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ryK\Desktop\Gerry Main\Coronavirus\"/>
    </mc:Choice>
  </mc:AlternateContent>
  <xr:revisionPtr revIDLastSave="0" documentId="13_ncr:1_{662280A1-067F-4D1D-B0B8-63BA613FDDB8}" xr6:coauthVersionLast="44" xr6:coauthVersionMax="44" xr10:uidLastSave="{00000000-0000-0000-0000-000000000000}"/>
  <bookViews>
    <workbookView xWindow="-96" yWindow="-96" windowWidth="19392" windowHeight="10392" xr2:uid="{77B52184-ED75-4275-AD55-49DF923C891B}"/>
  </bookViews>
  <sheets>
    <sheet name="Succeed-full package" sheetId="2" r:id="rId1"/>
    <sheet name="Succeed-no contact tracing" sheetId="10" r:id="rId2"/>
    <sheet name="Fail-shorten lock down 3w" sheetId="5" r:id="rId3"/>
    <sheet name="Fail-delay lock down 3w" sheetId="3" r:id="rId4"/>
    <sheet name="Fail-less rigorous lock down" sheetId="7" r:id="rId5"/>
    <sheet name="Fail-imperfect import contain" sheetId="6" r:id="rId6"/>
    <sheet name="Success-delay extend lock down" sheetId="8" r:id="rId7"/>
    <sheet name="Succ-extend less rig lock down" sheetId="9" r:id="rId8"/>
    <sheet name="Succ-extend less rigLD no trace" sheetId="11" r:id="rId9"/>
    <sheet name="Flatten the curve-69-0" sheetId="12" r:id="rId10"/>
    <sheet name="Flatten the curve-68-0" sheetId="14" r:id="rId11"/>
    <sheet name="Flatten the curve-70-0" sheetId="15" r:id="rId12"/>
    <sheet name="Flatten the curve-70-100" sheetId="16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05" i="16" l="1"/>
  <c r="G205" i="16" s="1"/>
  <c r="G204" i="16"/>
  <c r="F204" i="16"/>
  <c r="F203" i="16"/>
  <c r="G202" i="16"/>
  <c r="F202" i="16"/>
  <c r="F201" i="16"/>
  <c r="G200" i="16"/>
  <c r="F200" i="16"/>
  <c r="F199" i="16"/>
  <c r="G198" i="16"/>
  <c r="F198" i="16"/>
  <c r="F197" i="16"/>
  <c r="G196" i="16"/>
  <c r="F196" i="16"/>
  <c r="F195" i="16"/>
  <c r="G194" i="16"/>
  <c r="F194" i="16"/>
  <c r="F193" i="16"/>
  <c r="F192" i="16"/>
  <c r="G191" i="16"/>
  <c r="F191" i="16"/>
  <c r="G190" i="16"/>
  <c r="F190" i="16"/>
  <c r="G189" i="16"/>
  <c r="F189" i="16"/>
  <c r="F188" i="16"/>
  <c r="G187" i="16"/>
  <c r="F187" i="16"/>
  <c r="G186" i="16"/>
  <c r="F186" i="16"/>
  <c r="G185" i="16"/>
  <c r="F185" i="16"/>
  <c r="F184" i="16"/>
  <c r="F183" i="16"/>
  <c r="F182" i="16"/>
  <c r="G181" i="16"/>
  <c r="F181" i="16"/>
  <c r="F180" i="16"/>
  <c r="G179" i="16"/>
  <c r="F179" i="16"/>
  <c r="F178" i="16"/>
  <c r="G177" i="16"/>
  <c r="F177" i="16"/>
  <c r="F176" i="16"/>
  <c r="G175" i="16"/>
  <c r="F175" i="16"/>
  <c r="F174" i="16"/>
  <c r="G173" i="16"/>
  <c r="F173" i="16"/>
  <c r="F172" i="16"/>
  <c r="F171" i="16"/>
  <c r="G170" i="16"/>
  <c r="F170" i="16"/>
  <c r="G169" i="16"/>
  <c r="F169" i="16"/>
  <c r="F168" i="16"/>
  <c r="G167" i="16"/>
  <c r="F167" i="16"/>
  <c r="F166" i="16"/>
  <c r="G165" i="16"/>
  <c r="F165" i="16"/>
  <c r="F164" i="16"/>
  <c r="G163" i="16"/>
  <c r="F163" i="16"/>
  <c r="F162" i="16"/>
  <c r="G161" i="16"/>
  <c r="F161" i="16"/>
  <c r="F160" i="16"/>
  <c r="G159" i="16"/>
  <c r="F159" i="16"/>
  <c r="F158" i="16"/>
  <c r="F157" i="16"/>
  <c r="G157" i="16" s="1"/>
  <c r="F156" i="16"/>
  <c r="F155" i="16"/>
  <c r="G154" i="16"/>
  <c r="F154" i="16"/>
  <c r="F153" i="16"/>
  <c r="F152" i="16"/>
  <c r="F151" i="16"/>
  <c r="G150" i="16"/>
  <c r="F150" i="16"/>
  <c r="F149" i="16"/>
  <c r="F148" i="16"/>
  <c r="F147" i="16"/>
  <c r="G146" i="16"/>
  <c r="F146" i="16"/>
  <c r="F145" i="16"/>
  <c r="F144" i="16"/>
  <c r="F143" i="16"/>
  <c r="G142" i="16"/>
  <c r="F142" i="16"/>
  <c r="F141" i="16"/>
  <c r="F140" i="16"/>
  <c r="G139" i="16"/>
  <c r="F139" i="16"/>
  <c r="G138" i="16"/>
  <c r="F138" i="16"/>
  <c r="F137" i="16"/>
  <c r="F136" i="16"/>
  <c r="G135" i="16"/>
  <c r="F135" i="16"/>
  <c r="G134" i="16"/>
  <c r="F134" i="16"/>
  <c r="G133" i="16"/>
  <c r="F133" i="16"/>
  <c r="F132" i="16"/>
  <c r="G131" i="16"/>
  <c r="F131" i="16"/>
  <c r="F130" i="16"/>
  <c r="G129" i="16"/>
  <c r="F129" i="16"/>
  <c r="F128" i="16"/>
  <c r="G127" i="16"/>
  <c r="F127" i="16"/>
  <c r="F126" i="16"/>
  <c r="G125" i="16"/>
  <c r="F125" i="16"/>
  <c r="F124" i="16"/>
  <c r="G123" i="16"/>
  <c r="F123" i="16"/>
  <c r="F122" i="16"/>
  <c r="G121" i="16"/>
  <c r="F121" i="16"/>
  <c r="F120" i="16"/>
  <c r="G119" i="16"/>
  <c r="F119" i="16"/>
  <c r="F118" i="16"/>
  <c r="G117" i="16"/>
  <c r="F117" i="16"/>
  <c r="F116" i="16"/>
  <c r="G115" i="16"/>
  <c r="F115" i="16"/>
  <c r="F114" i="16"/>
  <c r="G113" i="16"/>
  <c r="F113" i="16"/>
  <c r="F112" i="16"/>
  <c r="F111" i="16"/>
  <c r="G110" i="16"/>
  <c r="F110" i="16"/>
  <c r="F109" i="16"/>
  <c r="G108" i="16"/>
  <c r="F108" i="16"/>
  <c r="F107" i="16"/>
  <c r="F106" i="16"/>
  <c r="F105" i="16"/>
  <c r="G104" i="16"/>
  <c r="F104" i="16"/>
  <c r="F103" i="16"/>
  <c r="F102" i="16"/>
  <c r="F101" i="16"/>
  <c r="G100" i="16"/>
  <c r="F100" i="16"/>
  <c r="F99" i="16"/>
  <c r="F98" i="16"/>
  <c r="F97" i="16"/>
  <c r="G96" i="16"/>
  <c r="F96" i="16"/>
  <c r="F95" i="16"/>
  <c r="F94" i="16"/>
  <c r="F93" i="16"/>
  <c r="G92" i="16"/>
  <c r="F92" i="16"/>
  <c r="F91" i="16"/>
  <c r="F90" i="16"/>
  <c r="F89" i="16"/>
  <c r="G88" i="16"/>
  <c r="F88" i="16"/>
  <c r="F87" i="16"/>
  <c r="F86" i="16"/>
  <c r="F85" i="16"/>
  <c r="G84" i="16"/>
  <c r="F84" i="16"/>
  <c r="F83" i="16"/>
  <c r="F82" i="16"/>
  <c r="G81" i="16"/>
  <c r="F81" i="16"/>
  <c r="G80" i="16"/>
  <c r="F80" i="16"/>
  <c r="F79" i="16"/>
  <c r="F78" i="16"/>
  <c r="G77" i="16"/>
  <c r="F77" i="16"/>
  <c r="F76" i="16"/>
  <c r="F75" i="16"/>
  <c r="F74" i="16"/>
  <c r="G73" i="16"/>
  <c r="F73" i="16"/>
  <c r="F72" i="16"/>
  <c r="F71" i="16"/>
  <c r="F70" i="16"/>
  <c r="G69" i="16"/>
  <c r="F69" i="16"/>
  <c r="F68" i="16"/>
  <c r="F67" i="16"/>
  <c r="F66" i="16"/>
  <c r="G65" i="16"/>
  <c r="F65" i="16"/>
  <c r="F64" i="16"/>
  <c r="F63" i="16"/>
  <c r="F62" i="16"/>
  <c r="G61" i="16"/>
  <c r="F61" i="16"/>
  <c r="F60" i="16"/>
  <c r="F59" i="16"/>
  <c r="F58" i="16"/>
  <c r="G57" i="16"/>
  <c r="F57" i="16"/>
  <c r="F56" i="16"/>
  <c r="F55" i="16"/>
  <c r="F54" i="16"/>
  <c r="G53" i="16"/>
  <c r="F53" i="16"/>
  <c r="F52" i="16"/>
  <c r="F51" i="16"/>
  <c r="G50" i="16"/>
  <c r="F50" i="16"/>
  <c r="G49" i="16"/>
  <c r="F49" i="16"/>
  <c r="G48" i="16"/>
  <c r="F48" i="16"/>
  <c r="F47" i="16"/>
  <c r="H47" i="16" s="1"/>
  <c r="I47" i="16" s="1"/>
  <c r="F46" i="16"/>
  <c r="G45" i="16"/>
  <c r="F45" i="16"/>
  <c r="G44" i="16"/>
  <c r="F44" i="16"/>
  <c r="F43" i="16"/>
  <c r="H43" i="16" s="1"/>
  <c r="I43" i="16" s="1"/>
  <c r="F42" i="16"/>
  <c r="G41" i="16"/>
  <c r="F41" i="16"/>
  <c r="G40" i="16"/>
  <c r="F40" i="16"/>
  <c r="F39" i="16"/>
  <c r="H39" i="16" s="1"/>
  <c r="I39" i="16" s="1"/>
  <c r="F38" i="16"/>
  <c r="G37" i="16"/>
  <c r="F37" i="16"/>
  <c r="F36" i="16"/>
  <c r="F35" i="16"/>
  <c r="H35" i="16" s="1"/>
  <c r="I35" i="16" s="1"/>
  <c r="F34" i="16"/>
  <c r="G33" i="16"/>
  <c r="F33" i="16"/>
  <c r="F32" i="16"/>
  <c r="F31" i="16"/>
  <c r="H31" i="16" s="1"/>
  <c r="I31" i="16" s="1"/>
  <c r="F30" i="16"/>
  <c r="G29" i="16"/>
  <c r="F29" i="16"/>
  <c r="H28" i="16"/>
  <c r="I28" i="16" s="1"/>
  <c r="F28" i="16"/>
  <c r="F27" i="16"/>
  <c r="H27" i="16" s="1"/>
  <c r="I27" i="16" s="1"/>
  <c r="F26" i="16"/>
  <c r="H25" i="16"/>
  <c r="I25" i="16" s="1"/>
  <c r="G25" i="16"/>
  <c r="F25" i="16"/>
  <c r="F24" i="16"/>
  <c r="C24" i="16"/>
  <c r="H23" i="16"/>
  <c r="I23" i="16" s="1"/>
  <c r="G23" i="16"/>
  <c r="F23" i="16"/>
  <c r="C23" i="16"/>
  <c r="F22" i="16"/>
  <c r="F21" i="16"/>
  <c r="H20" i="16"/>
  <c r="I20" i="16" s="1"/>
  <c r="F20" i="16"/>
  <c r="G20" i="16" s="1"/>
  <c r="F19" i="16"/>
  <c r="H19" i="16" s="1"/>
  <c r="I19" i="16" s="1"/>
  <c r="F18" i="16"/>
  <c r="H17" i="16"/>
  <c r="I17" i="16" s="1"/>
  <c r="F17" i="16"/>
  <c r="G17" i="16" s="1"/>
  <c r="F16" i="16"/>
  <c r="H16" i="16" s="1"/>
  <c r="I16" i="16" s="1"/>
  <c r="F15" i="16"/>
  <c r="H14" i="16"/>
  <c r="I14" i="16" s="1"/>
  <c r="F14" i="16"/>
  <c r="G14" i="16" s="1"/>
  <c r="F13" i="16"/>
  <c r="H13" i="16" s="1"/>
  <c r="I13" i="16" s="1"/>
  <c r="F12" i="16"/>
  <c r="C12" i="16"/>
  <c r="H11" i="16"/>
  <c r="I11" i="16" s="1"/>
  <c r="F11" i="16"/>
  <c r="G11" i="16" s="1"/>
  <c r="F10" i="16"/>
  <c r="H10" i="16" s="1"/>
  <c r="I10" i="16" s="1"/>
  <c r="F9" i="16"/>
  <c r="H8" i="16"/>
  <c r="I8" i="16" s="1"/>
  <c r="G8" i="16"/>
  <c r="F8" i="16"/>
  <c r="H7" i="16"/>
  <c r="I7" i="16" s="1"/>
  <c r="F7" i="16"/>
  <c r="D7" i="16"/>
  <c r="F6" i="16"/>
  <c r="G6" i="16" s="1"/>
  <c r="D6" i="16"/>
  <c r="H5" i="16"/>
  <c r="I5" i="16" s="1"/>
  <c r="G5" i="16"/>
  <c r="F5" i="16"/>
  <c r="F4" i="16"/>
  <c r="H4" i="16" s="1"/>
  <c r="I4" i="16" s="1"/>
  <c r="F3" i="16"/>
  <c r="F205" i="15"/>
  <c r="G205" i="15" s="1"/>
  <c r="G204" i="15"/>
  <c r="F204" i="15"/>
  <c r="F203" i="15"/>
  <c r="G202" i="15"/>
  <c r="F202" i="15"/>
  <c r="G201" i="15"/>
  <c r="F201" i="15"/>
  <c r="F200" i="15"/>
  <c r="F199" i="15"/>
  <c r="G198" i="15"/>
  <c r="F198" i="15"/>
  <c r="G197" i="15"/>
  <c r="F197" i="15"/>
  <c r="G196" i="15"/>
  <c r="F196" i="15"/>
  <c r="F195" i="15"/>
  <c r="F194" i="15"/>
  <c r="G193" i="15"/>
  <c r="F193" i="15"/>
  <c r="F192" i="15"/>
  <c r="F191" i="15"/>
  <c r="F190" i="15"/>
  <c r="G189" i="15"/>
  <c r="F189" i="15"/>
  <c r="F188" i="15"/>
  <c r="G187" i="15"/>
  <c r="F187" i="15"/>
  <c r="F186" i="15"/>
  <c r="G185" i="15"/>
  <c r="F185" i="15"/>
  <c r="G184" i="15"/>
  <c r="F184" i="15"/>
  <c r="F183" i="15"/>
  <c r="G182" i="15"/>
  <c r="F182" i="15"/>
  <c r="F181" i="15"/>
  <c r="G180" i="15"/>
  <c r="F180" i="15"/>
  <c r="G179" i="15"/>
  <c r="F179" i="15"/>
  <c r="G178" i="15"/>
  <c r="F178" i="15"/>
  <c r="F177" i="15"/>
  <c r="G176" i="15"/>
  <c r="F176" i="15"/>
  <c r="G175" i="15"/>
  <c r="F175" i="15"/>
  <c r="G174" i="15"/>
  <c r="F174" i="15"/>
  <c r="F173" i="15"/>
  <c r="G172" i="15"/>
  <c r="F172" i="15"/>
  <c r="G171" i="15"/>
  <c r="F171" i="15"/>
  <c r="G170" i="15"/>
  <c r="F170" i="15"/>
  <c r="G169" i="15"/>
  <c r="F169" i="15"/>
  <c r="G168" i="15"/>
  <c r="F168" i="15"/>
  <c r="F167" i="15"/>
  <c r="G166" i="15"/>
  <c r="F166" i="15"/>
  <c r="G165" i="15"/>
  <c r="F165" i="15"/>
  <c r="F164" i="15"/>
  <c r="F163" i="15"/>
  <c r="G162" i="15"/>
  <c r="F162" i="15"/>
  <c r="G161" i="15"/>
  <c r="F161" i="15"/>
  <c r="F160" i="15"/>
  <c r="F159" i="15"/>
  <c r="G158" i="15"/>
  <c r="F158" i="15"/>
  <c r="G157" i="15"/>
  <c r="F157" i="15"/>
  <c r="F156" i="15"/>
  <c r="F155" i="15"/>
  <c r="G154" i="15"/>
  <c r="F154" i="15"/>
  <c r="G153" i="15"/>
  <c r="F153" i="15"/>
  <c r="F152" i="15"/>
  <c r="F151" i="15"/>
  <c r="G150" i="15"/>
  <c r="F150" i="15"/>
  <c r="G149" i="15"/>
  <c r="F149" i="15"/>
  <c r="G148" i="15"/>
  <c r="F148" i="15"/>
  <c r="F147" i="15"/>
  <c r="G146" i="15"/>
  <c r="F146" i="15"/>
  <c r="G145" i="15"/>
  <c r="F145" i="15"/>
  <c r="F144" i="15"/>
  <c r="F143" i="15"/>
  <c r="G142" i="15"/>
  <c r="F142" i="15"/>
  <c r="G141" i="15"/>
  <c r="F141" i="15"/>
  <c r="F140" i="15"/>
  <c r="F139" i="15"/>
  <c r="G138" i="15"/>
  <c r="F138" i="15"/>
  <c r="G137" i="15"/>
  <c r="F137" i="15"/>
  <c r="F136" i="15"/>
  <c r="F135" i="15"/>
  <c r="G134" i="15"/>
  <c r="F134" i="15"/>
  <c r="G133" i="15"/>
  <c r="F133" i="15"/>
  <c r="F132" i="15"/>
  <c r="F131" i="15"/>
  <c r="F130" i="15"/>
  <c r="G129" i="15"/>
  <c r="F129" i="15"/>
  <c r="G128" i="15"/>
  <c r="F128" i="15"/>
  <c r="F127" i="15"/>
  <c r="G126" i="15"/>
  <c r="F126" i="15"/>
  <c r="G125" i="15"/>
  <c r="F125" i="15"/>
  <c r="F124" i="15"/>
  <c r="G123" i="15"/>
  <c r="F123" i="15"/>
  <c r="G122" i="15"/>
  <c r="F122" i="15"/>
  <c r="G121" i="15"/>
  <c r="F121" i="15"/>
  <c r="F120" i="15"/>
  <c r="G119" i="15"/>
  <c r="F119" i="15"/>
  <c r="G118" i="15"/>
  <c r="F118" i="15"/>
  <c r="G117" i="15"/>
  <c r="F117" i="15"/>
  <c r="F116" i="15"/>
  <c r="G115" i="15"/>
  <c r="F115" i="15"/>
  <c r="G114" i="15"/>
  <c r="F114" i="15"/>
  <c r="G113" i="15"/>
  <c r="F113" i="15"/>
  <c r="F112" i="15"/>
  <c r="G111" i="15"/>
  <c r="F111" i="15"/>
  <c r="G110" i="15"/>
  <c r="F110" i="15"/>
  <c r="G109" i="15"/>
  <c r="F109" i="15"/>
  <c r="F108" i="15"/>
  <c r="G107" i="15"/>
  <c r="F107" i="15"/>
  <c r="G106" i="15"/>
  <c r="F106" i="15"/>
  <c r="G105" i="15"/>
  <c r="F105" i="15"/>
  <c r="F104" i="15"/>
  <c r="G103" i="15"/>
  <c r="F103" i="15"/>
  <c r="G102" i="15"/>
  <c r="F102" i="15"/>
  <c r="G101" i="15"/>
  <c r="F101" i="15"/>
  <c r="F100" i="15"/>
  <c r="G99" i="15"/>
  <c r="F99" i="15"/>
  <c r="G98" i="15"/>
  <c r="F98" i="15"/>
  <c r="G97" i="15"/>
  <c r="F97" i="15"/>
  <c r="G96" i="15"/>
  <c r="F96" i="15"/>
  <c r="G95" i="15"/>
  <c r="F95" i="15"/>
  <c r="G94" i="15"/>
  <c r="F94" i="15"/>
  <c r="F93" i="15"/>
  <c r="G92" i="15"/>
  <c r="F92" i="15"/>
  <c r="G91" i="15"/>
  <c r="F91" i="15"/>
  <c r="G90" i="15"/>
  <c r="F90" i="15"/>
  <c r="F89" i="15"/>
  <c r="G88" i="15"/>
  <c r="F88" i="15"/>
  <c r="G87" i="15"/>
  <c r="F87" i="15"/>
  <c r="G86" i="15"/>
  <c r="F86" i="15"/>
  <c r="F85" i="15"/>
  <c r="G84" i="15"/>
  <c r="F84" i="15"/>
  <c r="G83" i="15"/>
  <c r="F83" i="15"/>
  <c r="G82" i="15"/>
  <c r="F82" i="15"/>
  <c r="F81" i="15"/>
  <c r="G80" i="15"/>
  <c r="F80" i="15"/>
  <c r="G79" i="15"/>
  <c r="F79" i="15"/>
  <c r="G78" i="15"/>
  <c r="F78" i="15"/>
  <c r="F77" i="15"/>
  <c r="G76" i="15"/>
  <c r="F76" i="15"/>
  <c r="G75" i="15"/>
  <c r="F75" i="15"/>
  <c r="G74" i="15"/>
  <c r="F74" i="15"/>
  <c r="F73" i="15"/>
  <c r="G72" i="15"/>
  <c r="F72" i="15"/>
  <c r="G71" i="15"/>
  <c r="F71" i="15"/>
  <c r="G70" i="15"/>
  <c r="F70" i="15"/>
  <c r="F69" i="15"/>
  <c r="G68" i="15"/>
  <c r="F68" i="15"/>
  <c r="G67" i="15"/>
  <c r="F67" i="15"/>
  <c r="G66" i="15"/>
  <c r="F66" i="15"/>
  <c r="F65" i="15"/>
  <c r="G64" i="15"/>
  <c r="F64" i="15"/>
  <c r="G63" i="15"/>
  <c r="F63" i="15"/>
  <c r="G62" i="15"/>
  <c r="F62" i="15"/>
  <c r="F61" i="15"/>
  <c r="G60" i="15"/>
  <c r="F60" i="15"/>
  <c r="G59" i="15"/>
  <c r="F59" i="15"/>
  <c r="G58" i="15"/>
  <c r="F58" i="15"/>
  <c r="F57" i="15"/>
  <c r="G56" i="15"/>
  <c r="F56" i="15"/>
  <c r="G55" i="15"/>
  <c r="F55" i="15"/>
  <c r="F54" i="15"/>
  <c r="F53" i="15"/>
  <c r="G52" i="15"/>
  <c r="F52" i="15"/>
  <c r="F51" i="15"/>
  <c r="G50" i="15"/>
  <c r="F50" i="15"/>
  <c r="F49" i="15"/>
  <c r="G48" i="15"/>
  <c r="F48" i="15"/>
  <c r="F47" i="15"/>
  <c r="G46" i="15"/>
  <c r="F46" i="15"/>
  <c r="F45" i="15"/>
  <c r="G44" i="15"/>
  <c r="F44" i="15"/>
  <c r="F43" i="15"/>
  <c r="G42" i="15"/>
  <c r="F42" i="15"/>
  <c r="F41" i="15"/>
  <c r="G40" i="15"/>
  <c r="F40" i="15"/>
  <c r="F39" i="15"/>
  <c r="G38" i="15"/>
  <c r="F38" i="15"/>
  <c r="F37" i="15"/>
  <c r="G36" i="15"/>
  <c r="F36" i="15"/>
  <c r="F35" i="15"/>
  <c r="G34" i="15"/>
  <c r="F34" i="15"/>
  <c r="F33" i="15"/>
  <c r="G32" i="15"/>
  <c r="F32" i="15"/>
  <c r="F31" i="15"/>
  <c r="G30" i="15"/>
  <c r="F30" i="15"/>
  <c r="F29" i="15"/>
  <c r="G28" i="15"/>
  <c r="F28" i="15"/>
  <c r="F27" i="15"/>
  <c r="G26" i="15"/>
  <c r="F26" i="15"/>
  <c r="F25" i="15"/>
  <c r="F24" i="15"/>
  <c r="G24" i="15" s="1"/>
  <c r="C24" i="15"/>
  <c r="F23" i="15"/>
  <c r="C23" i="15"/>
  <c r="H45" i="15" s="1"/>
  <c r="I45" i="15" s="1"/>
  <c r="F22" i="15"/>
  <c r="G22" i="15" s="1"/>
  <c r="G21" i="15"/>
  <c r="F21" i="15"/>
  <c r="G20" i="15"/>
  <c r="F20" i="15"/>
  <c r="H19" i="15"/>
  <c r="I19" i="15" s="1"/>
  <c r="F19" i="15"/>
  <c r="G18" i="15"/>
  <c r="F18" i="15"/>
  <c r="H17" i="15"/>
  <c r="G17" i="15"/>
  <c r="F17" i="15"/>
  <c r="F16" i="15"/>
  <c r="G15" i="15"/>
  <c r="F15" i="15"/>
  <c r="G14" i="15"/>
  <c r="F14" i="15"/>
  <c r="F13" i="15"/>
  <c r="G12" i="15"/>
  <c r="F12" i="15"/>
  <c r="C12" i="15"/>
  <c r="G11" i="15"/>
  <c r="F11" i="15"/>
  <c r="F10" i="15"/>
  <c r="G9" i="15"/>
  <c r="F9" i="15"/>
  <c r="F8" i="15"/>
  <c r="H8" i="15" s="1"/>
  <c r="I8" i="15" s="1"/>
  <c r="G7" i="15"/>
  <c r="F7" i="15"/>
  <c r="G6" i="15"/>
  <c r="F6" i="15"/>
  <c r="D6" i="15"/>
  <c r="G5" i="15"/>
  <c r="F5" i="15"/>
  <c r="H4" i="15"/>
  <c r="I4" i="15" s="1"/>
  <c r="F4" i="15"/>
  <c r="H3" i="15"/>
  <c r="I3" i="15" s="1"/>
  <c r="J3" i="15" s="1"/>
  <c r="K3" i="15" s="1"/>
  <c r="F3" i="15"/>
  <c r="G3" i="15" s="1"/>
  <c r="F205" i="14"/>
  <c r="G204" i="14"/>
  <c r="F204" i="14"/>
  <c r="F203" i="14"/>
  <c r="F202" i="14"/>
  <c r="F201" i="14"/>
  <c r="G200" i="14"/>
  <c r="F200" i="14"/>
  <c r="F199" i="14"/>
  <c r="F198" i="14"/>
  <c r="F197" i="14"/>
  <c r="G196" i="14"/>
  <c r="F196" i="14"/>
  <c r="F195" i="14"/>
  <c r="G194" i="14"/>
  <c r="F194" i="14"/>
  <c r="F193" i="14"/>
  <c r="G193" i="14" s="1"/>
  <c r="G192" i="14"/>
  <c r="F192" i="14"/>
  <c r="F191" i="14"/>
  <c r="G190" i="14"/>
  <c r="F190" i="14"/>
  <c r="F189" i="14"/>
  <c r="G188" i="14"/>
  <c r="F188" i="14"/>
  <c r="F187" i="14"/>
  <c r="F186" i="14"/>
  <c r="G185" i="14"/>
  <c r="F185" i="14"/>
  <c r="F184" i="14"/>
  <c r="G183" i="14"/>
  <c r="F183" i="14"/>
  <c r="F182" i="14"/>
  <c r="G181" i="14"/>
  <c r="F181" i="14"/>
  <c r="F180" i="14"/>
  <c r="G179" i="14"/>
  <c r="F179" i="14"/>
  <c r="F178" i="14"/>
  <c r="G177" i="14"/>
  <c r="F177" i="14"/>
  <c r="F176" i="14"/>
  <c r="G175" i="14"/>
  <c r="F175" i="14"/>
  <c r="F174" i="14"/>
  <c r="G173" i="14"/>
  <c r="F173" i="14"/>
  <c r="F172" i="14"/>
  <c r="G171" i="14"/>
  <c r="F171" i="14"/>
  <c r="F170" i="14"/>
  <c r="G169" i="14"/>
  <c r="F169" i="14"/>
  <c r="F168" i="14"/>
  <c r="G167" i="14"/>
  <c r="F167" i="14"/>
  <c r="F166" i="14"/>
  <c r="G165" i="14"/>
  <c r="F165" i="14"/>
  <c r="F164" i="14"/>
  <c r="G163" i="14"/>
  <c r="F163" i="14"/>
  <c r="F162" i="14"/>
  <c r="G161" i="14"/>
  <c r="F161" i="14"/>
  <c r="F160" i="14"/>
  <c r="G159" i="14"/>
  <c r="F159" i="14"/>
  <c r="F158" i="14"/>
  <c r="G157" i="14"/>
  <c r="F157" i="14"/>
  <c r="F156" i="14"/>
  <c r="G155" i="14"/>
  <c r="F155" i="14"/>
  <c r="F154" i="14"/>
  <c r="G153" i="14"/>
  <c r="F153" i="14"/>
  <c r="F152" i="14"/>
  <c r="G151" i="14"/>
  <c r="F151" i="14"/>
  <c r="G150" i="14"/>
  <c r="F150" i="14"/>
  <c r="F149" i="14"/>
  <c r="G148" i="14"/>
  <c r="F148" i="14"/>
  <c r="F147" i="14"/>
  <c r="G146" i="14"/>
  <c r="F146" i="14"/>
  <c r="F145" i="14"/>
  <c r="G144" i="14"/>
  <c r="F144" i="14"/>
  <c r="F143" i="14"/>
  <c r="G142" i="14"/>
  <c r="F142" i="14"/>
  <c r="F141" i="14"/>
  <c r="G140" i="14"/>
  <c r="F140" i="14"/>
  <c r="F139" i="14"/>
  <c r="G138" i="14"/>
  <c r="F138" i="14"/>
  <c r="F137" i="14"/>
  <c r="G136" i="14"/>
  <c r="F136" i="14"/>
  <c r="F135" i="14"/>
  <c r="G134" i="14"/>
  <c r="F134" i="14"/>
  <c r="F133" i="14"/>
  <c r="G132" i="14"/>
  <c r="F132" i="14"/>
  <c r="F131" i="14"/>
  <c r="F130" i="14"/>
  <c r="G130" i="14" s="1"/>
  <c r="G129" i="14"/>
  <c r="F129" i="14"/>
  <c r="F128" i="14"/>
  <c r="G127" i="14"/>
  <c r="F127" i="14"/>
  <c r="F126" i="14"/>
  <c r="G125" i="14"/>
  <c r="F125" i="14"/>
  <c r="F124" i="14"/>
  <c r="G123" i="14"/>
  <c r="F123" i="14"/>
  <c r="F122" i="14"/>
  <c r="G121" i="14"/>
  <c r="F121" i="14"/>
  <c r="F120" i="14"/>
  <c r="G119" i="14"/>
  <c r="F119" i="14"/>
  <c r="F118" i="14"/>
  <c r="G117" i="14"/>
  <c r="F117" i="14"/>
  <c r="F116" i="14"/>
  <c r="G115" i="14"/>
  <c r="F115" i="14"/>
  <c r="F114" i="14"/>
  <c r="G113" i="14"/>
  <c r="F113" i="14"/>
  <c r="F112" i="14"/>
  <c r="G111" i="14"/>
  <c r="F111" i="14"/>
  <c r="F110" i="14"/>
  <c r="G109" i="14"/>
  <c r="F109" i="14"/>
  <c r="F108" i="14"/>
  <c r="G107" i="14"/>
  <c r="F107" i="14"/>
  <c r="F106" i="14"/>
  <c r="G105" i="14"/>
  <c r="F105" i="14"/>
  <c r="F104" i="14"/>
  <c r="G103" i="14"/>
  <c r="F103" i="14"/>
  <c r="G102" i="14"/>
  <c r="F102" i="14"/>
  <c r="G101" i="14"/>
  <c r="F101" i="14"/>
  <c r="G100" i="14"/>
  <c r="F100" i="14"/>
  <c r="F99" i="14"/>
  <c r="G98" i="14"/>
  <c r="F98" i="14"/>
  <c r="G97" i="14"/>
  <c r="F97" i="14"/>
  <c r="F96" i="14"/>
  <c r="F95" i="14"/>
  <c r="G94" i="14"/>
  <c r="F94" i="14"/>
  <c r="G93" i="14"/>
  <c r="F93" i="14"/>
  <c r="F92" i="14"/>
  <c r="F91" i="14"/>
  <c r="G91" i="14" s="1"/>
  <c r="G90" i="14"/>
  <c r="F90" i="14"/>
  <c r="G89" i="14"/>
  <c r="F89" i="14"/>
  <c r="F88" i="14"/>
  <c r="F87" i="14"/>
  <c r="G86" i="14"/>
  <c r="F86" i="14"/>
  <c r="G85" i="14"/>
  <c r="F85" i="14"/>
  <c r="F84" i="14"/>
  <c r="G83" i="14"/>
  <c r="F83" i="14"/>
  <c r="G82" i="14"/>
  <c r="F82" i="14"/>
  <c r="F81" i="14"/>
  <c r="F80" i="14"/>
  <c r="G79" i="14"/>
  <c r="F79" i="14"/>
  <c r="G78" i="14"/>
  <c r="F78" i="14"/>
  <c r="F77" i="14"/>
  <c r="F76" i="14"/>
  <c r="F75" i="14"/>
  <c r="G75" i="14" s="1"/>
  <c r="G74" i="14"/>
  <c r="F74" i="14"/>
  <c r="F73" i="14"/>
  <c r="F72" i="14"/>
  <c r="F71" i="14"/>
  <c r="G70" i="14"/>
  <c r="F70" i="14"/>
  <c r="F69" i="14"/>
  <c r="F68" i="14"/>
  <c r="F67" i="14"/>
  <c r="G66" i="14"/>
  <c r="F66" i="14"/>
  <c r="G65" i="14"/>
  <c r="F65" i="14"/>
  <c r="F64" i="14"/>
  <c r="F63" i="14"/>
  <c r="G62" i="14"/>
  <c r="F62" i="14"/>
  <c r="G61" i="14"/>
  <c r="F61" i="14"/>
  <c r="F60" i="14"/>
  <c r="F59" i="14"/>
  <c r="G58" i="14"/>
  <c r="F58" i="14"/>
  <c r="F57" i="14"/>
  <c r="F56" i="14"/>
  <c r="F55" i="14"/>
  <c r="G54" i="14"/>
  <c r="F54" i="14"/>
  <c r="F53" i="14"/>
  <c r="F52" i="14"/>
  <c r="F51" i="14"/>
  <c r="G50" i="14"/>
  <c r="F50" i="14"/>
  <c r="F49" i="14"/>
  <c r="F48" i="14"/>
  <c r="F47" i="14"/>
  <c r="G46" i="14"/>
  <c r="F46" i="14"/>
  <c r="F45" i="14"/>
  <c r="F44" i="14"/>
  <c r="F43" i="14"/>
  <c r="G42" i="14"/>
  <c r="F42" i="14"/>
  <c r="F41" i="14"/>
  <c r="F40" i="14"/>
  <c r="F39" i="14"/>
  <c r="G38" i="14"/>
  <c r="F38" i="14"/>
  <c r="G37" i="14"/>
  <c r="F37" i="14"/>
  <c r="F36" i="14"/>
  <c r="G35" i="14"/>
  <c r="F35" i="14"/>
  <c r="G34" i="14"/>
  <c r="F34" i="14"/>
  <c r="F33" i="14"/>
  <c r="F32" i="14"/>
  <c r="G31" i="14"/>
  <c r="F31" i="14"/>
  <c r="G30" i="14"/>
  <c r="F30" i="14"/>
  <c r="G29" i="14"/>
  <c r="F29" i="14"/>
  <c r="F28" i="14"/>
  <c r="F27" i="14"/>
  <c r="F26" i="14"/>
  <c r="G25" i="14"/>
  <c r="F25" i="14"/>
  <c r="F24" i="14"/>
  <c r="C24" i="14"/>
  <c r="G23" i="14"/>
  <c r="F23" i="14"/>
  <c r="C23" i="14"/>
  <c r="H20" i="14" s="1"/>
  <c r="I20" i="14" s="1"/>
  <c r="F22" i="14"/>
  <c r="F21" i="14"/>
  <c r="G20" i="14"/>
  <c r="F20" i="14"/>
  <c r="F19" i="14"/>
  <c r="F18" i="14"/>
  <c r="G17" i="14"/>
  <c r="F17" i="14"/>
  <c r="F16" i="14"/>
  <c r="F15" i="14"/>
  <c r="F14" i="14"/>
  <c r="G14" i="14" s="1"/>
  <c r="F13" i="14"/>
  <c r="F12" i="14"/>
  <c r="C12" i="14"/>
  <c r="F11" i="14"/>
  <c r="G11" i="14" s="1"/>
  <c r="F10" i="14"/>
  <c r="F9" i="14"/>
  <c r="H8" i="14"/>
  <c r="I8" i="14" s="1"/>
  <c r="G8" i="14"/>
  <c r="F8" i="14"/>
  <c r="F7" i="14"/>
  <c r="D7" i="14"/>
  <c r="F6" i="14"/>
  <c r="G6" i="14" s="1"/>
  <c r="D6" i="14"/>
  <c r="H5" i="14"/>
  <c r="I5" i="14" s="1"/>
  <c r="F5" i="14"/>
  <c r="G5" i="14" s="1"/>
  <c r="F4" i="14"/>
  <c r="H4" i="14" s="1"/>
  <c r="I4" i="14" s="1"/>
  <c r="F3" i="14"/>
  <c r="H3" i="14" s="1"/>
  <c r="I3" i="14" s="1"/>
  <c r="J3" i="14" s="1"/>
  <c r="K3" i="14" s="1"/>
  <c r="M206" i="12"/>
  <c r="Y206" i="12"/>
  <c r="Z206" i="12"/>
  <c r="AA206" i="12"/>
  <c r="AB206" i="12"/>
  <c r="AC206" i="12"/>
  <c r="AD206" i="12"/>
  <c r="P206" i="12"/>
  <c r="Q206" i="12"/>
  <c r="R206" i="12"/>
  <c r="S206" i="12"/>
  <c r="T206" i="12"/>
  <c r="U206" i="12"/>
  <c r="V206" i="12"/>
  <c r="W206" i="12"/>
  <c r="X206" i="12"/>
  <c r="O206" i="12"/>
  <c r="N206" i="12"/>
  <c r="L206" i="12"/>
  <c r="K206" i="12"/>
  <c r="J206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3" i="12"/>
  <c r="H3" i="12" s="1"/>
  <c r="I3" i="12" s="1"/>
  <c r="J3" i="12" s="1"/>
  <c r="C12" i="12"/>
  <c r="C24" i="12"/>
  <c r="C23" i="12"/>
  <c r="H24" i="12" s="1"/>
  <c r="D6" i="12"/>
  <c r="G3" i="16" l="1"/>
  <c r="G4" i="16"/>
  <c r="H6" i="16"/>
  <c r="I6" i="16" s="1"/>
  <c r="H9" i="16"/>
  <c r="I9" i="16" s="1"/>
  <c r="G10" i="16"/>
  <c r="H12" i="16"/>
  <c r="I12" i="16" s="1"/>
  <c r="G13" i="16"/>
  <c r="H15" i="16"/>
  <c r="I15" i="16" s="1"/>
  <c r="G16" i="16"/>
  <c r="H18" i="16"/>
  <c r="I18" i="16" s="1"/>
  <c r="G19" i="16"/>
  <c r="H21" i="16"/>
  <c r="I21" i="16" s="1"/>
  <c r="G22" i="16"/>
  <c r="H203" i="16"/>
  <c r="I203" i="16" s="1"/>
  <c r="H199" i="16"/>
  <c r="I199" i="16" s="1"/>
  <c r="H193" i="16"/>
  <c r="I193" i="16" s="1"/>
  <c r="H189" i="16"/>
  <c r="I189" i="16" s="1"/>
  <c r="H185" i="16"/>
  <c r="I185" i="16" s="1"/>
  <c r="H195" i="16"/>
  <c r="I195" i="16" s="1"/>
  <c r="H181" i="16"/>
  <c r="I181" i="16" s="1"/>
  <c r="H177" i="16"/>
  <c r="I177" i="16" s="1"/>
  <c r="H173" i="16"/>
  <c r="I173" i="16" s="1"/>
  <c r="H186" i="16"/>
  <c r="I186" i="16" s="1"/>
  <c r="H190" i="16"/>
  <c r="I190" i="16" s="1"/>
  <c r="H174" i="16"/>
  <c r="I174" i="16" s="1"/>
  <c r="H168" i="16"/>
  <c r="I168" i="16" s="1"/>
  <c r="H164" i="16"/>
  <c r="I164" i="16" s="1"/>
  <c r="H178" i="16"/>
  <c r="I178" i="16" s="1"/>
  <c r="H169" i="16"/>
  <c r="I169" i="16" s="1"/>
  <c r="H165" i="16"/>
  <c r="I165" i="16" s="1"/>
  <c r="H161" i="16"/>
  <c r="I161" i="16" s="1"/>
  <c r="H160" i="16"/>
  <c r="I160" i="16" s="1"/>
  <c r="H157" i="16"/>
  <c r="I157" i="16" s="1"/>
  <c r="H153" i="16"/>
  <c r="I153" i="16" s="1"/>
  <c r="H149" i="16"/>
  <c r="I149" i="16" s="1"/>
  <c r="H145" i="16"/>
  <c r="I145" i="16" s="1"/>
  <c r="H141" i="16"/>
  <c r="I141" i="16" s="1"/>
  <c r="H154" i="16"/>
  <c r="I154" i="16" s="1"/>
  <c r="H150" i="16"/>
  <c r="I150" i="16" s="1"/>
  <c r="H146" i="16"/>
  <c r="I146" i="16" s="1"/>
  <c r="H142" i="16"/>
  <c r="I142" i="16" s="1"/>
  <c r="H137" i="16"/>
  <c r="I137" i="16" s="1"/>
  <c r="H138" i="16"/>
  <c r="I138" i="16" s="1"/>
  <c r="H134" i="16"/>
  <c r="I134" i="16" s="1"/>
  <c r="H130" i="16"/>
  <c r="I130" i="16" s="1"/>
  <c r="H126" i="16"/>
  <c r="I126" i="16" s="1"/>
  <c r="H122" i="16"/>
  <c r="I122" i="16" s="1"/>
  <c r="H118" i="16"/>
  <c r="I118" i="16" s="1"/>
  <c r="H114" i="16"/>
  <c r="I114" i="16" s="1"/>
  <c r="H133" i="16"/>
  <c r="I133" i="16" s="1"/>
  <c r="H129" i="16"/>
  <c r="I129" i="16" s="1"/>
  <c r="H125" i="16"/>
  <c r="I125" i="16" s="1"/>
  <c r="H121" i="16"/>
  <c r="I121" i="16" s="1"/>
  <c r="H117" i="16"/>
  <c r="I117" i="16" s="1"/>
  <c r="H113" i="16"/>
  <c r="I113" i="16" s="1"/>
  <c r="H107" i="16"/>
  <c r="I107" i="16" s="1"/>
  <c r="H103" i="16"/>
  <c r="I103" i="16" s="1"/>
  <c r="H99" i="16"/>
  <c r="I99" i="16" s="1"/>
  <c r="H95" i="16"/>
  <c r="I95" i="16" s="1"/>
  <c r="H91" i="16"/>
  <c r="I91" i="16" s="1"/>
  <c r="H87" i="16"/>
  <c r="I87" i="16" s="1"/>
  <c r="H110" i="16"/>
  <c r="I110" i="16" s="1"/>
  <c r="H108" i="16"/>
  <c r="I108" i="16" s="1"/>
  <c r="H104" i="16"/>
  <c r="I104" i="16" s="1"/>
  <c r="H100" i="16"/>
  <c r="I100" i="16" s="1"/>
  <c r="H96" i="16"/>
  <c r="I96" i="16" s="1"/>
  <c r="H92" i="16"/>
  <c r="I92" i="16" s="1"/>
  <c r="H88" i="16"/>
  <c r="I88" i="16" s="1"/>
  <c r="H84" i="16"/>
  <c r="I84" i="16" s="1"/>
  <c r="H80" i="16"/>
  <c r="I80" i="16" s="1"/>
  <c r="H76" i="16"/>
  <c r="I76" i="16" s="1"/>
  <c r="H72" i="16"/>
  <c r="I72" i="16" s="1"/>
  <c r="H68" i="16"/>
  <c r="I68" i="16" s="1"/>
  <c r="H64" i="16"/>
  <c r="I64" i="16" s="1"/>
  <c r="H60" i="16"/>
  <c r="I60" i="16" s="1"/>
  <c r="H56" i="16"/>
  <c r="I56" i="16" s="1"/>
  <c r="H83" i="16"/>
  <c r="I83" i="16" s="1"/>
  <c r="H79" i="16"/>
  <c r="I79" i="16" s="1"/>
  <c r="H77" i="16"/>
  <c r="I77" i="16" s="1"/>
  <c r="H73" i="16"/>
  <c r="I73" i="16" s="1"/>
  <c r="H69" i="16"/>
  <c r="I69" i="16" s="1"/>
  <c r="H65" i="16"/>
  <c r="I65" i="16" s="1"/>
  <c r="H61" i="16"/>
  <c r="I61" i="16" s="1"/>
  <c r="H57" i="16"/>
  <c r="I57" i="16" s="1"/>
  <c r="H53" i="16"/>
  <c r="I53" i="16" s="1"/>
  <c r="G24" i="16"/>
  <c r="C25" i="16"/>
  <c r="H26" i="16"/>
  <c r="I26" i="16" s="1"/>
  <c r="G27" i="16"/>
  <c r="H30" i="16"/>
  <c r="I30" i="16" s="1"/>
  <c r="G31" i="16"/>
  <c r="H34" i="16"/>
  <c r="I34" i="16" s="1"/>
  <c r="G35" i="16"/>
  <c r="H38" i="16"/>
  <c r="I38" i="16" s="1"/>
  <c r="G39" i="16"/>
  <c r="H42" i="16"/>
  <c r="I42" i="16" s="1"/>
  <c r="G43" i="16"/>
  <c r="H46" i="16"/>
  <c r="I46" i="16" s="1"/>
  <c r="G47" i="16"/>
  <c r="H63" i="16"/>
  <c r="I63" i="16" s="1"/>
  <c r="H66" i="16"/>
  <c r="I66" i="16" s="1"/>
  <c r="H3" i="16"/>
  <c r="I3" i="16" s="1"/>
  <c r="J3" i="16" s="1"/>
  <c r="K3" i="16" s="1"/>
  <c r="G7" i="16"/>
  <c r="D15" i="16"/>
  <c r="D18" i="16"/>
  <c r="D21" i="16"/>
  <c r="H22" i="16"/>
  <c r="I22" i="16" s="1"/>
  <c r="H24" i="16"/>
  <c r="I24" i="16" s="1"/>
  <c r="G28" i="16"/>
  <c r="G32" i="16"/>
  <c r="G36" i="16"/>
  <c r="H52" i="16"/>
  <c r="I52" i="16" s="1"/>
  <c r="H54" i="16"/>
  <c r="I54" i="16" s="1"/>
  <c r="H67" i="16"/>
  <c r="I67" i="16" s="1"/>
  <c r="H70" i="16"/>
  <c r="I70" i="16" s="1"/>
  <c r="H32" i="16"/>
  <c r="I32" i="16" s="1"/>
  <c r="H36" i="16"/>
  <c r="I36" i="16" s="1"/>
  <c r="H40" i="16"/>
  <c r="I40" i="16" s="1"/>
  <c r="H44" i="16"/>
  <c r="I44" i="16" s="1"/>
  <c r="H48" i="16"/>
  <c r="I48" i="16" s="1"/>
  <c r="H50" i="16"/>
  <c r="I50" i="16" s="1"/>
  <c r="H55" i="16"/>
  <c r="I55" i="16" s="1"/>
  <c r="H58" i="16"/>
  <c r="I58" i="16" s="1"/>
  <c r="H71" i="16"/>
  <c r="I71" i="16" s="1"/>
  <c r="H74" i="16"/>
  <c r="I74" i="16" s="1"/>
  <c r="G9" i="16"/>
  <c r="G12" i="16"/>
  <c r="G15" i="16"/>
  <c r="G18" i="16"/>
  <c r="G21" i="16"/>
  <c r="G26" i="16"/>
  <c r="H29" i="16"/>
  <c r="I29" i="16" s="1"/>
  <c r="G30" i="16"/>
  <c r="H33" i="16"/>
  <c r="I33" i="16" s="1"/>
  <c r="G34" i="16"/>
  <c r="H37" i="16"/>
  <c r="I37" i="16" s="1"/>
  <c r="G38" i="16"/>
  <c r="H41" i="16"/>
  <c r="I41" i="16" s="1"/>
  <c r="G42" i="16"/>
  <c r="H45" i="16"/>
  <c r="I45" i="16" s="1"/>
  <c r="G46" i="16"/>
  <c r="H49" i="16"/>
  <c r="I49" i="16" s="1"/>
  <c r="H51" i="16"/>
  <c r="I51" i="16" s="1"/>
  <c r="G51" i="16"/>
  <c r="H59" i="16"/>
  <c r="I59" i="16" s="1"/>
  <c r="H62" i="16"/>
  <c r="I62" i="16" s="1"/>
  <c r="H75" i="16"/>
  <c r="I75" i="16" s="1"/>
  <c r="H78" i="16"/>
  <c r="I78" i="16" s="1"/>
  <c r="G54" i="16"/>
  <c r="G58" i="16"/>
  <c r="G62" i="16"/>
  <c r="G66" i="16"/>
  <c r="G70" i="16"/>
  <c r="G74" i="16"/>
  <c r="G78" i="16"/>
  <c r="H94" i="16"/>
  <c r="I94" i="16" s="1"/>
  <c r="H97" i="16"/>
  <c r="I97" i="16" s="1"/>
  <c r="G55" i="16"/>
  <c r="G59" i="16"/>
  <c r="G63" i="16"/>
  <c r="G67" i="16"/>
  <c r="G71" i="16"/>
  <c r="G75" i="16"/>
  <c r="H85" i="16"/>
  <c r="I85" i="16" s="1"/>
  <c r="H98" i="16"/>
  <c r="I98" i="16" s="1"/>
  <c r="H101" i="16"/>
  <c r="I101" i="16" s="1"/>
  <c r="G52" i="16"/>
  <c r="G56" i="16"/>
  <c r="G60" i="16"/>
  <c r="G64" i="16"/>
  <c r="G68" i="16"/>
  <c r="G72" i="16"/>
  <c r="G76" i="16"/>
  <c r="H81" i="16"/>
  <c r="I81" i="16" s="1"/>
  <c r="H86" i="16"/>
  <c r="I86" i="16" s="1"/>
  <c r="H89" i="16"/>
  <c r="I89" i="16" s="1"/>
  <c r="H102" i="16"/>
  <c r="I102" i="16" s="1"/>
  <c r="H105" i="16"/>
  <c r="I105" i="16" s="1"/>
  <c r="H82" i="16"/>
  <c r="I82" i="16" s="1"/>
  <c r="G82" i="16"/>
  <c r="H90" i="16"/>
  <c r="I90" i="16" s="1"/>
  <c r="H93" i="16"/>
  <c r="I93" i="16" s="1"/>
  <c r="H106" i="16"/>
  <c r="I106" i="16" s="1"/>
  <c r="G85" i="16"/>
  <c r="G89" i="16"/>
  <c r="G93" i="16"/>
  <c r="G97" i="16"/>
  <c r="G101" i="16"/>
  <c r="G105" i="16"/>
  <c r="G109" i="16"/>
  <c r="G86" i="16"/>
  <c r="G90" i="16"/>
  <c r="G94" i="16"/>
  <c r="G98" i="16"/>
  <c r="G102" i="16"/>
  <c r="G106" i="16"/>
  <c r="H109" i="16"/>
  <c r="I109" i="16" s="1"/>
  <c r="H111" i="16"/>
  <c r="I111" i="16" s="1"/>
  <c r="H116" i="16"/>
  <c r="I116" i="16" s="1"/>
  <c r="H119" i="16"/>
  <c r="I119" i="16" s="1"/>
  <c r="H124" i="16"/>
  <c r="I124" i="16" s="1"/>
  <c r="H127" i="16"/>
  <c r="I127" i="16" s="1"/>
  <c r="H132" i="16"/>
  <c r="I132" i="16" s="1"/>
  <c r="G79" i="16"/>
  <c r="G83" i="16"/>
  <c r="G87" i="16"/>
  <c r="G91" i="16"/>
  <c r="G95" i="16"/>
  <c r="G99" i="16"/>
  <c r="G103" i="16"/>
  <c r="G107" i="16"/>
  <c r="G111" i="16"/>
  <c r="H112" i="16"/>
  <c r="I112" i="16" s="1"/>
  <c r="G112" i="16"/>
  <c r="H115" i="16"/>
  <c r="I115" i="16" s="1"/>
  <c r="H120" i="16"/>
  <c r="I120" i="16" s="1"/>
  <c r="H123" i="16"/>
  <c r="I123" i="16" s="1"/>
  <c r="H128" i="16"/>
  <c r="I128" i="16" s="1"/>
  <c r="H131" i="16"/>
  <c r="I131" i="16" s="1"/>
  <c r="G114" i="16"/>
  <c r="G118" i="16"/>
  <c r="G122" i="16"/>
  <c r="G126" i="16"/>
  <c r="G130" i="16"/>
  <c r="H135" i="16"/>
  <c r="I135" i="16" s="1"/>
  <c r="H139" i="16"/>
  <c r="I139" i="16" s="1"/>
  <c r="H148" i="16"/>
  <c r="I148" i="16" s="1"/>
  <c r="H151" i="16"/>
  <c r="I151" i="16" s="1"/>
  <c r="H136" i="16"/>
  <c r="I136" i="16" s="1"/>
  <c r="G136" i="16"/>
  <c r="H152" i="16"/>
  <c r="I152" i="16" s="1"/>
  <c r="H155" i="16"/>
  <c r="I155" i="16" s="1"/>
  <c r="G116" i="16"/>
  <c r="G120" i="16"/>
  <c r="G124" i="16"/>
  <c r="G128" i="16"/>
  <c r="G132" i="16"/>
  <c r="H140" i="16"/>
  <c r="I140" i="16" s="1"/>
  <c r="H143" i="16"/>
  <c r="I143" i="16" s="1"/>
  <c r="H156" i="16"/>
  <c r="I156" i="16" s="1"/>
  <c r="H144" i="16"/>
  <c r="I144" i="16" s="1"/>
  <c r="H147" i="16"/>
  <c r="I147" i="16" s="1"/>
  <c r="G143" i="16"/>
  <c r="G147" i="16"/>
  <c r="G151" i="16"/>
  <c r="G155" i="16"/>
  <c r="G162" i="16"/>
  <c r="H166" i="16"/>
  <c r="I166" i="16" s="1"/>
  <c r="G140" i="16"/>
  <c r="G144" i="16"/>
  <c r="G148" i="16"/>
  <c r="G152" i="16"/>
  <c r="G156" i="16"/>
  <c r="G158" i="16"/>
  <c r="H162" i="16"/>
  <c r="I162" i="16" s="1"/>
  <c r="H163" i="16"/>
  <c r="I163" i="16" s="1"/>
  <c r="H167" i="16"/>
  <c r="I167" i="16" s="1"/>
  <c r="G137" i="16"/>
  <c r="G141" i="16"/>
  <c r="G145" i="16"/>
  <c r="G149" i="16"/>
  <c r="G153" i="16"/>
  <c r="H158" i="16"/>
  <c r="I158" i="16" s="1"/>
  <c r="G160" i="16"/>
  <c r="H159" i="16"/>
  <c r="I159" i="16" s="1"/>
  <c r="G166" i="16"/>
  <c r="G171" i="16"/>
  <c r="H176" i="16"/>
  <c r="I176" i="16" s="1"/>
  <c r="G176" i="16"/>
  <c r="H198" i="16"/>
  <c r="I198" i="16" s="1"/>
  <c r="H175" i="16"/>
  <c r="I175" i="16" s="1"/>
  <c r="H180" i="16"/>
  <c r="I180" i="16" s="1"/>
  <c r="G180" i="16"/>
  <c r="H182" i="16"/>
  <c r="I182" i="16" s="1"/>
  <c r="G182" i="16"/>
  <c r="G164" i="16"/>
  <c r="G168" i="16"/>
  <c r="H170" i="16"/>
  <c r="I170" i="16" s="1"/>
  <c r="H179" i="16"/>
  <c r="I179" i="16" s="1"/>
  <c r="H171" i="16"/>
  <c r="I171" i="16" s="1"/>
  <c r="H172" i="16"/>
  <c r="I172" i="16" s="1"/>
  <c r="G172" i="16"/>
  <c r="H187" i="16"/>
  <c r="I187" i="16" s="1"/>
  <c r="H192" i="16"/>
  <c r="I192" i="16" s="1"/>
  <c r="G192" i="16"/>
  <c r="H183" i="16"/>
  <c r="I183" i="16" s="1"/>
  <c r="H191" i="16"/>
  <c r="I191" i="16" s="1"/>
  <c r="G174" i="16"/>
  <c r="G178" i="16"/>
  <c r="G183" i="16"/>
  <c r="H184" i="16"/>
  <c r="I184" i="16" s="1"/>
  <c r="G184" i="16"/>
  <c r="H188" i="16"/>
  <c r="I188" i="16" s="1"/>
  <c r="G188" i="16"/>
  <c r="H196" i="16"/>
  <c r="I196" i="16" s="1"/>
  <c r="H204" i="16"/>
  <c r="I204" i="16" s="1"/>
  <c r="G193" i="16"/>
  <c r="H202" i="16"/>
  <c r="I202" i="16" s="1"/>
  <c r="H194" i="16"/>
  <c r="I194" i="16" s="1"/>
  <c r="H200" i="16"/>
  <c r="I200" i="16" s="1"/>
  <c r="H197" i="16"/>
  <c r="I197" i="16" s="1"/>
  <c r="H201" i="16"/>
  <c r="I201" i="16" s="1"/>
  <c r="H205" i="16"/>
  <c r="I205" i="16" s="1"/>
  <c r="G195" i="16"/>
  <c r="G199" i="16"/>
  <c r="G203" i="16"/>
  <c r="G197" i="16"/>
  <c r="G201" i="16"/>
  <c r="H21" i="15"/>
  <c r="I21" i="15" s="1"/>
  <c r="H5" i="15"/>
  <c r="I5" i="15" s="1"/>
  <c r="H9" i="15"/>
  <c r="I9" i="15" s="1"/>
  <c r="H12" i="15"/>
  <c r="I12" i="15" s="1"/>
  <c r="H20" i="15"/>
  <c r="I20" i="15" s="1"/>
  <c r="H22" i="15"/>
  <c r="I22" i="15" s="1"/>
  <c r="H24" i="15"/>
  <c r="I24" i="15" s="1"/>
  <c r="H29" i="15"/>
  <c r="I29" i="15" s="1"/>
  <c r="H31" i="15"/>
  <c r="I31" i="15" s="1"/>
  <c r="H33" i="15"/>
  <c r="H35" i="15"/>
  <c r="I35" i="15" s="1"/>
  <c r="H7" i="15"/>
  <c r="I7" i="15" s="1"/>
  <c r="H11" i="15"/>
  <c r="I11" i="15" s="1"/>
  <c r="H14" i="15"/>
  <c r="H16" i="15"/>
  <c r="I16" i="15" s="1"/>
  <c r="H18" i="15"/>
  <c r="I18" i="15" s="1"/>
  <c r="H25" i="15"/>
  <c r="I25" i="15" s="1"/>
  <c r="H27" i="15"/>
  <c r="I27" i="15" s="1"/>
  <c r="H32" i="15"/>
  <c r="I32" i="15" s="1"/>
  <c r="H10" i="15"/>
  <c r="I10" i="15" s="1"/>
  <c r="H13" i="15"/>
  <c r="I13" i="15" s="1"/>
  <c r="H15" i="15"/>
  <c r="I15" i="15" s="1"/>
  <c r="H26" i="15"/>
  <c r="I26" i="15" s="1"/>
  <c r="H28" i="15"/>
  <c r="I28" i="15" s="1"/>
  <c r="H19" i="14"/>
  <c r="I19" i="14" s="1"/>
  <c r="H11" i="14"/>
  <c r="I11" i="14" s="1"/>
  <c r="H7" i="14"/>
  <c r="I7" i="14" s="1"/>
  <c r="H14" i="14"/>
  <c r="I14" i="14" s="1"/>
  <c r="H23" i="14"/>
  <c r="I23" i="14" s="1"/>
  <c r="H10" i="14"/>
  <c r="I10" i="14" s="1"/>
  <c r="H17" i="14"/>
  <c r="I17" i="14" s="1"/>
  <c r="H25" i="14"/>
  <c r="I25" i="14" s="1"/>
  <c r="H30" i="14"/>
  <c r="H13" i="14"/>
  <c r="I13" i="14" s="1"/>
  <c r="H16" i="14"/>
  <c r="I16" i="14" s="1"/>
  <c r="L3" i="15"/>
  <c r="N4" i="15"/>
  <c r="O3" i="15"/>
  <c r="G8" i="15"/>
  <c r="G23" i="15"/>
  <c r="G25" i="15"/>
  <c r="G29" i="15"/>
  <c r="H30" i="15"/>
  <c r="I30" i="15" s="1"/>
  <c r="G33" i="15"/>
  <c r="G37" i="15"/>
  <c r="G41" i="15"/>
  <c r="G45" i="15"/>
  <c r="H48" i="15"/>
  <c r="I48" i="15" s="1"/>
  <c r="D7" i="15"/>
  <c r="I14" i="15"/>
  <c r="I17" i="15"/>
  <c r="H23" i="15"/>
  <c r="I23" i="15" s="1"/>
  <c r="I33" i="15"/>
  <c r="H37" i="15"/>
  <c r="I37" i="15" s="1"/>
  <c r="H41" i="15"/>
  <c r="I41" i="15" s="1"/>
  <c r="G4" i="15"/>
  <c r="H6" i="15"/>
  <c r="I6" i="15" s="1"/>
  <c r="G10" i="15"/>
  <c r="G13" i="15"/>
  <c r="G16" i="15"/>
  <c r="G19" i="15"/>
  <c r="H204" i="15"/>
  <c r="I204" i="15" s="1"/>
  <c r="H200" i="15"/>
  <c r="I200" i="15" s="1"/>
  <c r="H196" i="15"/>
  <c r="I196" i="15" s="1"/>
  <c r="H197" i="15"/>
  <c r="I197" i="15" s="1"/>
  <c r="H193" i="15"/>
  <c r="I193" i="15" s="1"/>
  <c r="H187" i="15"/>
  <c r="I187" i="15" s="1"/>
  <c r="H183" i="15"/>
  <c r="I183" i="15" s="1"/>
  <c r="H205" i="15"/>
  <c r="I205" i="15" s="1"/>
  <c r="H182" i="15"/>
  <c r="I182" i="15" s="1"/>
  <c r="H178" i="15"/>
  <c r="I178" i="15" s="1"/>
  <c r="H174" i="15"/>
  <c r="I174" i="15" s="1"/>
  <c r="H201" i="15"/>
  <c r="I201" i="15" s="1"/>
  <c r="H192" i="15"/>
  <c r="I192" i="15" s="1"/>
  <c r="H188" i="15"/>
  <c r="I188" i="15" s="1"/>
  <c r="H184" i="15"/>
  <c r="I184" i="15" s="1"/>
  <c r="H168" i="15"/>
  <c r="I168" i="15" s="1"/>
  <c r="H164" i="15"/>
  <c r="I164" i="15" s="1"/>
  <c r="H160" i="15"/>
  <c r="I160" i="15" s="1"/>
  <c r="H156" i="15"/>
  <c r="I156" i="15" s="1"/>
  <c r="H152" i="15"/>
  <c r="I152" i="15" s="1"/>
  <c r="H179" i="15"/>
  <c r="I179" i="15" s="1"/>
  <c r="H175" i="15"/>
  <c r="I175" i="15" s="1"/>
  <c r="H171" i="15"/>
  <c r="I171" i="15" s="1"/>
  <c r="H165" i="15"/>
  <c r="I165" i="15" s="1"/>
  <c r="H149" i="15"/>
  <c r="I149" i="15" s="1"/>
  <c r="H144" i="15"/>
  <c r="I144" i="15" s="1"/>
  <c r="H140" i="15"/>
  <c r="I140" i="15" s="1"/>
  <c r="H136" i="15"/>
  <c r="I136" i="15" s="1"/>
  <c r="H132" i="15"/>
  <c r="I132" i="15" s="1"/>
  <c r="H161" i="15"/>
  <c r="I161" i="15" s="1"/>
  <c r="H169" i="15"/>
  <c r="I169" i="15" s="1"/>
  <c r="H157" i="15"/>
  <c r="I157" i="15" s="1"/>
  <c r="H148" i="15"/>
  <c r="I148" i="15" s="1"/>
  <c r="H133" i="15"/>
  <c r="I133" i="15" s="1"/>
  <c r="H128" i="15"/>
  <c r="I128" i="15" s="1"/>
  <c r="H125" i="15"/>
  <c r="I125" i="15" s="1"/>
  <c r="H121" i="15"/>
  <c r="I121" i="15" s="1"/>
  <c r="H117" i="15"/>
  <c r="I117" i="15" s="1"/>
  <c r="H113" i="15"/>
  <c r="I113" i="15" s="1"/>
  <c r="H109" i="15"/>
  <c r="I109" i="15" s="1"/>
  <c r="H153" i="15"/>
  <c r="I153" i="15" s="1"/>
  <c r="H145" i="15"/>
  <c r="I145" i="15" s="1"/>
  <c r="H141" i="15"/>
  <c r="I141" i="15" s="1"/>
  <c r="H129" i="15"/>
  <c r="I129" i="15" s="1"/>
  <c r="H105" i="15"/>
  <c r="I105" i="15" s="1"/>
  <c r="H98" i="15"/>
  <c r="I98" i="15" s="1"/>
  <c r="H94" i="15"/>
  <c r="I94" i="15" s="1"/>
  <c r="H90" i="15"/>
  <c r="I90" i="15" s="1"/>
  <c r="H86" i="15"/>
  <c r="I86" i="15" s="1"/>
  <c r="H82" i="15"/>
  <c r="I82" i="15" s="1"/>
  <c r="H78" i="15"/>
  <c r="I78" i="15" s="1"/>
  <c r="H74" i="15"/>
  <c r="I74" i="15" s="1"/>
  <c r="H70" i="15"/>
  <c r="I70" i="15" s="1"/>
  <c r="H66" i="15"/>
  <c r="I66" i="15" s="1"/>
  <c r="H62" i="15"/>
  <c r="I62" i="15" s="1"/>
  <c r="H137" i="15"/>
  <c r="I137" i="15" s="1"/>
  <c r="H122" i="15"/>
  <c r="I122" i="15" s="1"/>
  <c r="H114" i="15"/>
  <c r="I114" i="15" s="1"/>
  <c r="H106" i="15"/>
  <c r="I106" i="15" s="1"/>
  <c r="H101" i="15"/>
  <c r="I101" i="15" s="1"/>
  <c r="H110" i="15"/>
  <c r="I110" i="15" s="1"/>
  <c r="H97" i="15"/>
  <c r="I97" i="15" s="1"/>
  <c r="H91" i="15"/>
  <c r="I91" i="15" s="1"/>
  <c r="H83" i="15"/>
  <c r="I83" i="15" s="1"/>
  <c r="H75" i="15"/>
  <c r="I75" i="15" s="1"/>
  <c r="H67" i="15"/>
  <c r="I67" i="15" s="1"/>
  <c r="H118" i="15"/>
  <c r="I118" i="15" s="1"/>
  <c r="H102" i="15"/>
  <c r="I102" i="15" s="1"/>
  <c r="H95" i="15"/>
  <c r="I95" i="15" s="1"/>
  <c r="H87" i="15"/>
  <c r="I87" i="15" s="1"/>
  <c r="H79" i="15"/>
  <c r="I79" i="15" s="1"/>
  <c r="H71" i="15"/>
  <c r="I71" i="15" s="1"/>
  <c r="H63" i="15"/>
  <c r="I63" i="15" s="1"/>
  <c r="H54" i="15"/>
  <c r="I54" i="15" s="1"/>
  <c r="H59" i="15"/>
  <c r="I59" i="15" s="1"/>
  <c r="H55" i="15"/>
  <c r="I55" i="15" s="1"/>
  <c r="H51" i="15"/>
  <c r="I51" i="15" s="1"/>
  <c r="H47" i="15"/>
  <c r="I47" i="15" s="1"/>
  <c r="H58" i="15"/>
  <c r="I58" i="15" s="1"/>
  <c r="H50" i="15"/>
  <c r="I50" i="15" s="1"/>
  <c r="H46" i="15"/>
  <c r="I46" i="15" s="1"/>
  <c r="H42" i="15"/>
  <c r="I42" i="15" s="1"/>
  <c r="H38" i="15"/>
  <c r="I38" i="15" s="1"/>
  <c r="H34" i="15"/>
  <c r="I34" i="15" s="1"/>
  <c r="C25" i="15"/>
  <c r="G27" i="15"/>
  <c r="G31" i="15"/>
  <c r="G35" i="15"/>
  <c r="G39" i="15"/>
  <c r="G43" i="15"/>
  <c r="H49" i="15"/>
  <c r="I49" i="15" s="1"/>
  <c r="D15" i="15"/>
  <c r="D18" i="15"/>
  <c r="D21" i="15"/>
  <c r="H36" i="15"/>
  <c r="I36" i="15" s="1"/>
  <c r="H39" i="15"/>
  <c r="I39" i="15" s="1"/>
  <c r="H40" i="15"/>
  <c r="I40" i="15" s="1"/>
  <c r="H43" i="15"/>
  <c r="I43" i="15" s="1"/>
  <c r="H44" i="15"/>
  <c r="I44" i="15" s="1"/>
  <c r="G47" i="15"/>
  <c r="G51" i="15"/>
  <c r="H52" i="15"/>
  <c r="I52" i="15" s="1"/>
  <c r="H56" i="15"/>
  <c r="I56" i="15" s="1"/>
  <c r="H61" i="15"/>
  <c r="I61" i="15" s="1"/>
  <c r="G61" i="15"/>
  <c r="H69" i="15"/>
  <c r="I69" i="15" s="1"/>
  <c r="G69" i="15"/>
  <c r="H77" i="15"/>
  <c r="I77" i="15" s="1"/>
  <c r="G77" i="15"/>
  <c r="H85" i="15"/>
  <c r="I85" i="15" s="1"/>
  <c r="G85" i="15"/>
  <c r="H53" i="15"/>
  <c r="I53" i="15" s="1"/>
  <c r="G53" i="15"/>
  <c r="H57" i="15"/>
  <c r="I57" i="15" s="1"/>
  <c r="G57" i="15"/>
  <c r="G49" i="15"/>
  <c r="H65" i="15"/>
  <c r="I65" i="15" s="1"/>
  <c r="G65" i="15"/>
  <c r="H73" i="15"/>
  <c r="I73" i="15" s="1"/>
  <c r="G73" i="15"/>
  <c r="H81" i="15"/>
  <c r="I81" i="15" s="1"/>
  <c r="G81" i="15"/>
  <c r="H68" i="15"/>
  <c r="I68" i="15" s="1"/>
  <c r="H76" i="15"/>
  <c r="I76" i="15" s="1"/>
  <c r="H84" i="15"/>
  <c r="I84" i="15" s="1"/>
  <c r="H92" i="15"/>
  <c r="I92" i="15" s="1"/>
  <c r="H104" i="15"/>
  <c r="I104" i="15" s="1"/>
  <c r="G104" i="15"/>
  <c r="H89" i="15"/>
  <c r="I89" i="15" s="1"/>
  <c r="G89" i="15"/>
  <c r="H115" i="15"/>
  <c r="I115" i="15" s="1"/>
  <c r="H60" i="15"/>
  <c r="I60" i="15" s="1"/>
  <c r="H64" i="15"/>
  <c r="I64" i="15" s="1"/>
  <c r="H72" i="15"/>
  <c r="I72" i="15" s="1"/>
  <c r="H80" i="15"/>
  <c r="I80" i="15" s="1"/>
  <c r="H88" i="15"/>
  <c r="I88" i="15" s="1"/>
  <c r="H96" i="15"/>
  <c r="I96" i="15" s="1"/>
  <c r="H130" i="15"/>
  <c r="I130" i="15" s="1"/>
  <c r="G130" i="15"/>
  <c r="H93" i="15"/>
  <c r="I93" i="15" s="1"/>
  <c r="G93" i="15"/>
  <c r="H107" i="15"/>
  <c r="I107" i="15" s="1"/>
  <c r="H123" i="15"/>
  <c r="I123" i="15" s="1"/>
  <c r="H112" i="15"/>
  <c r="I112" i="15" s="1"/>
  <c r="G112" i="15"/>
  <c r="H120" i="15"/>
  <c r="I120" i="15" s="1"/>
  <c r="G120" i="15"/>
  <c r="G54" i="15"/>
  <c r="H99" i="15"/>
  <c r="I99" i="15" s="1"/>
  <c r="H111" i="15"/>
  <c r="I111" i="15" s="1"/>
  <c r="H119" i="15"/>
  <c r="I119" i="15" s="1"/>
  <c r="H100" i="15"/>
  <c r="I100" i="15" s="1"/>
  <c r="G100" i="15"/>
  <c r="H103" i="15"/>
  <c r="I103" i="15" s="1"/>
  <c r="H108" i="15"/>
  <c r="I108" i="15" s="1"/>
  <c r="G108" i="15"/>
  <c r="H116" i="15"/>
  <c r="I116" i="15" s="1"/>
  <c r="G116" i="15"/>
  <c r="H124" i="15"/>
  <c r="I124" i="15" s="1"/>
  <c r="G124" i="15"/>
  <c r="H127" i="15"/>
  <c r="I127" i="15" s="1"/>
  <c r="G127" i="15"/>
  <c r="H135" i="15"/>
  <c r="I135" i="15" s="1"/>
  <c r="G135" i="15"/>
  <c r="H134" i="15"/>
  <c r="I134" i="15" s="1"/>
  <c r="H139" i="15"/>
  <c r="I139" i="15" s="1"/>
  <c r="G139" i="15"/>
  <c r="H126" i="15"/>
  <c r="I126" i="15" s="1"/>
  <c r="H138" i="15"/>
  <c r="I138" i="15" s="1"/>
  <c r="H143" i="15"/>
  <c r="I143" i="15" s="1"/>
  <c r="G143" i="15"/>
  <c r="H162" i="15"/>
  <c r="I162" i="15" s="1"/>
  <c r="H167" i="15"/>
  <c r="I167" i="15" s="1"/>
  <c r="G167" i="15"/>
  <c r="H131" i="15"/>
  <c r="I131" i="15" s="1"/>
  <c r="G131" i="15"/>
  <c r="H142" i="15"/>
  <c r="I142" i="15" s="1"/>
  <c r="G147" i="15"/>
  <c r="H147" i="15"/>
  <c r="I147" i="15" s="1"/>
  <c r="H151" i="15"/>
  <c r="I151" i="15" s="1"/>
  <c r="G151" i="15"/>
  <c r="H146" i="15"/>
  <c r="I146" i="15" s="1"/>
  <c r="H150" i="15"/>
  <c r="I150" i="15" s="1"/>
  <c r="H155" i="15"/>
  <c r="I155" i="15" s="1"/>
  <c r="G155" i="15"/>
  <c r="H166" i="15"/>
  <c r="I166" i="15" s="1"/>
  <c r="H180" i="15"/>
  <c r="I180" i="15" s="1"/>
  <c r="G132" i="15"/>
  <c r="G136" i="15"/>
  <c r="G140" i="15"/>
  <c r="G144" i="15"/>
  <c r="H154" i="15"/>
  <c r="I154" i="15" s="1"/>
  <c r="H159" i="15"/>
  <c r="I159" i="15" s="1"/>
  <c r="G159" i="15"/>
  <c r="H158" i="15"/>
  <c r="I158" i="15" s="1"/>
  <c r="H163" i="15"/>
  <c r="I163" i="15" s="1"/>
  <c r="G163" i="15"/>
  <c r="H170" i="15"/>
  <c r="I170" i="15" s="1"/>
  <c r="H177" i="15"/>
  <c r="I177" i="15" s="1"/>
  <c r="G177" i="15"/>
  <c r="H189" i="15"/>
  <c r="I189" i="15" s="1"/>
  <c r="G152" i="15"/>
  <c r="G156" i="15"/>
  <c r="G160" i="15"/>
  <c r="G164" i="15"/>
  <c r="H176" i="15"/>
  <c r="I176" i="15" s="1"/>
  <c r="H172" i="15"/>
  <c r="I172" i="15" s="1"/>
  <c r="H173" i="15"/>
  <c r="I173" i="15" s="1"/>
  <c r="G173" i="15"/>
  <c r="H181" i="15"/>
  <c r="I181" i="15" s="1"/>
  <c r="G181" i="15"/>
  <c r="H186" i="15"/>
  <c r="I186" i="15" s="1"/>
  <c r="G186" i="15"/>
  <c r="H191" i="15"/>
  <c r="I191" i="15" s="1"/>
  <c r="H185" i="15"/>
  <c r="I185" i="15" s="1"/>
  <c r="H190" i="15"/>
  <c r="I190" i="15" s="1"/>
  <c r="G190" i="15"/>
  <c r="H199" i="15"/>
  <c r="I199" i="15" s="1"/>
  <c r="G199" i="15"/>
  <c r="H198" i="15"/>
  <c r="I198" i="15" s="1"/>
  <c r="H203" i="15"/>
  <c r="I203" i="15" s="1"/>
  <c r="G203" i="15"/>
  <c r="G183" i="15"/>
  <c r="G191" i="15"/>
  <c r="H194" i="15"/>
  <c r="I194" i="15" s="1"/>
  <c r="H195" i="15"/>
  <c r="I195" i="15" s="1"/>
  <c r="G195" i="15"/>
  <c r="H202" i="15"/>
  <c r="I202" i="15" s="1"/>
  <c r="G188" i="15"/>
  <c r="G192" i="15"/>
  <c r="G194" i="15"/>
  <c r="G200" i="15"/>
  <c r="O3" i="14"/>
  <c r="L3" i="14"/>
  <c r="N4" i="14"/>
  <c r="G3" i="14"/>
  <c r="G4" i="14"/>
  <c r="H6" i="14"/>
  <c r="I6" i="14" s="1"/>
  <c r="H9" i="14"/>
  <c r="I9" i="14" s="1"/>
  <c r="G10" i="14"/>
  <c r="H12" i="14"/>
  <c r="I12" i="14" s="1"/>
  <c r="G13" i="14"/>
  <c r="H15" i="14"/>
  <c r="I15" i="14" s="1"/>
  <c r="G16" i="14"/>
  <c r="H18" i="14"/>
  <c r="I18" i="14" s="1"/>
  <c r="G19" i="14"/>
  <c r="H21" i="14"/>
  <c r="I21" i="14" s="1"/>
  <c r="G22" i="14"/>
  <c r="H204" i="14"/>
  <c r="I204" i="14" s="1"/>
  <c r="H200" i="14"/>
  <c r="I200" i="14" s="1"/>
  <c r="H203" i="14"/>
  <c r="I203" i="14" s="1"/>
  <c r="H199" i="14"/>
  <c r="I199" i="14" s="1"/>
  <c r="H196" i="14"/>
  <c r="I196" i="14" s="1"/>
  <c r="H193" i="14"/>
  <c r="I193" i="14" s="1"/>
  <c r="H189" i="14"/>
  <c r="I189" i="14" s="1"/>
  <c r="H191" i="14"/>
  <c r="I191" i="14" s="1"/>
  <c r="H184" i="14"/>
  <c r="I184" i="14" s="1"/>
  <c r="H187" i="14"/>
  <c r="I187" i="14" s="1"/>
  <c r="H180" i="14"/>
  <c r="I180" i="14" s="1"/>
  <c r="H173" i="14"/>
  <c r="I173" i="14" s="1"/>
  <c r="H169" i="14"/>
  <c r="I169" i="14" s="1"/>
  <c r="H165" i="14"/>
  <c r="I165" i="14" s="1"/>
  <c r="H168" i="14"/>
  <c r="I168" i="14" s="1"/>
  <c r="H150" i="14"/>
  <c r="I150" i="14" s="1"/>
  <c r="H164" i="14"/>
  <c r="I164" i="14" s="1"/>
  <c r="H160" i="14"/>
  <c r="I160" i="14" s="1"/>
  <c r="H140" i="14"/>
  <c r="I140" i="14" s="1"/>
  <c r="H136" i="14"/>
  <c r="I136" i="14" s="1"/>
  <c r="H132" i="14"/>
  <c r="I132" i="14" s="1"/>
  <c r="H172" i="14"/>
  <c r="I172" i="14" s="1"/>
  <c r="H139" i="14"/>
  <c r="I139" i="14" s="1"/>
  <c r="H135" i="14"/>
  <c r="I135" i="14" s="1"/>
  <c r="H131" i="14"/>
  <c r="I131" i="14" s="1"/>
  <c r="H147" i="14"/>
  <c r="I147" i="14" s="1"/>
  <c r="H127" i="14"/>
  <c r="I127" i="14" s="1"/>
  <c r="H123" i="14"/>
  <c r="I123" i="14" s="1"/>
  <c r="H119" i="14"/>
  <c r="I119" i="14" s="1"/>
  <c r="H115" i="14"/>
  <c r="I115" i="14" s="1"/>
  <c r="H111" i="14"/>
  <c r="I111" i="14" s="1"/>
  <c r="H107" i="14"/>
  <c r="I107" i="14" s="1"/>
  <c r="H156" i="14"/>
  <c r="I156" i="14" s="1"/>
  <c r="H143" i="14"/>
  <c r="I143" i="14" s="1"/>
  <c r="H130" i="14"/>
  <c r="I130" i="14" s="1"/>
  <c r="H126" i="14"/>
  <c r="I126" i="14" s="1"/>
  <c r="H122" i="14"/>
  <c r="I122" i="14" s="1"/>
  <c r="H103" i="14"/>
  <c r="I103" i="14" s="1"/>
  <c r="H118" i="14"/>
  <c r="I118" i="14" s="1"/>
  <c r="H114" i="14"/>
  <c r="I114" i="14" s="1"/>
  <c r="H106" i="14"/>
  <c r="I106" i="14" s="1"/>
  <c r="H100" i="14"/>
  <c r="I100" i="14" s="1"/>
  <c r="H98" i="14"/>
  <c r="I98" i="14" s="1"/>
  <c r="H94" i="14"/>
  <c r="I94" i="14" s="1"/>
  <c r="H110" i="14"/>
  <c r="I110" i="14" s="1"/>
  <c r="H101" i="14"/>
  <c r="I101" i="14" s="1"/>
  <c r="H97" i="14"/>
  <c r="I97" i="14" s="1"/>
  <c r="H93" i="14"/>
  <c r="I93" i="14" s="1"/>
  <c r="H86" i="14"/>
  <c r="I86" i="14" s="1"/>
  <c r="H74" i="14"/>
  <c r="I74" i="14" s="1"/>
  <c r="H70" i="14"/>
  <c r="I70" i="14" s="1"/>
  <c r="H66" i="14"/>
  <c r="I66" i="14" s="1"/>
  <c r="H62" i="14"/>
  <c r="I62" i="14" s="1"/>
  <c r="H58" i="14"/>
  <c r="I58" i="14" s="1"/>
  <c r="H54" i="14"/>
  <c r="I54" i="14" s="1"/>
  <c r="H50" i="14"/>
  <c r="I50" i="14" s="1"/>
  <c r="H46" i="14"/>
  <c r="I46" i="14" s="1"/>
  <c r="H42" i="14"/>
  <c r="I42" i="14" s="1"/>
  <c r="H38" i="14"/>
  <c r="I38" i="14" s="1"/>
  <c r="H89" i="14"/>
  <c r="I89" i="14" s="1"/>
  <c r="H82" i="14"/>
  <c r="I82" i="14" s="1"/>
  <c r="H78" i="14"/>
  <c r="I78" i="14" s="1"/>
  <c r="H73" i="14"/>
  <c r="I73" i="14" s="1"/>
  <c r="H69" i="14"/>
  <c r="I69" i="14" s="1"/>
  <c r="H65" i="14"/>
  <c r="I65" i="14" s="1"/>
  <c r="H61" i="14"/>
  <c r="I61" i="14" s="1"/>
  <c r="H57" i="14"/>
  <c r="I57" i="14" s="1"/>
  <c r="H53" i="14"/>
  <c r="I53" i="14" s="1"/>
  <c r="H49" i="14"/>
  <c r="I49" i="14" s="1"/>
  <c r="H45" i="14"/>
  <c r="I45" i="14" s="1"/>
  <c r="H41" i="14"/>
  <c r="I41" i="14" s="1"/>
  <c r="H37" i="14"/>
  <c r="I37" i="14" s="1"/>
  <c r="H85" i="14"/>
  <c r="I85" i="14" s="1"/>
  <c r="H90" i="14"/>
  <c r="I90" i="14" s="1"/>
  <c r="H81" i="14"/>
  <c r="I81" i="14" s="1"/>
  <c r="H77" i="14"/>
  <c r="I77" i="14" s="1"/>
  <c r="G24" i="14"/>
  <c r="C25" i="14"/>
  <c r="H26" i="14"/>
  <c r="I26" i="14" s="1"/>
  <c r="G27" i="14"/>
  <c r="H29" i="14"/>
  <c r="I29" i="14" s="1"/>
  <c r="H33" i="14"/>
  <c r="I33" i="14" s="1"/>
  <c r="H44" i="14"/>
  <c r="I44" i="14" s="1"/>
  <c r="H60" i="14"/>
  <c r="I60" i="14" s="1"/>
  <c r="H68" i="14"/>
  <c r="I68" i="14" s="1"/>
  <c r="G7" i="14"/>
  <c r="D15" i="14"/>
  <c r="D18" i="14"/>
  <c r="D21" i="14"/>
  <c r="H22" i="14"/>
  <c r="I22" i="14" s="1"/>
  <c r="H24" i="14"/>
  <c r="I24" i="14" s="1"/>
  <c r="H27" i="14"/>
  <c r="I27" i="14" s="1"/>
  <c r="H28" i="14"/>
  <c r="I28" i="14" s="1"/>
  <c r="G28" i="14"/>
  <c r="H31" i="14"/>
  <c r="I31" i="14" s="1"/>
  <c r="H35" i="14"/>
  <c r="I35" i="14" s="1"/>
  <c r="H48" i="14"/>
  <c r="I48" i="14" s="1"/>
  <c r="H72" i="14"/>
  <c r="I72" i="14" s="1"/>
  <c r="I30" i="14"/>
  <c r="H32" i="14"/>
  <c r="I32" i="14" s="1"/>
  <c r="G32" i="14"/>
  <c r="H34" i="14"/>
  <c r="I34" i="14" s="1"/>
  <c r="H36" i="14"/>
  <c r="I36" i="14" s="1"/>
  <c r="G36" i="14"/>
  <c r="H52" i="14"/>
  <c r="I52" i="14" s="1"/>
  <c r="H64" i="14"/>
  <c r="I64" i="14" s="1"/>
  <c r="G9" i="14"/>
  <c r="G12" i="14"/>
  <c r="G15" i="14"/>
  <c r="G18" i="14"/>
  <c r="G21" i="14"/>
  <c r="G26" i="14"/>
  <c r="H40" i="14"/>
  <c r="I40" i="14" s="1"/>
  <c r="H56" i="14"/>
  <c r="I56" i="14" s="1"/>
  <c r="H39" i="14"/>
  <c r="I39" i="14" s="1"/>
  <c r="G40" i="14"/>
  <c r="H43" i="14"/>
  <c r="I43" i="14" s="1"/>
  <c r="G44" i="14"/>
  <c r="H47" i="14"/>
  <c r="I47" i="14" s="1"/>
  <c r="G48" i="14"/>
  <c r="H51" i="14"/>
  <c r="I51" i="14" s="1"/>
  <c r="G52" i="14"/>
  <c r="H55" i="14"/>
  <c r="I55" i="14" s="1"/>
  <c r="G56" i="14"/>
  <c r="H59" i="14"/>
  <c r="I59" i="14" s="1"/>
  <c r="G60" i="14"/>
  <c r="H63" i="14"/>
  <c r="I63" i="14" s="1"/>
  <c r="G64" i="14"/>
  <c r="H67" i="14"/>
  <c r="I67" i="14" s="1"/>
  <c r="G68" i="14"/>
  <c r="H71" i="14"/>
  <c r="I71" i="14" s="1"/>
  <c r="G72" i="14"/>
  <c r="H75" i="14"/>
  <c r="I75" i="14" s="1"/>
  <c r="H92" i="14"/>
  <c r="I92" i="14" s="1"/>
  <c r="H96" i="14"/>
  <c r="I96" i="14" s="1"/>
  <c r="G33" i="14"/>
  <c r="G41" i="14"/>
  <c r="G45" i="14"/>
  <c r="G49" i="14"/>
  <c r="G53" i="14"/>
  <c r="G57" i="14"/>
  <c r="G69" i="14"/>
  <c r="G73" i="14"/>
  <c r="H79" i="14"/>
  <c r="I79" i="14" s="1"/>
  <c r="H83" i="14"/>
  <c r="I83" i="14" s="1"/>
  <c r="H76" i="14"/>
  <c r="I76" i="14" s="1"/>
  <c r="G76" i="14"/>
  <c r="H80" i="14"/>
  <c r="I80" i="14" s="1"/>
  <c r="G80" i="14"/>
  <c r="H84" i="14"/>
  <c r="I84" i="14" s="1"/>
  <c r="G84" i="14"/>
  <c r="H87" i="14"/>
  <c r="I87" i="14" s="1"/>
  <c r="G39" i="14"/>
  <c r="G43" i="14"/>
  <c r="G47" i="14"/>
  <c r="G51" i="14"/>
  <c r="G55" i="14"/>
  <c r="G59" i="14"/>
  <c r="G63" i="14"/>
  <c r="G67" i="14"/>
  <c r="G71" i="14"/>
  <c r="G87" i="14"/>
  <c r="H88" i="14"/>
  <c r="I88" i="14" s="1"/>
  <c r="G88" i="14"/>
  <c r="H91" i="14"/>
  <c r="I91" i="14" s="1"/>
  <c r="G92" i="14"/>
  <c r="H95" i="14"/>
  <c r="I95" i="14" s="1"/>
  <c r="G96" i="14"/>
  <c r="G108" i="14"/>
  <c r="H108" i="14"/>
  <c r="I108" i="14" s="1"/>
  <c r="G77" i="14"/>
  <c r="G81" i="14"/>
  <c r="H102" i="14"/>
  <c r="I102" i="14" s="1"/>
  <c r="G99" i="14"/>
  <c r="H113" i="14"/>
  <c r="I113" i="14" s="1"/>
  <c r="G95" i="14"/>
  <c r="H99" i="14"/>
  <c r="I99" i="14" s="1"/>
  <c r="G104" i="14"/>
  <c r="H104" i="14"/>
  <c r="I104" i="14" s="1"/>
  <c r="H112" i="14"/>
  <c r="I112" i="14" s="1"/>
  <c r="G112" i="14"/>
  <c r="H105" i="14"/>
  <c r="I105" i="14" s="1"/>
  <c r="H109" i="14"/>
  <c r="I109" i="14" s="1"/>
  <c r="H116" i="14"/>
  <c r="I116" i="14" s="1"/>
  <c r="G116" i="14"/>
  <c r="H121" i="14"/>
  <c r="I121" i="14" s="1"/>
  <c r="G106" i="14"/>
  <c r="H120" i="14"/>
  <c r="I120" i="14" s="1"/>
  <c r="G120" i="14"/>
  <c r="H125" i="14"/>
  <c r="I125" i="14" s="1"/>
  <c r="H141" i="14"/>
  <c r="I141" i="14" s="1"/>
  <c r="G141" i="14"/>
  <c r="H124" i="14"/>
  <c r="I124" i="14" s="1"/>
  <c r="G124" i="14"/>
  <c r="H129" i="14"/>
  <c r="I129" i="14" s="1"/>
  <c r="H117" i="14"/>
  <c r="I117" i="14" s="1"/>
  <c r="H128" i="14"/>
  <c r="I128" i="14" s="1"/>
  <c r="G128" i="14"/>
  <c r="H146" i="14"/>
  <c r="I146" i="14" s="1"/>
  <c r="G152" i="14"/>
  <c r="H152" i="14"/>
  <c r="I152" i="14" s="1"/>
  <c r="H159" i="14"/>
  <c r="I159" i="14" s="1"/>
  <c r="G131" i="14"/>
  <c r="H134" i="14"/>
  <c r="I134" i="14" s="1"/>
  <c r="H145" i="14"/>
  <c r="I145" i="14" s="1"/>
  <c r="G145" i="14"/>
  <c r="H170" i="14"/>
  <c r="I170" i="14" s="1"/>
  <c r="G170" i="14"/>
  <c r="H133" i="14"/>
  <c r="I133" i="14" s="1"/>
  <c r="G133" i="14"/>
  <c r="H138" i="14"/>
  <c r="I138" i="14" s="1"/>
  <c r="H144" i="14"/>
  <c r="I144" i="14" s="1"/>
  <c r="H149" i="14"/>
  <c r="I149" i="14" s="1"/>
  <c r="G149" i="14"/>
  <c r="G110" i="14"/>
  <c r="G114" i="14"/>
  <c r="G118" i="14"/>
  <c r="G122" i="14"/>
  <c r="G126" i="14"/>
  <c r="H137" i="14"/>
  <c r="I137" i="14" s="1"/>
  <c r="G137" i="14"/>
  <c r="H142" i="14"/>
  <c r="I142" i="14" s="1"/>
  <c r="H148" i="14"/>
  <c r="I148" i="14" s="1"/>
  <c r="H153" i="14"/>
  <c r="I153" i="14" s="1"/>
  <c r="H158" i="14"/>
  <c r="I158" i="14" s="1"/>
  <c r="G158" i="14"/>
  <c r="H163" i="14"/>
  <c r="I163" i="14" s="1"/>
  <c r="H188" i="14"/>
  <c r="I188" i="14" s="1"/>
  <c r="G154" i="14"/>
  <c r="H157" i="14"/>
  <c r="I157" i="14" s="1"/>
  <c r="H162" i="14"/>
  <c r="I162" i="14" s="1"/>
  <c r="G162" i="14"/>
  <c r="H167" i="14"/>
  <c r="I167" i="14" s="1"/>
  <c r="H179" i="14"/>
  <c r="I179" i="14" s="1"/>
  <c r="G135" i="14"/>
  <c r="G139" i="14"/>
  <c r="G143" i="14"/>
  <c r="G147" i="14"/>
  <c r="H151" i="14"/>
  <c r="I151" i="14" s="1"/>
  <c r="H154" i="14"/>
  <c r="I154" i="14" s="1"/>
  <c r="H155" i="14"/>
  <c r="I155" i="14" s="1"/>
  <c r="H161" i="14"/>
  <c r="I161" i="14" s="1"/>
  <c r="H166" i="14"/>
  <c r="I166" i="14" s="1"/>
  <c r="G166" i="14"/>
  <c r="H171" i="14"/>
  <c r="I171" i="14" s="1"/>
  <c r="G174" i="14"/>
  <c r="H174" i="14"/>
  <c r="I174" i="14" s="1"/>
  <c r="H185" i="14"/>
  <c r="I185" i="14" s="1"/>
  <c r="H175" i="14"/>
  <c r="I175" i="14" s="1"/>
  <c r="H178" i="14"/>
  <c r="I178" i="14" s="1"/>
  <c r="G178" i="14"/>
  <c r="H183" i="14"/>
  <c r="I183" i="14" s="1"/>
  <c r="G176" i="14"/>
  <c r="H177" i="14"/>
  <c r="I177" i="14" s="1"/>
  <c r="H182" i="14"/>
  <c r="I182" i="14" s="1"/>
  <c r="G182" i="14"/>
  <c r="G156" i="14"/>
  <c r="G160" i="14"/>
  <c r="G164" i="14"/>
  <c r="G168" i="14"/>
  <c r="G172" i="14"/>
  <c r="H176" i="14"/>
  <c r="I176" i="14" s="1"/>
  <c r="H181" i="14"/>
  <c r="I181" i="14" s="1"/>
  <c r="H186" i="14"/>
  <c r="I186" i="14" s="1"/>
  <c r="G186" i="14"/>
  <c r="G189" i="14"/>
  <c r="H190" i="14"/>
  <c r="I190" i="14" s="1"/>
  <c r="G195" i="14"/>
  <c r="H195" i="14"/>
  <c r="I195" i="14" s="1"/>
  <c r="G180" i="14"/>
  <c r="G184" i="14"/>
  <c r="G187" i="14"/>
  <c r="H192" i="14"/>
  <c r="I192" i="14" s="1"/>
  <c r="H194" i="14"/>
  <c r="I194" i="14" s="1"/>
  <c r="H197" i="14"/>
  <c r="I197" i="14" s="1"/>
  <c r="H201" i="14"/>
  <c r="I201" i="14" s="1"/>
  <c r="H205" i="14"/>
  <c r="I205" i="14" s="1"/>
  <c r="G191" i="14"/>
  <c r="G197" i="14"/>
  <c r="H198" i="14"/>
  <c r="I198" i="14" s="1"/>
  <c r="G198" i="14"/>
  <c r="G201" i="14"/>
  <c r="H202" i="14"/>
  <c r="I202" i="14" s="1"/>
  <c r="G202" i="14"/>
  <c r="G205" i="14"/>
  <c r="G199" i="14"/>
  <c r="G203" i="14"/>
  <c r="H82" i="12"/>
  <c r="I82" i="12" s="1"/>
  <c r="H89" i="12"/>
  <c r="I89" i="12" s="1"/>
  <c r="H54" i="12"/>
  <c r="I54" i="12" s="1"/>
  <c r="H70" i="12"/>
  <c r="I70" i="12" s="1"/>
  <c r="H65" i="12"/>
  <c r="I65" i="12" s="1"/>
  <c r="H77" i="12"/>
  <c r="I77" i="12" s="1"/>
  <c r="H88" i="12"/>
  <c r="I88" i="12" s="1"/>
  <c r="H87" i="12"/>
  <c r="I87" i="12" s="1"/>
  <c r="H75" i="12"/>
  <c r="I75" i="12" s="1"/>
  <c r="H63" i="12"/>
  <c r="I63" i="12" s="1"/>
  <c r="H64" i="12"/>
  <c r="I64" i="12" s="1"/>
  <c r="H83" i="12"/>
  <c r="I83" i="12" s="1"/>
  <c r="H71" i="12"/>
  <c r="I71" i="12" s="1"/>
  <c r="H59" i="12"/>
  <c r="I59" i="12" s="1"/>
  <c r="H86" i="12"/>
  <c r="I86" i="12" s="1"/>
  <c r="H81" i="12"/>
  <c r="I81" i="12" s="1"/>
  <c r="H73" i="12"/>
  <c r="I73" i="12" s="1"/>
  <c r="H69" i="12"/>
  <c r="I69" i="12" s="1"/>
  <c r="H62" i="12"/>
  <c r="I62" i="12" s="1"/>
  <c r="H57" i="12"/>
  <c r="I57" i="12" s="1"/>
  <c r="H11" i="12"/>
  <c r="I11" i="12" s="1"/>
  <c r="H80" i="12"/>
  <c r="I80" i="12" s="1"/>
  <c r="H56" i="12"/>
  <c r="I56" i="12" s="1"/>
  <c r="H58" i="12"/>
  <c r="I58" i="12" s="1"/>
  <c r="H53" i="12"/>
  <c r="I53" i="12" s="1"/>
  <c r="H85" i="12"/>
  <c r="I85" i="12" s="1"/>
  <c r="H79" i="12"/>
  <c r="I79" i="12" s="1"/>
  <c r="H72" i="12"/>
  <c r="I72" i="12" s="1"/>
  <c r="H66" i="12"/>
  <c r="I66" i="12" s="1"/>
  <c r="H61" i="12"/>
  <c r="I61" i="12" s="1"/>
  <c r="H55" i="12"/>
  <c r="I55" i="12" s="1"/>
  <c r="H7" i="12"/>
  <c r="I7" i="12" s="1"/>
  <c r="H68" i="12"/>
  <c r="I68" i="12" s="1"/>
  <c r="H84" i="12"/>
  <c r="I84" i="12" s="1"/>
  <c r="H60" i="12"/>
  <c r="I60" i="12" s="1"/>
  <c r="H198" i="12"/>
  <c r="I198" i="12" s="1"/>
  <c r="H181" i="12"/>
  <c r="I181" i="12" s="1"/>
  <c r="H159" i="12"/>
  <c r="I159" i="12" s="1"/>
  <c r="H138" i="12"/>
  <c r="I138" i="12" s="1"/>
  <c r="H98" i="12"/>
  <c r="I98" i="12" s="1"/>
  <c r="H204" i="12"/>
  <c r="I204" i="12" s="1"/>
  <c r="H200" i="12"/>
  <c r="I200" i="12" s="1"/>
  <c r="H118" i="12"/>
  <c r="I118" i="12" s="1"/>
  <c r="H205" i="12"/>
  <c r="I205" i="12" s="1"/>
  <c r="H194" i="12"/>
  <c r="I194" i="12" s="1"/>
  <c r="H175" i="12"/>
  <c r="I175" i="12" s="1"/>
  <c r="H154" i="12"/>
  <c r="I154" i="12" s="1"/>
  <c r="H134" i="12"/>
  <c r="I134" i="12" s="1"/>
  <c r="H113" i="12"/>
  <c r="I113" i="12" s="1"/>
  <c r="H90" i="12"/>
  <c r="I90" i="12" s="1"/>
  <c r="H203" i="12"/>
  <c r="I203" i="12" s="1"/>
  <c r="H190" i="12"/>
  <c r="I190" i="12" s="1"/>
  <c r="H170" i="12"/>
  <c r="I170" i="12" s="1"/>
  <c r="H149" i="12"/>
  <c r="I149" i="12" s="1"/>
  <c r="H129" i="12"/>
  <c r="I129" i="12" s="1"/>
  <c r="H107" i="12"/>
  <c r="I107" i="12" s="1"/>
  <c r="H202" i="12"/>
  <c r="I202" i="12" s="1"/>
  <c r="H186" i="12"/>
  <c r="I186" i="12" s="1"/>
  <c r="H165" i="12"/>
  <c r="I165" i="12" s="1"/>
  <c r="H143" i="12"/>
  <c r="I143" i="12" s="1"/>
  <c r="H123" i="12"/>
  <c r="I123" i="12" s="1"/>
  <c r="H102" i="12"/>
  <c r="I102" i="12" s="1"/>
  <c r="H196" i="12"/>
  <c r="I196" i="12" s="1"/>
  <c r="H192" i="12"/>
  <c r="I192" i="12" s="1"/>
  <c r="H188" i="12"/>
  <c r="I188" i="12" s="1"/>
  <c r="H184" i="12"/>
  <c r="I184" i="12" s="1"/>
  <c r="H180" i="12"/>
  <c r="I180" i="12" s="1"/>
  <c r="H176" i="12"/>
  <c r="I176" i="12" s="1"/>
  <c r="H172" i="12"/>
  <c r="I172" i="12" s="1"/>
  <c r="H168" i="12"/>
  <c r="I168" i="12" s="1"/>
  <c r="H164" i="12"/>
  <c r="I164" i="12" s="1"/>
  <c r="H160" i="12"/>
  <c r="I160" i="12" s="1"/>
  <c r="H156" i="12"/>
  <c r="I156" i="12" s="1"/>
  <c r="H152" i="12"/>
  <c r="I152" i="12" s="1"/>
  <c r="H148" i="12"/>
  <c r="I148" i="12" s="1"/>
  <c r="H144" i="12"/>
  <c r="I144" i="12" s="1"/>
  <c r="H140" i="12"/>
  <c r="I140" i="12" s="1"/>
  <c r="H132" i="12"/>
  <c r="I132" i="12" s="1"/>
  <c r="H128" i="12"/>
  <c r="I128" i="12" s="1"/>
  <c r="H124" i="12"/>
  <c r="I124" i="12" s="1"/>
  <c r="H120" i="12"/>
  <c r="I120" i="12" s="1"/>
  <c r="H116" i="12"/>
  <c r="I116" i="12" s="1"/>
  <c r="H112" i="12"/>
  <c r="I112" i="12" s="1"/>
  <c r="H108" i="12"/>
  <c r="I108" i="12" s="1"/>
  <c r="H92" i="12"/>
  <c r="I92" i="12" s="1"/>
  <c r="H201" i="12"/>
  <c r="I201" i="12" s="1"/>
  <c r="H197" i="12"/>
  <c r="I197" i="12" s="1"/>
  <c r="H193" i="12"/>
  <c r="I193" i="12" s="1"/>
  <c r="H189" i="12"/>
  <c r="I189" i="12" s="1"/>
  <c r="H185" i="12"/>
  <c r="I185" i="12" s="1"/>
  <c r="H179" i="12"/>
  <c r="I179" i="12" s="1"/>
  <c r="H174" i="12"/>
  <c r="I174" i="12" s="1"/>
  <c r="H169" i="12"/>
  <c r="I169" i="12" s="1"/>
  <c r="H163" i="12"/>
  <c r="I163" i="12" s="1"/>
  <c r="H158" i="12"/>
  <c r="I158" i="12" s="1"/>
  <c r="H153" i="12"/>
  <c r="I153" i="12" s="1"/>
  <c r="H147" i="12"/>
  <c r="I147" i="12" s="1"/>
  <c r="H142" i="12"/>
  <c r="I142" i="12" s="1"/>
  <c r="H137" i="12"/>
  <c r="I137" i="12" s="1"/>
  <c r="H133" i="12"/>
  <c r="I133" i="12" s="1"/>
  <c r="H127" i="12"/>
  <c r="I127" i="12" s="1"/>
  <c r="H122" i="12"/>
  <c r="I122" i="12" s="1"/>
  <c r="H117" i="12"/>
  <c r="I117" i="12" s="1"/>
  <c r="H111" i="12"/>
  <c r="I111" i="12" s="1"/>
  <c r="H106" i="12"/>
  <c r="I106" i="12" s="1"/>
  <c r="H101" i="12"/>
  <c r="I101" i="12" s="1"/>
  <c r="H94" i="12"/>
  <c r="I94" i="12" s="1"/>
  <c r="H183" i="12"/>
  <c r="I183" i="12" s="1"/>
  <c r="H178" i="12"/>
  <c r="I178" i="12" s="1"/>
  <c r="H173" i="12"/>
  <c r="I173" i="12" s="1"/>
  <c r="H167" i="12"/>
  <c r="I167" i="12" s="1"/>
  <c r="H162" i="12"/>
  <c r="I162" i="12" s="1"/>
  <c r="H157" i="12"/>
  <c r="I157" i="12" s="1"/>
  <c r="H151" i="12"/>
  <c r="I151" i="12" s="1"/>
  <c r="H146" i="12"/>
  <c r="I146" i="12" s="1"/>
  <c r="H141" i="12"/>
  <c r="I141" i="12" s="1"/>
  <c r="H136" i="12"/>
  <c r="I136" i="12" s="1"/>
  <c r="H131" i="12"/>
  <c r="I131" i="12" s="1"/>
  <c r="H126" i="12"/>
  <c r="I126" i="12" s="1"/>
  <c r="H121" i="12"/>
  <c r="I121" i="12" s="1"/>
  <c r="H115" i="12"/>
  <c r="I115" i="12" s="1"/>
  <c r="H110" i="12"/>
  <c r="I110" i="12" s="1"/>
  <c r="H104" i="12"/>
  <c r="I104" i="12" s="1"/>
  <c r="H100" i="12"/>
  <c r="I100" i="12" s="1"/>
  <c r="H93" i="12"/>
  <c r="I93" i="12" s="1"/>
  <c r="H199" i="12"/>
  <c r="I199" i="12" s="1"/>
  <c r="H195" i="12"/>
  <c r="I195" i="12" s="1"/>
  <c r="H191" i="12"/>
  <c r="I191" i="12" s="1"/>
  <c r="H187" i="12"/>
  <c r="I187" i="12" s="1"/>
  <c r="H182" i="12"/>
  <c r="I182" i="12" s="1"/>
  <c r="H177" i="12"/>
  <c r="I177" i="12" s="1"/>
  <c r="H171" i="12"/>
  <c r="I171" i="12" s="1"/>
  <c r="H166" i="12"/>
  <c r="I166" i="12" s="1"/>
  <c r="H161" i="12"/>
  <c r="I161" i="12" s="1"/>
  <c r="H155" i="12"/>
  <c r="I155" i="12" s="1"/>
  <c r="H150" i="12"/>
  <c r="I150" i="12" s="1"/>
  <c r="H145" i="12"/>
  <c r="I145" i="12" s="1"/>
  <c r="H139" i="12"/>
  <c r="I139" i="12" s="1"/>
  <c r="H135" i="12"/>
  <c r="I135" i="12" s="1"/>
  <c r="H130" i="12"/>
  <c r="I130" i="12" s="1"/>
  <c r="H125" i="12"/>
  <c r="I125" i="12" s="1"/>
  <c r="H119" i="12"/>
  <c r="I119" i="12" s="1"/>
  <c r="H114" i="12"/>
  <c r="I114" i="12" s="1"/>
  <c r="H109" i="12"/>
  <c r="I109" i="12" s="1"/>
  <c r="H103" i="12"/>
  <c r="I103" i="12" s="1"/>
  <c r="H99" i="12"/>
  <c r="I99" i="12" s="1"/>
  <c r="H91" i="12"/>
  <c r="I91" i="12" s="1"/>
  <c r="H105" i="12"/>
  <c r="I105" i="12" s="1"/>
  <c r="H97" i="12"/>
  <c r="I97" i="12" s="1"/>
  <c r="H76" i="12"/>
  <c r="I76" i="12" s="1"/>
  <c r="H96" i="12"/>
  <c r="I96" i="12" s="1"/>
  <c r="H95" i="12"/>
  <c r="I95" i="12" s="1"/>
  <c r="H74" i="12"/>
  <c r="I74" i="12" s="1"/>
  <c r="H67" i="12"/>
  <c r="I67" i="12" s="1"/>
  <c r="H78" i="12"/>
  <c r="I78" i="12" s="1"/>
  <c r="H5" i="12"/>
  <c r="I5" i="12" s="1"/>
  <c r="H8" i="12"/>
  <c r="I8" i="12" s="1"/>
  <c r="H9" i="12"/>
  <c r="I9" i="12" s="1"/>
  <c r="H13" i="12"/>
  <c r="I13" i="12" s="1"/>
  <c r="H6" i="12"/>
  <c r="I6" i="12" s="1"/>
  <c r="H10" i="12"/>
  <c r="I10" i="12" s="1"/>
  <c r="H12" i="12"/>
  <c r="I12" i="12" s="1"/>
  <c r="H14" i="12"/>
  <c r="I14" i="12" s="1"/>
  <c r="H17" i="12"/>
  <c r="I17" i="12" s="1"/>
  <c r="H21" i="12"/>
  <c r="I21" i="12" s="1"/>
  <c r="H29" i="12"/>
  <c r="I29" i="12" s="1"/>
  <c r="H22" i="12"/>
  <c r="I22" i="12" s="1"/>
  <c r="K3" i="12"/>
  <c r="I24" i="12"/>
  <c r="H27" i="12"/>
  <c r="I27" i="12" s="1"/>
  <c r="H4" i="12"/>
  <c r="I4" i="12" s="1"/>
  <c r="D7" i="12"/>
  <c r="H15" i="12"/>
  <c r="I15" i="12" s="1"/>
  <c r="H19" i="12"/>
  <c r="I19" i="12" s="1"/>
  <c r="D21" i="12"/>
  <c r="H32" i="12"/>
  <c r="I32" i="12" s="1"/>
  <c r="H35" i="12"/>
  <c r="I35" i="12" s="1"/>
  <c r="H26" i="12"/>
  <c r="I26" i="12" s="1"/>
  <c r="D18" i="12"/>
  <c r="D15" i="12"/>
  <c r="H16" i="12"/>
  <c r="I16" i="12" s="1"/>
  <c r="H18" i="12"/>
  <c r="I18" i="12" s="1"/>
  <c r="H20" i="12"/>
  <c r="I20" i="12" s="1"/>
  <c r="C25" i="12"/>
  <c r="H52" i="12"/>
  <c r="I52" i="12" s="1"/>
  <c r="H50" i="12"/>
  <c r="I50" i="12" s="1"/>
  <c r="H31" i="12"/>
  <c r="I31" i="12" s="1"/>
  <c r="H48" i="12"/>
  <c r="I48" i="12" s="1"/>
  <c r="H46" i="12"/>
  <c r="I46" i="12" s="1"/>
  <c r="H44" i="12"/>
  <c r="I44" i="12" s="1"/>
  <c r="H42" i="12"/>
  <c r="I42" i="12" s="1"/>
  <c r="H40" i="12"/>
  <c r="I40" i="12" s="1"/>
  <c r="H36" i="12"/>
  <c r="I36" i="12" s="1"/>
  <c r="H23" i="12"/>
  <c r="I23" i="12" s="1"/>
  <c r="H30" i="12"/>
  <c r="I30" i="12" s="1"/>
  <c r="H39" i="12"/>
  <c r="I39" i="12" s="1"/>
  <c r="H25" i="12"/>
  <c r="I25" i="12" s="1"/>
  <c r="H28" i="12"/>
  <c r="I28" i="12" s="1"/>
  <c r="H33" i="12"/>
  <c r="I33" i="12" s="1"/>
  <c r="H38" i="12"/>
  <c r="I38" i="12" s="1"/>
  <c r="H41" i="12"/>
  <c r="I41" i="12" s="1"/>
  <c r="H43" i="12"/>
  <c r="I43" i="12" s="1"/>
  <c r="H45" i="12"/>
  <c r="I45" i="12" s="1"/>
  <c r="H47" i="12"/>
  <c r="I47" i="12" s="1"/>
  <c r="H49" i="12"/>
  <c r="I49" i="12" s="1"/>
  <c r="H34" i="12"/>
  <c r="I34" i="12" s="1"/>
  <c r="H51" i="12"/>
  <c r="I51" i="12" s="1"/>
  <c r="H37" i="12"/>
  <c r="I37" i="12" s="1"/>
  <c r="M61" i="2"/>
  <c r="N4" i="16" l="1"/>
  <c r="O3" i="16"/>
  <c r="L3" i="16"/>
  <c r="Y3" i="15"/>
  <c r="P3" i="15"/>
  <c r="R3" i="15"/>
  <c r="Y3" i="14"/>
  <c r="P3" i="14"/>
  <c r="R3" i="14"/>
  <c r="N4" i="12"/>
  <c r="L3" i="12"/>
  <c r="O3" i="12"/>
  <c r="C24" i="11"/>
  <c r="C24" i="9"/>
  <c r="C24" i="8"/>
  <c r="C24" i="7"/>
  <c r="C24" i="3"/>
  <c r="C24" i="6"/>
  <c r="C24" i="5"/>
  <c r="C24" i="10"/>
  <c r="C24" i="2"/>
  <c r="C12" i="2"/>
  <c r="C12" i="5"/>
  <c r="C12" i="6"/>
  <c r="C12" i="3"/>
  <c r="C12" i="7"/>
  <c r="C12" i="8"/>
  <c r="C12" i="9"/>
  <c r="C12" i="10"/>
  <c r="R3" i="16" l="1"/>
  <c r="Y3" i="16"/>
  <c r="P3" i="16"/>
  <c r="Q3" i="15"/>
  <c r="Z3" i="15"/>
  <c r="V3" i="15"/>
  <c r="S3" i="15"/>
  <c r="V3" i="14"/>
  <c r="Z3" i="14"/>
  <c r="Q3" i="14"/>
  <c r="S3" i="14"/>
  <c r="R3" i="12"/>
  <c r="Y3" i="12"/>
  <c r="P3" i="12"/>
  <c r="F52" i="11"/>
  <c r="F51" i="11"/>
  <c r="F50" i="11"/>
  <c r="F49" i="11"/>
  <c r="G49" i="11" s="1"/>
  <c r="F48" i="11"/>
  <c r="F47" i="11"/>
  <c r="F46" i="11"/>
  <c r="F45" i="11"/>
  <c r="G45" i="11" s="1"/>
  <c r="F44" i="11"/>
  <c r="F43" i="11"/>
  <c r="F42" i="11"/>
  <c r="F41" i="11"/>
  <c r="G41" i="11" s="1"/>
  <c r="F40" i="11"/>
  <c r="F39" i="11"/>
  <c r="F38" i="11"/>
  <c r="F37" i="11"/>
  <c r="G37" i="11" s="1"/>
  <c r="F36" i="11"/>
  <c r="F35" i="11"/>
  <c r="F34" i="11"/>
  <c r="F33" i="11"/>
  <c r="G33" i="11" s="1"/>
  <c r="F32" i="11"/>
  <c r="F31" i="11"/>
  <c r="F30" i="11"/>
  <c r="F29" i="11"/>
  <c r="G29" i="11" s="1"/>
  <c r="F28" i="11"/>
  <c r="F27" i="11"/>
  <c r="F26" i="11"/>
  <c r="F25" i="11"/>
  <c r="G25" i="11" s="1"/>
  <c r="F24" i="11"/>
  <c r="F23" i="11"/>
  <c r="F22" i="11"/>
  <c r="F21" i="11"/>
  <c r="G21" i="11" s="1"/>
  <c r="C23" i="11"/>
  <c r="C25" i="11" s="1"/>
  <c r="F20" i="11"/>
  <c r="F19" i="11"/>
  <c r="F18" i="11"/>
  <c r="G18" i="11" s="1"/>
  <c r="F17" i="11"/>
  <c r="G17" i="11" s="1"/>
  <c r="F16" i="11"/>
  <c r="G16" i="11" s="1"/>
  <c r="F15" i="11"/>
  <c r="F14" i="11"/>
  <c r="G14" i="11" s="1"/>
  <c r="F13" i="11"/>
  <c r="G13" i="11" s="1"/>
  <c r="F12" i="11"/>
  <c r="F11" i="11"/>
  <c r="G11" i="11" s="1"/>
  <c r="F10" i="11"/>
  <c r="G10" i="11" s="1"/>
  <c r="F9" i="11"/>
  <c r="G9" i="11" s="1"/>
  <c r="F8" i="11"/>
  <c r="F7" i="11"/>
  <c r="G7" i="11" s="1"/>
  <c r="F6" i="11"/>
  <c r="G6" i="11" s="1"/>
  <c r="D6" i="11"/>
  <c r="F5" i="11"/>
  <c r="F4" i="11"/>
  <c r="G4" i="11" s="1"/>
  <c r="F3" i="11"/>
  <c r="F52" i="10"/>
  <c r="F51" i="10"/>
  <c r="F50" i="10"/>
  <c r="G50" i="10" s="1"/>
  <c r="F49" i="10"/>
  <c r="F48" i="10"/>
  <c r="F47" i="10"/>
  <c r="F46" i="10"/>
  <c r="G46" i="10" s="1"/>
  <c r="F45" i="10"/>
  <c r="F44" i="10"/>
  <c r="F43" i="10"/>
  <c r="F42" i="10"/>
  <c r="G42" i="10" s="1"/>
  <c r="F41" i="10"/>
  <c r="F40" i="10"/>
  <c r="F39" i="10"/>
  <c r="F38" i="10"/>
  <c r="G38" i="10" s="1"/>
  <c r="F37" i="10"/>
  <c r="F36" i="10"/>
  <c r="F35" i="10"/>
  <c r="F34" i="10"/>
  <c r="G34" i="10" s="1"/>
  <c r="F33" i="10"/>
  <c r="F32" i="10"/>
  <c r="F31" i="10"/>
  <c r="F30" i="10"/>
  <c r="G30" i="10" s="1"/>
  <c r="F29" i="10"/>
  <c r="F28" i="10"/>
  <c r="F27" i="10"/>
  <c r="F26" i="10"/>
  <c r="G26" i="10" s="1"/>
  <c r="F25" i="10"/>
  <c r="F24" i="10"/>
  <c r="F23" i="10"/>
  <c r="G23" i="10" s="1"/>
  <c r="F22" i="10"/>
  <c r="G22" i="10" s="1"/>
  <c r="F21" i="10"/>
  <c r="C23" i="10"/>
  <c r="C25" i="10" s="1"/>
  <c r="F20" i="10"/>
  <c r="G20" i="10" s="1"/>
  <c r="F19" i="10"/>
  <c r="G19" i="10" s="1"/>
  <c r="F18" i="10"/>
  <c r="G18" i="10" s="1"/>
  <c r="F17" i="10"/>
  <c r="G17" i="10" s="1"/>
  <c r="F16" i="10"/>
  <c r="G16" i="10" s="1"/>
  <c r="F15" i="10"/>
  <c r="G15" i="10" s="1"/>
  <c r="F14" i="10"/>
  <c r="G14" i="10" s="1"/>
  <c r="F13" i="10"/>
  <c r="G13" i="10" s="1"/>
  <c r="F12" i="10"/>
  <c r="G12" i="10" s="1"/>
  <c r="F11" i="10"/>
  <c r="G11" i="10" s="1"/>
  <c r="F10" i="10"/>
  <c r="G10" i="10" s="1"/>
  <c r="F9" i="10"/>
  <c r="G9" i="10" s="1"/>
  <c r="F8" i="10"/>
  <c r="G8" i="10" s="1"/>
  <c r="F7" i="10"/>
  <c r="G7" i="10" s="1"/>
  <c r="F6" i="10"/>
  <c r="G6" i="10" s="1"/>
  <c r="D6" i="10"/>
  <c r="F5" i="10"/>
  <c r="G5" i="10" s="1"/>
  <c r="F4" i="10"/>
  <c r="G4" i="10" s="1"/>
  <c r="F3" i="10"/>
  <c r="G3" i="10" s="1"/>
  <c r="F52" i="9"/>
  <c r="F51" i="9"/>
  <c r="G51" i="9" s="1"/>
  <c r="F50" i="9"/>
  <c r="G50" i="9" s="1"/>
  <c r="F49" i="9"/>
  <c r="F48" i="9"/>
  <c r="F47" i="9"/>
  <c r="G47" i="9" s="1"/>
  <c r="F46" i="9"/>
  <c r="G46" i="9" s="1"/>
  <c r="F45" i="9"/>
  <c r="F44" i="9"/>
  <c r="F43" i="9"/>
  <c r="G43" i="9" s="1"/>
  <c r="F42" i="9"/>
  <c r="G42" i="9" s="1"/>
  <c r="F41" i="9"/>
  <c r="F40" i="9"/>
  <c r="F39" i="9"/>
  <c r="G39" i="9" s="1"/>
  <c r="F38" i="9"/>
  <c r="G38" i="9" s="1"/>
  <c r="F37" i="9"/>
  <c r="F36" i="9"/>
  <c r="F35" i="9"/>
  <c r="G35" i="9" s="1"/>
  <c r="F34" i="9"/>
  <c r="G34" i="9" s="1"/>
  <c r="F33" i="9"/>
  <c r="F32" i="9"/>
  <c r="F31" i="9"/>
  <c r="G31" i="9" s="1"/>
  <c r="F30" i="9"/>
  <c r="G30" i="9" s="1"/>
  <c r="F29" i="9"/>
  <c r="F28" i="9"/>
  <c r="F27" i="9"/>
  <c r="G27" i="9" s="1"/>
  <c r="F26" i="9"/>
  <c r="G26" i="9" s="1"/>
  <c r="F25" i="9"/>
  <c r="F24" i="9"/>
  <c r="F23" i="9"/>
  <c r="G23" i="9" s="1"/>
  <c r="F22" i="9"/>
  <c r="G22" i="9" s="1"/>
  <c r="F21" i="9"/>
  <c r="C23" i="9"/>
  <c r="C25" i="9" s="1"/>
  <c r="F20" i="9"/>
  <c r="G20" i="9" s="1"/>
  <c r="F19" i="9"/>
  <c r="G19" i="9" s="1"/>
  <c r="F18" i="9"/>
  <c r="G18" i="9" s="1"/>
  <c r="F17" i="9"/>
  <c r="G17" i="9" s="1"/>
  <c r="F16" i="9"/>
  <c r="G16" i="9" s="1"/>
  <c r="F15" i="9"/>
  <c r="F14" i="9"/>
  <c r="G14" i="9" s="1"/>
  <c r="F13" i="9"/>
  <c r="G13" i="9" s="1"/>
  <c r="F12" i="9"/>
  <c r="G12" i="9" s="1"/>
  <c r="F11" i="9"/>
  <c r="G11" i="9" s="1"/>
  <c r="F10" i="9"/>
  <c r="G10" i="9" s="1"/>
  <c r="F9" i="9"/>
  <c r="G9" i="9" s="1"/>
  <c r="F8" i="9"/>
  <c r="G8" i="9" s="1"/>
  <c r="F7" i="9"/>
  <c r="F6" i="9"/>
  <c r="G6" i="9" s="1"/>
  <c r="D6" i="9"/>
  <c r="D21" i="9" s="1"/>
  <c r="F5" i="9"/>
  <c r="G5" i="9" s="1"/>
  <c r="F4" i="9"/>
  <c r="G4" i="9" s="1"/>
  <c r="F3" i="9"/>
  <c r="G3" i="9" s="1"/>
  <c r="F52" i="8"/>
  <c r="F51" i="8"/>
  <c r="G51" i="8" s="1"/>
  <c r="F50" i="8"/>
  <c r="F49" i="8"/>
  <c r="F48" i="8"/>
  <c r="F47" i="8"/>
  <c r="G47" i="8" s="1"/>
  <c r="F46" i="8"/>
  <c r="F45" i="8"/>
  <c r="F44" i="8"/>
  <c r="F43" i="8"/>
  <c r="G43" i="8" s="1"/>
  <c r="F42" i="8"/>
  <c r="F41" i="8"/>
  <c r="F40" i="8"/>
  <c r="F39" i="8"/>
  <c r="G39" i="8" s="1"/>
  <c r="F38" i="8"/>
  <c r="F37" i="8"/>
  <c r="F36" i="8"/>
  <c r="F35" i="8"/>
  <c r="G35" i="8" s="1"/>
  <c r="F34" i="8"/>
  <c r="F33" i="8"/>
  <c r="F32" i="8"/>
  <c r="F31" i="8"/>
  <c r="G31" i="8" s="1"/>
  <c r="F30" i="8"/>
  <c r="F29" i="8"/>
  <c r="F28" i="8"/>
  <c r="F27" i="8"/>
  <c r="G27" i="8" s="1"/>
  <c r="F26" i="8"/>
  <c r="F25" i="8"/>
  <c r="G25" i="8" s="1"/>
  <c r="F24" i="8"/>
  <c r="F23" i="8"/>
  <c r="G23" i="8" s="1"/>
  <c r="F22" i="8"/>
  <c r="G22" i="8" s="1"/>
  <c r="F21" i="8"/>
  <c r="G21" i="8" s="1"/>
  <c r="C23" i="8"/>
  <c r="C25" i="8" s="1"/>
  <c r="F20" i="8"/>
  <c r="G20" i="8" s="1"/>
  <c r="F19" i="8"/>
  <c r="G19" i="8" s="1"/>
  <c r="F18" i="8"/>
  <c r="G18" i="8" s="1"/>
  <c r="F17" i="8"/>
  <c r="G17" i="8" s="1"/>
  <c r="F16" i="8"/>
  <c r="G16" i="8" s="1"/>
  <c r="F15" i="8"/>
  <c r="G15" i="8" s="1"/>
  <c r="F14" i="8"/>
  <c r="G14" i="8" s="1"/>
  <c r="F13" i="8"/>
  <c r="G13" i="8" s="1"/>
  <c r="F12" i="8"/>
  <c r="G12" i="8" s="1"/>
  <c r="F11" i="8"/>
  <c r="G11" i="8" s="1"/>
  <c r="F10" i="8"/>
  <c r="G10" i="8" s="1"/>
  <c r="F9" i="8"/>
  <c r="G9" i="8" s="1"/>
  <c r="F8" i="8"/>
  <c r="G8" i="8" s="1"/>
  <c r="F7" i="8"/>
  <c r="G7" i="8" s="1"/>
  <c r="F6" i="8"/>
  <c r="G6" i="8" s="1"/>
  <c r="D6" i="8"/>
  <c r="F5" i="8"/>
  <c r="G5" i="8" s="1"/>
  <c r="F4" i="8"/>
  <c r="G4" i="8" s="1"/>
  <c r="F3" i="8"/>
  <c r="G3" i="8" s="1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C23" i="7"/>
  <c r="C25" i="7" s="1"/>
  <c r="F20" i="7"/>
  <c r="F19" i="7"/>
  <c r="F18" i="7"/>
  <c r="G18" i="7" s="1"/>
  <c r="F17" i="7"/>
  <c r="G17" i="7" s="1"/>
  <c r="F16" i="7"/>
  <c r="G16" i="7" s="1"/>
  <c r="F15" i="7"/>
  <c r="G15" i="7" s="1"/>
  <c r="F14" i="7"/>
  <c r="G14" i="7" s="1"/>
  <c r="F13" i="7"/>
  <c r="G13" i="7" s="1"/>
  <c r="F12" i="7"/>
  <c r="F11" i="7"/>
  <c r="G11" i="7" s="1"/>
  <c r="F10" i="7"/>
  <c r="G10" i="7" s="1"/>
  <c r="F9" i="7"/>
  <c r="G9" i="7" s="1"/>
  <c r="F8" i="7"/>
  <c r="G8" i="7" s="1"/>
  <c r="F7" i="7"/>
  <c r="G7" i="7" s="1"/>
  <c r="F6" i="7"/>
  <c r="G6" i="7" s="1"/>
  <c r="D6" i="7"/>
  <c r="F5" i="7"/>
  <c r="G5" i="7" s="1"/>
  <c r="F4" i="7"/>
  <c r="F3" i="7"/>
  <c r="G3" i="7" s="1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C23" i="6"/>
  <c r="C25" i="6" s="1"/>
  <c r="F20" i="6"/>
  <c r="F19" i="6"/>
  <c r="F18" i="6"/>
  <c r="F17" i="6"/>
  <c r="G17" i="6" s="1"/>
  <c r="F16" i="6"/>
  <c r="F15" i="6"/>
  <c r="F14" i="6"/>
  <c r="F13" i="6"/>
  <c r="G13" i="6" s="1"/>
  <c r="F12" i="6"/>
  <c r="F11" i="6"/>
  <c r="F10" i="6"/>
  <c r="F9" i="6"/>
  <c r="F8" i="6"/>
  <c r="F7" i="6"/>
  <c r="F6" i="6"/>
  <c r="D6" i="6"/>
  <c r="F5" i="6"/>
  <c r="F4" i="6"/>
  <c r="G4" i="6" s="1"/>
  <c r="F3" i="6"/>
  <c r="G3" i="6" s="1"/>
  <c r="F52" i="5"/>
  <c r="F51" i="5"/>
  <c r="F50" i="5"/>
  <c r="F49" i="5"/>
  <c r="G49" i="5" s="1"/>
  <c r="F48" i="5"/>
  <c r="F47" i="5"/>
  <c r="F46" i="5"/>
  <c r="F45" i="5"/>
  <c r="G45" i="5" s="1"/>
  <c r="F44" i="5"/>
  <c r="F43" i="5"/>
  <c r="F42" i="5"/>
  <c r="F41" i="5"/>
  <c r="G41" i="5" s="1"/>
  <c r="F40" i="5"/>
  <c r="F39" i="5"/>
  <c r="F38" i="5"/>
  <c r="F37" i="5"/>
  <c r="G37" i="5" s="1"/>
  <c r="F36" i="5"/>
  <c r="F35" i="5"/>
  <c r="F34" i="5"/>
  <c r="F33" i="5"/>
  <c r="G33" i="5" s="1"/>
  <c r="F32" i="5"/>
  <c r="F31" i="5"/>
  <c r="F30" i="5"/>
  <c r="F29" i="5"/>
  <c r="G29" i="5" s="1"/>
  <c r="F28" i="5"/>
  <c r="F27" i="5"/>
  <c r="F26" i="5"/>
  <c r="F25" i="5"/>
  <c r="G25" i="5" s="1"/>
  <c r="F24" i="5"/>
  <c r="F23" i="5"/>
  <c r="F22" i="5"/>
  <c r="F21" i="5"/>
  <c r="G21" i="5" s="1"/>
  <c r="C23" i="5"/>
  <c r="C25" i="5" s="1"/>
  <c r="F20" i="5"/>
  <c r="F19" i="5"/>
  <c r="F18" i="5"/>
  <c r="G18" i="5" s="1"/>
  <c r="F17" i="5"/>
  <c r="G17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D6" i="5"/>
  <c r="D21" i="5" s="1"/>
  <c r="F5" i="5"/>
  <c r="G5" i="5" s="1"/>
  <c r="F4" i="5"/>
  <c r="F3" i="5"/>
  <c r="G3" i="5" s="1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C23" i="3"/>
  <c r="C25" i="3" s="1"/>
  <c r="F20" i="3"/>
  <c r="F19" i="3"/>
  <c r="F18" i="3"/>
  <c r="F17" i="3"/>
  <c r="G17" i="3" s="1"/>
  <c r="F16" i="3"/>
  <c r="F15" i="3"/>
  <c r="F14" i="3"/>
  <c r="F13" i="3"/>
  <c r="G13" i="3" s="1"/>
  <c r="F12" i="3"/>
  <c r="F11" i="3"/>
  <c r="F10" i="3"/>
  <c r="F9" i="3"/>
  <c r="G9" i="3" s="1"/>
  <c r="F8" i="3"/>
  <c r="F7" i="3"/>
  <c r="F6" i="3"/>
  <c r="D6" i="3"/>
  <c r="F5" i="3"/>
  <c r="G5" i="3" s="1"/>
  <c r="F4" i="3"/>
  <c r="G4" i="3" s="1"/>
  <c r="F3" i="3"/>
  <c r="G3" i="3" s="1"/>
  <c r="S3" i="16" l="1"/>
  <c r="Z3" i="16"/>
  <c r="V3" i="16"/>
  <c r="Q3" i="16"/>
  <c r="T3" i="15"/>
  <c r="AA3" i="15"/>
  <c r="AC3" i="15"/>
  <c r="X3" i="15"/>
  <c r="W3" i="15"/>
  <c r="AC3" i="14"/>
  <c r="W3" i="14"/>
  <c r="X3" i="14" s="1"/>
  <c r="AA3" i="14"/>
  <c r="T3" i="14"/>
  <c r="Z3" i="12"/>
  <c r="V3" i="12"/>
  <c r="Q3" i="12"/>
  <c r="S3" i="12"/>
  <c r="H4" i="11"/>
  <c r="H4" i="9"/>
  <c r="G15" i="11"/>
  <c r="G19" i="11"/>
  <c r="G22" i="11"/>
  <c r="G26" i="11"/>
  <c r="H26" i="11" s="1"/>
  <c r="G34" i="11"/>
  <c r="G38" i="11"/>
  <c r="G42" i="11"/>
  <c r="G46" i="11"/>
  <c r="H46" i="11" s="1"/>
  <c r="G50" i="11"/>
  <c r="G23" i="11"/>
  <c r="G27" i="11"/>
  <c r="G31" i="11"/>
  <c r="H31" i="11" s="1"/>
  <c r="G35" i="11"/>
  <c r="G39" i="11"/>
  <c r="G43" i="11"/>
  <c r="G47" i="11"/>
  <c r="H47" i="11" s="1"/>
  <c r="G51" i="11"/>
  <c r="G3" i="11"/>
  <c r="H3" i="11" s="1"/>
  <c r="I3" i="11" s="1"/>
  <c r="J3" i="11" s="1"/>
  <c r="G24" i="11"/>
  <c r="H24" i="11" s="1"/>
  <c r="G28" i="11"/>
  <c r="H28" i="11" s="1"/>
  <c r="G32" i="11"/>
  <c r="G36" i="11"/>
  <c r="H36" i="11" s="1"/>
  <c r="G40" i="11"/>
  <c r="G44" i="11"/>
  <c r="H44" i="11" s="1"/>
  <c r="G48" i="11"/>
  <c r="G52" i="11"/>
  <c r="G30" i="11"/>
  <c r="H30" i="11" s="1"/>
  <c r="G5" i="11"/>
  <c r="H5" i="11" s="1"/>
  <c r="G8" i="11"/>
  <c r="H8" i="11" s="1"/>
  <c r="G12" i="11"/>
  <c r="H12" i="11" s="1"/>
  <c r="G20" i="11"/>
  <c r="H20" i="11" s="1"/>
  <c r="G24" i="9"/>
  <c r="G28" i="9"/>
  <c r="G32" i="9"/>
  <c r="G36" i="9"/>
  <c r="G40" i="9"/>
  <c r="H40" i="9" s="1"/>
  <c r="G44" i="9"/>
  <c r="G48" i="9"/>
  <c r="G52" i="9"/>
  <c r="H52" i="9" s="1"/>
  <c r="G21" i="9"/>
  <c r="H21" i="9" s="1"/>
  <c r="G25" i="9"/>
  <c r="G29" i="9"/>
  <c r="G33" i="9"/>
  <c r="H33" i="9" s="1"/>
  <c r="G37" i="9"/>
  <c r="H37" i="9" s="1"/>
  <c r="G41" i="9"/>
  <c r="G45" i="9"/>
  <c r="G49" i="9"/>
  <c r="H49" i="9" s="1"/>
  <c r="G7" i="9"/>
  <c r="H7" i="9" s="1"/>
  <c r="G15" i="9"/>
  <c r="H15" i="9" s="1"/>
  <c r="G24" i="8"/>
  <c r="G28" i="8"/>
  <c r="G32" i="8"/>
  <c r="H32" i="8" s="1"/>
  <c r="G36" i="8"/>
  <c r="H36" i="8" s="1"/>
  <c r="G40" i="8"/>
  <c r="G44" i="8"/>
  <c r="G48" i="8"/>
  <c r="H48" i="8" s="1"/>
  <c r="G52" i="8"/>
  <c r="H52" i="8" s="1"/>
  <c r="G29" i="8"/>
  <c r="G33" i="8"/>
  <c r="H33" i="8" s="1"/>
  <c r="G37" i="8"/>
  <c r="H37" i="8" s="1"/>
  <c r="G41" i="8"/>
  <c r="G45" i="8"/>
  <c r="G49" i="8"/>
  <c r="G26" i="8"/>
  <c r="H26" i="8" s="1"/>
  <c r="G30" i="8"/>
  <c r="H30" i="8" s="1"/>
  <c r="G34" i="8"/>
  <c r="G38" i="8"/>
  <c r="G42" i="8"/>
  <c r="H42" i="8" s="1"/>
  <c r="G46" i="8"/>
  <c r="G50" i="8"/>
  <c r="G20" i="7"/>
  <c r="G23" i="7"/>
  <c r="G27" i="7"/>
  <c r="G31" i="7"/>
  <c r="G35" i="7"/>
  <c r="G39" i="7"/>
  <c r="G43" i="7"/>
  <c r="G47" i="7"/>
  <c r="G51" i="7"/>
  <c r="G24" i="7"/>
  <c r="G28" i="7"/>
  <c r="G32" i="7"/>
  <c r="G36" i="7"/>
  <c r="G40" i="7"/>
  <c r="H40" i="7" s="1"/>
  <c r="G44" i="7"/>
  <c r="G48" i="7"/>
  <c r="G52" i="7"/>
  <c r="G21" i="7"/>
  <c r="G25" i="7"/>
  <c r="G29" i="7"/>
  <c r="G33" i="7"/>
  <c r="G37" i="7"/>
  <c r="H37" i="7" s="1"/>
  <c r="G41" i="7"/>
  <c r="G45" i="7"/>
  <c r="G49" i="7"/>
  <c r="H4" i="7"/>
  <c r="G4" i="7"/>
  <c r="H15" i="7"/>
  <c r="G19" i="7"/>
  <c r="G26" i="7"/>
  <c r="H26" i="7" s="1"/>
  <c r="G30" i="7"/>
  <c r="G34" i="7"/>
  <c r="G38" i="7"/>
  <c r="G42" i="7"/>
  <c r="H42" i="7" s="1"/>
  <c r="G46" i="7"/>
  <c r="G50" i="7"/>
  <c r="G12" i="7"/>
  <c r="H12" i="7" s="1"/>
  <c r="G22" i="7"/>
  <c r="H22" i="7" s="1"/>
  <c r="G6" i="3"/>
  <c r="G14" i="3"/>
  <c r="H14" i="3" s="1"/>
  <c r="G21" i="3"/>
  <c r="H21" i="3" s="1"/>
  <c r="G33" i="3"/>
  <c r="H33" i="3" s="1"/>
  <c r="G24" i="3"/>
  <c r="G28" i="3"/>
  <c r="H28" i="3" s="1"/>
  <c r="G32" i="3"/>
  <c r="H32" i="3" s="1"/>
  <c r="G36" i="3"/>
  <c r="H36" i="3" s="1"/>
  <c r="G40" i="3"/>
  <c r="G44" i="3"/>
  <c r="H44" i="3" s="1"/>
  <c r="G48" i="3"/>
  <c r="H48" i="3" s="1"/>
  <c r="G52" i="3"/>
  <c r="H52" i="3" s="1"/>
  <c r="G10" i="3"/>
  <c r="H10" i="3" s="1"/>
  <c r="G18" i="3"/>
  <c r="H18" i="3" s="1"/>
  <c r="G25" i="3"/>
  <c r="H25" i="3" s="1"/>
  <c r="G29" i="3"/>
  <c r="H29" i="3" s="1"/>
  <c r="G37" i="3"/>
  <c r="G41" i="3"/>
  <c r="H41" i="3" s="1"/>
  <c r="G45" i="3"/>
  <c r="H45" i="3" s="1"/>
  <c r="G49" i="3"/>
  <c r="H49" i="3" s="1"/>
  <c r="G7" i="3"/>
  <c r="H7" i="3" s="1"/>
  <c r="G19" i="3"/>
  <c r="H19" i="3" s="1"/>
  <c r="G22" i="3"/>
  <c r="G26" i="3"/>
  <c r="H26" i="3" s="1"/>
  <c r="G30" i="3"/>
  <c r="H30" i="3" s="1"/>
  <c r="G34" i="3"/>
  <c r="H34" i="3" s="1"/>
  <c r="G38" i="3"/>
  <c r="H38" i="3" s="1"/>
  <c r="G42" i="3"/>
  <c r="H42" i="3" s="1"/>
  <c r="G46" i="3"/>
  <c r="H46" i="3" s="1"/>
  <c r="G50" i="3"/>
  <c r="H50" i="3" s="1"/>
  <c r="G8" i="3"/>
  <c r="H8" i="3" s="1"/>
  <c r="G12" i="3"/>
  <c r="H12" i="3" s="1"/>
  <c r="G16" i="3"/>
  <c r="H16" i="3" s="1"/>
  <c r="G20" i="3"/>
  <c r="H20" i="3" s="1"/>
  <c r="G23" i="3"/>
  <c r="G27" i="3"/>
  <c r="H27" i="3" s="1"/>
  <c r="G31" i="3"/>
  <c r="H31" i="3" s="1"/>
  <c r="G35" i="3"/>
  <c r="H35" i="3" s="1"/>
  <c r="G39" i="3"/>
  <c r="H39" i="3" s="1"/>
  <c r="G43" i="3"/>
  <c r="H43" i="3" s="1"/>
  <c r="G47" i="3"/>
  <c r="H47" i="3" s="1"/>
  <c r="G51" i="3"/>
  <c r="H51" i="3" s="1"/>
  <c r="G11" i="3"/>
  <c r="H11" i="3" s="1"/>
  <c r="G15" i="3"/>
  <c r="H15" i="3" s="1"/>
  <c r="G24" i="6"/>
  <c r="G32" i="6"/>
  <c r="G40" i="6"/>
  <c r="G48" i="6"/>
  <c r="G6" i="6"/>
  <c r="H6" i="6" s="1"/>
  <c r="G14" i="6"/>
  <c r="G21" i="6"/>
  <c r="H21" i="6" s="1"/>
  <c r="G29" i="6"/>
  <c r="H29" i="6" s="1"/>
  <c r="G37" i="6"/>
  <c r="G45" i="6"/>
  <c r="G7" i="6"/>
  <c r="G11" i="6"/>
  <c r="H11" i="6" s="1"/>
  <c r="G15" i="6"/>
  <c r="G19" i="6"/>
  <c r="G22" i="6"/>
  <c r="H22" i="6" s="1"/>
  <c r="G26" i="6"/>
  <c r="H26" i="6" s="1"/>
  <c r="G30" i="6"/>
  <c r="G34" i="6"/>
  <c r="G38" i="6"/>
  <c r="H38" i="6" s="1"/>
  <c r="G42" i="6"/>
  <c r="H42" i="6" s="1"/>
  <c r="G46" i="6"/>
  <c r="G50" i="6"/>
  <c r="G28" i="6"/>
  <c r="G36" i="6"/>
  <c r="H36" i="6" s="1"/>
  <c r="G44" i="6"/>
  <c r="G52" i="6"/>
  <c r="G10" i="6"/>
  <c r="H10" i="6" s="1"/>
  <c r="G18" i="6"/>
  <c r="H18" i="6" s="1"/>
  <c r="G25" i="6"/>
  <c r="G33" i="6"/>
  <c r="G41" i="6"/>
  <c r="H41" i="6" s="1"/>
  <c r="G49" i="6"/>
  <c r="H49" i="6" s="1"/>
  <c r="G8" i="6"/>
  <c r="G12" i="6"/>
  <c r="G16" i="6"/>
  <c r="H16" i="6" s="1"/>
  <c r="G20" i="6"/>
  <c r="H20" i="6" s="1"/>
  <c r="G23" i="6"/>
  <c r="G27" i="6"/>
  <c r="G31" i="6"/>
  <c r="G35" i="6"/>
  <c r="H35" i="6" s="1"/>
  <c r="G39" i="6"/>
  <c r="G43" i="6"/>
  <c r="G47" i="6"/>
  <c r="H47" i="6" s="1"/>
  <c r="G51" i="6"/>
  <c r="H51" i="6" s="1"/>
  <c r="G9" i="6"/>
  <c r="H9" i="6" s="1"/>
  <c r="G5" i="6"/>
  <c r="H5" i="6" s="1"/>
  <c r="G4" i="5"/>
  <c r="H4" i="5" s="1"/>
  <c r="G22" i="5"/>
  <c r="G26" i="5"/>
  <c r="H26" i="5" s="1"/>
  <c r="G30" i="5"/>
  <c r="H30" i="5" s="1"/>
  <c r="G34" i="5"/>
  <c r="G38" i="5"/>
  <c r="G42" i="5"/>
  <c r="G46" i="5"/>
  <c r="G50" i="5"/>
  <c r="G20" i="5"/>
  <c r="H20" i="5" s="1"/>
  <c r="G23" i="5"/>
  <c r="H23" i="5" s="1"/>
  <c r="G27" i="5"/>
  <c r="H27" i="5" s="1"/>
  <c r="G31" i="5"/>
  <c r="G35" i="5"/>
  <c r="G39" i="5"/>
  <c r="H39" i="5" s="1"/>
  <c r="G43" i="5"/>
  <c r="G47" i="5"/>
  <c r="G51" i="5"/>
  <c r="G24" i="5"/>
  <c r="H24" i="5" s="1"/>
  <c r="G28" i="5"/>
  <c r="H28" i="5" s="1"/>
  <c r="G32" i="5"/>
  <c r="G36" i="5"/>
  <c r="H36" i="5" s="1"/>
  <c r="G40" i="5"/>
  <c r="H40" i="5" s="1"/>
  <c r="G44" i="5"/>
  <c r="H44" i="5" s="1"/>
  <c r="G48" i="5"/>
  <c r="G52" i="5"/>
  <c r="H52" i="5" s="1"/>
  <c r="G19" i="5"/>
  <c r="H19" i="5" s="1"/>
  <c r="G27" i="10"/>
  <c r="G31" i="10"/>
  <c r="G35" i="10"/>
  <c r="G39" i="10"/>
  <c r="H39" i="10" s="1"/>
  <c r="G43" i="10"/>
  <c r="G47" i="10"/>
  <c r="G51" i="10"/>
  <c r="H51" i="10" s="1"/>
  <c r="G24" i="10"/>
  <c r="H24" i="10" s="1"/>
  <c r="G28" i="10"/>
  <c r="G32" i="10"/>
  <c r="G36" i="10"/>
  <c r="H36" i="10" s="1"/>
  <c r="G40" i="10"/>
  <c r="G44" i="10"/>
  <c r="G48" i="10"/>
  <c r="G52" i="10"/>
  <c r="G21" i="10"/>
  <c r="H21" i="10" s="1"/>
  <c r="G25" i="10"/>
  <c r="G29" i="10"/>
  <c r="G33" i="10"/>
  <c r="H33" i="10" s="1"/>
  <c r="G37" i="10"/>
  <c r="H37" i="10" s="1"/>
  <c r="G41" i="10"/>
  <c r="H41" i="10" s="1"/>
  <c r="G45" i="10"/>
  <c r="G49" i="10"/>
  <c r="H49" i="10" s="1"/>
  <c r="H42" i="11"/>
  <c r="H18" i="11"/>
  <c r="H15" i="11"/>
  <c r="H5" i="9"/>
  <c r="H12" i="9"/>
  <c r="H48" i="9"/>
  <c r="H9" i="9"/>
  <c r="H16" i="9"/>
  <c r="H22" i="9"/>
  <c r="H36" i="9"/>
  <c r="H6" i="9"/>
  <c r="H14" i="9"/>
  <c r="H17" i="9"/>
  <c r="H27" i="9"/>
  <c r="H3" i="8"/>
  <c r="I3" i="8" s="1"/>
  <c r="J3" i="8" s="1"/>
  <c r="K3" i="8" s="1"/>
  <c r="H19" i="8"/>
  <c r="H22" i="8"/>
  <c r="H24" i="3"/>
  <c r="H7" i="6"/>
  <c r="H3" i="10"/>
  <c r="I3" i="10" s="1"/>
  <c r="J3" i="10" s="1"/>
  <c r="H14" i="10"/>
  <c r="H28" i="10"/>
  <c r="H7" i="10"/>
  <c r="H11" i="10"/>
  <c r="H50" i="10"/>
  <c r="H5" i="10"/>
  <c r="H16" i="10"/>
  <c r="H8" i="10"/>
  <c r="H12" i="10"/>
  <c r="H6" i="10"/>
  <c r="H9" i="10"/>
  <c r="H13" i="10"/>
  <c r="H19" i="10"/>
  <c r="D15" i="5"/>
  <c r="H16" i="5"/>
  <c r="H6" i="5"/>
  <c r="H13" i="5"/>
  <c r="H17" i="5"/>
  <c r="H7" i="5"/>
  <c r="H11" i="5"/>
  <c r="H18" i="5"/>
  <c r="H22" i="5"/>
  <c r="H34" i="5"/>
  <c r="H3" i="5"/>
  <c r="I3" i="5" s="1"/>
  <c r="J3" i="5" s="1"/>
  <c r="K3" i="5" s="1"/>
  <c r="H5" i="5"/>
  <c r="H8" i="5"/>
  <c r="H12" i="5"/>
  <c r="H15" i="5"/>
  <c r="H17" i="3"/>
  <c r="H4" i="3"/>
  <c r="H10" i="7"/>
  <c r="H7" i="7"/>
  <c r="H25" i="7"/>
  <c r="H12" i="8"/>
  <c r="H9" i="8"/>
  <c r="H4" i="8"/>
  <c r="H10" i="8"/>
  <c r="H14" i="8"/>
  <c r="H8" i="8"/>
  <c r="H6" i="8"/>
  <c r="H13" i="8"/>
  <c r="H5" i="8"/>
  <c r="H15" i="8"/>
  <c r="H10" i="9"/>
  <c r="H20" i="9"/>
  <c r="H41" i="9"/>
  <c r="H11" i="9"/>
  <c r="H35" i="9"/>
  <c r="H23" i="9"/>
  <c r="H26" i="9"/>
  <c r="H38" i="9"/>
  <c r="H9" i="11"/>
  <c r="H16" i="11"/>
  <c r="H19" i="11"/>
  <c r="H21" i="11"/>
  <c r="H6" i="11"/>
  <c r="H10" i="11"/>
  <c r="H14" i="11"/>
  <c r="H22" i="11"/>
  <c r="H52" i="11"/>
  <c r="H17" i="11"/>
  <c r="D21" i="11"/>
  <c r="D15" i="11"/>
  <c r="D7" i="11"/>
  <c r="H23" i="11"/>
  <c r="H27" i="11"/>
  <c r="H29" i="11"/>
  <c r="H33" i="11"/>
  <c r="H7" i="11"/>
  <c r="H11" i="11"/>
  <c r="H13" i="11"/>
  <c r="D18" i="11"/>
  <c r="H25" i="11"/>
  <c r="H37" i="11"/>
  <c r="H34" i="11"/>
  <c r="H32" i="11"/>
  <c r="H40" i="11"/>
  <c r="H50" i="11"/>
  <c r="H35" i="11"/>
  <c r="H38" i="11"/>
  <c r="H43" i="11"/>
  <c r="H48" i="11"/>
  <c r="H41" i="11"/>
  <c r="H39" i="11"/>
  <c r="H45" i="11"/>
  <c r="H49" i="11"/>
  <c r="H51" i="11"/>
  <c r="H4" i="10"/>
  <c r="H10" i="10"/>
  <c r="D15" i="10"/>
  <c r="H15" i="10"/>
  <c r="D18" i="10"/>
  <c r="H20" i="10"/>
  <c r="H30" i="10"/>
  <c r="H27" i="10"/>
  <c r="D21" i="10"/>
  <c r="D7" i="10"/>
  <c r="H23" i="10"/>
  <c r="H38" i="10"/>
  <c r="H17" i="10"/>
  <c r="H18" i="10"/>
  <c r="H47" i="10"/>
  <c r="H35" i="10"/>
  <c r="H46" i="10"/>
  <c r="H43" i="10"/>
  <c r="H31" i="10"/>
  <c r="H32" i="10"/>
  <c r="H22" i="10"/>
  <c r="H26" i="10"/>
  <c r="H34" i="10"/>
  <c r="H25" i="10"/>
  <c r="H29" i="10"/>
  <c r="H52" i="10"/>
  <c r="H40" i="10"/>
  <c r="H42" i="10"/>
  <c r="H44" i="10"/>
  <c r="H45" i="10"/>
  <c r="H48" i="10"/>
  <c r="H25" i="9"/>
  <c r="H18" i="9"/>
  <c r="H19" i="9"/>
  <c r="H13" i="9"/>
  <c r="H3" i="9"/>
  <c r="I3" i="9" s="1"/>
  <c r="J3" i="9" s="1"/>
  <c r="K3" i="9" s="1"/>
  <c r="D18" i="9"/>
  <c r="H47" i="9"/>
  <c r="H8" i="9"/>
  <c r="D7" i="9"/>
  <c r="D15" i="9"/>
  <c r="H29" i="9"/>
  <c r="H30" i="9"/>
  <c r="H31" i="9"/>
  <c r="H28" i="9"/>
  <c r="H32" i="9"/>
  <c r="H42" i="9"/>
  <c r="H24" i="9"/>
  <c r="H39" i="9"/>
  <c r="H45" i="9"/>
  <c r="H51" i="9"/>
  <c r="H43" i="9"/>
  <c r="H44" i="9"/>
  <c r="H34" i="9"/>
  <c r="H50" i="9"/>
  <c r="H46" i="9"/>
  <c r="D18" i="8"/>
  <c r="H21" i="8"/>
  <c r="D21" i="8"/>
  <c r="D7" i="8"/>
  <c r="H20" i="8"/>
  <c r="H17" i="8"/>
  <c r="H18" i="8"/>
  <c r="H27" i="8"/>
  <c r="H7" i="8"/>
  <c r="H11" i="8"/>
  <c r="H16" i="8"/>
  <c r="H44" i="8"/>
  <c r="D15" i="8"/>
  <c r="H23" i="8"/>
  <c r="H24" i="8"/>
  <c r="H28" i="8"/>
  <c r="H31" i="8"/>
  <c r="H34" i="8"/>
  <c r="H38" i="8"/>
  <c r="H41" i="8"/>
  <c r="H47" i="8"/>
  <c r="H45" i="8"/>
  <c r="H49" i="8"/>
  <c r="H39" i="8"/>
  <c r="H29" i="8"/>
  <c r="H25" i="8"/>
  <c r="H35" i="8"/>
  <c r="H50" i="8"/>
  <c r="H40" i="8"/>
  <c r="H43" i="8"/>
  <c r="H46" i="8"/>
  <c r="H51" i="8"/>
  <c r="H5" i="7"/>
  <c r="H6" i="7"/>
  <c r="H11" i="7"/>
  <c r="H17" i="7"/>
  <c r="H20" i="7"/>
  <c r="H16" i="7"/>
  <c r="H19" i="7"/>
  <c r="H21" i="7"/>
  <c r="H31" i="7"/>
  <c r="D15" i="7"/>
  <c r="H34" i="7"/>
  <c r="D21" i="7"/>
  <c r="D18" i="7"/>
  <c r="D7" i="7"/>
  <c r="H9" i="7"/>
  <c r="H14" i="7"/>
  <c r="H29" i="7"/>
  <c r="H36" i="7"/>
  <c r="H3" i="7"/>
  <c r="I3" i="7" s="1"/>
  <c r="J3" i="7" s="1"/>
  <c r="K3" i="7" s="1"/>
  <c r="H8" i="7"/>
  <c r="H13" i="7"/>
  <c r="H18" i="7"/>
  <c r="H24" i="7"/>
  <c r="H32" i="7"/>
  <c r="H52" i="7"/>
  <c r="H49" i="7"/>
  <c r="H41" i="7"/>
  <c r="H43" i="7"/>
  <c r="H48" i="7"/>
  <c r="H45" i="7"/>
  <c r="H23" i="7"/>
  <c r="H27" i="7"/>
  <c r="H30" i="7"/>
  <c r="H51" i="7"/>
  <c r="H28" i="7"/>
  <c r="H33" i="7"/>
  <c r="H35" i="7"/>
  <c r="H38" i="7"/>
  <c r="H46" i="7"/>
  <c r="H44" i="7"/>
  <c r="H39" i="7"/>
  <c r="H47" i="7"/>
  <c r="H50" i="7"/>
  <c r="H3" i="6"/>
  <c r="I3" i="6" s="1"/>
  <c r="J3" i="6" s="1"/>
  <c r="K3" i="6" s="1"/>
  <c r="H13" i="6"/>
  <c r="H39" i="6"/>
  <c r="H25" i="6"/>
  <c r="H4" i="6"/>
  <c r="H8" i="6"/>
  <c r="H12" i="6"/>
  <c r="H19" i="6"/>
  <c r="D21" i="6"/>
  <c r="D15" i="6"/>
  <c r="D18" i="6"/>
  <c r="D7" i="6"/>
  <c r="H15" i="6"/>
  <c r="H14" i="6"/>
  <c r="H37" i="6"/>
  <c r="H17" i="6"/>
  <c r="H45" i="6"/>
  <c r="H52" i="6"/>
  <c r="H48" i="6"/>
  <c r="H43" i="6"/>
  <c r="H44" i="6"/>
  <c r="H34" i="6"/>
  <c r="H40" i="6"/>
  <c r="H23" i="6"/>
  <c r="H24" i="6"/>
  <c r="H27" i="6"/>
  <c r="H28" i="6"/>
  <c r="H30" i="6"/>
  <c r="H31" i="6"/>
  <c r="H33" i="6"/>
  <c r="H32" i="6"/>
  <c r="H46" i="6"/>
  <c r="H50" i="6"/>
  <c r="H21" i="5"/>
  <c r="H37" i="5"/>
  <c r="H9" i="5"/>
  <c r="H10" i="5"/>
  <c r="H14" i="5"/>
  <c r="H51" i="5"/>
  <c r="H49" i="5"/>
  <c r="H47" i="5"/>
  <c r="H45" i="5"/>
  <c r="H43" i="5"/>
  <c r="H41" i="5"/>
  <c r="H35" i="5"/>
  <c r="H38" i="5"/>
  <c r="H33" i="5"/>
  <c r="H31" i="5"/>
  <c r="D7" i="5"/>
  <c r="H25" i="5"/>
  <c r="H29" i="5"/>
  <c r="H48" i="5"/>
  <c r="H42" i="5"/>
  <c r="H50" i="5"/>
  <c r="D18" i="5"/>
  <c r="H46" i="5"/>
  <c r="H32" i="5"/>
  <c r="H5" i="3"/>
  <c r="H6" i="3"/>
  <c r="H13" i="3"/>
  <c r="H9" i="3"/>
  <c r="H3" i="3"/>
  <c r="I3" i="3" s="1"/>
  <c r="J3" i="3" s="1"/>
  <c r="K3" i="3" s="1"/>
  <c r="D21" i="3"/>
  <c r="D15" i="3"/>
  <c r="D18" i="3"/>
  <c r="D7" i="3"/>
  <c r="H22" i="3"/>
  <c r="H40" i="3"/>
  <c r="H37" i="3"/>
  <c r="H23" i="3"/>
  <c r="AA3" i="16" l="1"/>
  <c r="T3" i="16"/>
  <c r="W3" i="16"/>
  <c r="X3" i="16" s="1"/>
  <c r="AC3" i="16"/>
  <c r="AD3" i="15"/>
  <c r="AB3" i="15"/>
  <c r="U3" i="15"/>
  <c r="AD3" i="14"/>
  <c r="AB3" i="14"/>
  <c r="U3" i="14"/>
  <c r="AA3" i="12"/>
  <c r="AC3" i="12"/>
  <c r="W3" i="12"/>
  <c r="X3" i="12" s="1"/>
  <c r="T3" i="12"/>
  <c r="M4" i="5"/>
  <c r="N3" i="5"/>
  <c r="Q3" i="5" s="1"/>
  <c r="M4" i="11"/>
  <c r="N3" i="11"/>
  <c r="K3" i="11"/>
  <c r="M4" i="10"/>
  <c r="K3" i="10"/>
  <c r="N3" i="10"/>
  <c r="M4" i="9"/>
  <c r="N3" i="9"/>
  <c r="N3" i="8"/>
  <c r="M4" i="8"/>
  <c r="M4" i="7"/>
  <c r="N3" i="7"/>
  <c r="N3" i="6"/>
  <c r="M4" i="6"/>
  <c r="N3" i="3"/>
  <c r="M4" i="3"/>
  <c r="C23" i="2"/>
  <c r="C25" i="2" s="1"/>
  <c r="F52" i="2"/>
  <c r="G52" i="2" s="1"/>
  <c r="F51" i="2"/>
  <c r="G51" i="2" s="1"/>
  <c r="F50" i="2"/>
  <c r="G50" i="2" s="1"/>
  <c r="F49" i="2"/>
  <c r="G49" i="2" s="1"/>
  <c r="F48" i="2"/>
  <c r="G48" i="2" s="1"/>
  <c r="F47" i="2"/>
  <c r="G47" i="2" s="1"/>
  <c r="F46" i="2"/>
  <c r="G46" i="2" s="1"/>
  <c r="F45" i="2"/>
  <c r="G45" i="2" s="1"/>
  <c r="F44" i="2"/>
  <c r="G44" i="2" s="1"/>
  <c r="F43" i="2"/>
  <c r="G43" i="2" s="1"/>
  <c r="F42" i="2"/>
  <c r="G42" i="2" s="1"/>
  <c r="F41" i="2"/>
  <c r="G41" i="2" s="1"/>
  <c r="F40" i="2"/>
  <c r="G40" i="2" s="1"/>
  <c r="F39" i="2"/>
  <c r="G39" i="2" s="1"/>
  <c r="F38" i="2"/>
  <c r="G38" i="2" s="1"/>
  <c r="F37" i="2"/>
  <c r="G37" i="2" s="1"/>
  <c r="F36" i="2"/>
  <c r="G36" i="2" s="1"/>
  <c r="F35" i="2"/>
  <c r="G35" i="2" s="1"/>
  <c r="F34" i="2"/>
  <c r="G34" i="2" s="1"/>
  <c r="F33" i="2"/>
  <c r="G33" i="2" s="1"/>
  <c r="F32" i="2"/>
  <c r="G32" i="2" s="1"/>
  <c r="F31" i="2"/>
  <c r="G31" i="2" s="1"/>
  <c r="F30" i="2"/>
  <c r="G30" i="2" s="1"/>
  <c r="F29" i="2"/>
  <c r="G29" i="2" s="1"/>
  <c r="F28" i="2"/>
  <c r="G28" i="2" s="1"/>
  <c r="F27" i="2"/>
  <c r="G27" i="2" s="1"/>
  <c r="F26" i="2"/>
  <c r="G26" i="2" s="1"/>
  <c r="F25" i="2"/>
  <c r="G25" i="2" s="1"/>
  <c r="F24" i="2"/>
  <c r="G24" i="2" s="1"/>
  <c r="F23" i="2"/>
  <c r="G23" i="2" s="1"/>
  <c r="F22" i="2"/>
  <c r="G22" i="2" s="1"/>
  <c r="F21" i="2"/>
  <c r="G21" i="2" s="1"/>
  <c r="F20" i="2"/>
  <c r="G20" i="2" s="1"/>
  <c r="F19" i="2"/>
  <c r="G19" i="2" s="1"/>
  <c r="F18" i="2"/>
  <c r="G18" i="2" s="1"/>
  <c r="F17" i="2"/>
  <c r="G17" i="2" s="1"/>
  <c r="F16" i="2"/>
  <c r="G16" i="2" s="1"/>
  <c r="F15" i="2"/>
  <c r="G15" i="2" s="1"/>
  <c r="F14" i="2"/>
  <c r="G14" i="2" s="1"/>
  <c r="F13" i="2"/>
  <c r="G13" i="2" s="1"/>
  <c r="F12" i="2"/>
  <c r="G12" i="2" s="1"/>
  <c r="F11" i="2"/>
  <c r="G11" i="2" s="1"/>
  <c r="F10" i="2"/>
  <c r="G10" i="2" s="1"/>
  <c r="F9" i="2"/>
  <c r="G9" i="2" s="1"/>
  <c r="F8" i="2"/>
  <c r="G8" i="2" s="1"/>
  <c r="F7" i="2"/>
  <c r="G7" i="2" s="1"/>
  <c r="F6" i="2"/>
  <c r="G6" i="2" s="1"/>
  <c r="D6" i="2"/>
  <c r="D21" i="2" s="1"/>
  <c r="F5" i="2"/>
  <c r="G5" i="2" s="1"/>
  <c r="F4" i="2"/>
  <c r="G4" i="2" s="1"/>
  <c r="F3" i="2"/>
  <c r="G3" i="2" s="1"/>
  <c r="AD3" i="16" l="1"/>
  <c r="AB3" i="16"/>
  <c r="U3" i="16"/>
  <c r="M3" i="15"/>
  <c r="J4" i="15" s="1"/>
  <c r="M3" i="14"/>
  <c r="J4" i="14" s="1"/>
  <c r="AD3" i="12"/>
  <c r="AB3" i="12"/>
  <c r="U3" i="12"/>
  <c r="M3" i="12" s="1"/>
  <c r="J4" i="12" s="1"/>
  <c r="X3" i="5"/>
  <c r="O3" i="5"/>
  <c r="U3" i="5"/>
  <c r="V3" i="5" s="1"/>
  <c r="P3" i="5"/>
  <c r="X3" i="11"/>
  <c r="O3" i="11"/>
  <c r="Q3" i="11"/>
  <c r="Q3" i="10"/>
  <c r="X3" i="10"/>
  <c r="O3" i="10"/>
  <c r="Q3" i="9"/>
  <c r="X3" i="9"/>
  <c r="O3" i="9"/>
  <c r="Q3" i="8"/>
  <c r="X3" i="8"/>
  <c r="O3" i="8"/>
  <c r="Q3" i="7"/>
  <c r="X3" i="7"/>
  <c r="O3" i="7"/>
  <c r="X3" i="6"/>
  <c r="O3" i="6"/>
  <c r="Q3" i="6"/>
  <c r="Y3" i="5"/>
  <c r="R3" i="5"/>
  <c r="Q3" i="3"/>
  <c r="X3" i="3"/>
  <c r="O3" i="3"/>
  <c r="H32" i="2"/>
  <c r="H48" i="2"/>
  <c r="H5" i="2"/>
  <c r="H17" i="2"/>
  <c r="H21" i="2"/>
  <c r="H33" i="2"/>
  <c r="H37" i="2"/>
  <c r="H49" i="2"/>
  <c r="H14" i="2"/>
  <c r="H30" i="2"/>
  <c r="H34" i="2"/>
  <c r="H42" i="2"/>
  <c r="H6" i="2"/>
  <c r="H10" i="2"/>
  <c r="H18" i="2"/>
  <c r="H38" i="2"/>
  <c r="H46" i="2"/>
  <c r="H7" i="2"/>
  <c r="H15" i="2"/>
  <c r="H19" i="2"/>
  <c r="H23" i="2"/>
  <c r="H27" i="2"/>
  <c r="H31" i="2"/>
  <c r="H35" i="2"/>
  <c r="H39" i="2"/>
  <c r="H43" i="2"/>
  <c r="H47" i="2"/>
  <c r="H51" i="2"/>
  <c r="H8" i="2"/>
  <c r="H12" i="2"/>
  <c r="H20" i="2"/>
  <c r="H24" i="2"/>
  <c r="H28" i="2"/>
  <c r="H36" i="2"/>
  <c r="H40" i="2"/>
  <c r="H44" i="2"/>
  <c r="H52" i="2"/>
  <c r="H3" i="2"/>
  <c r="I3" i="2" s="1"/>
  <c r="J3" i="2" s="1"/>
  <c r="K3" i="2" s="1"/>
  <c r="H22" i="2"/>
  <c r="H26" i="2"/>
  <c r="H50" i="2"/>
  <c r="H4" i="2"/>
  <c r="H25" i="2"/>
  <c r="H29" i="2"/>
  <c r="H41" i="2"/>
  <c r="H45" i="2"/>
  <c r="H9" i="2"/>
  <c r="H13" i="2"/>
  <c r="H11" i="2"/>
  <c r="H16" i="2"/>
  <c r="D7" i="2"/>
  <c r="D18" i="2"/>
  <c r="D15" i="2"/>
  <c r="M3" i="16" l="1"/>
  <c r="J4" i="16" s="1"/>
  <c r="K4" i="15"/>
  <c r="K4" i="14"/>
  <c r="K4" i="12"/>
  <c r="AB3" i="5"/>
  <c r="S3" i="5"/>
  <c r="T3" i="5" s="1"/>
  <c r="U3" i="11"/>
  <c r="P3" i="11"/>
  <c r="S3" i="11" s="1"/>
  <c r="U3" i="9"/>
  <c r="P3" i="9"/>
  <c r="U3" i="8"/>
  <c r="V3" i="8" s="1"/>
  <c r="P3" i="8"/>
  <c r="U3" i="7"/>
  <c r="V3" i="7" s="1"/>
  <c r="P3" i="7"/>
  <c r="U3" i="6"/>
  <c r="AB3" i="6" s="1"/>
  <c r="P3" i="6"/>
  <c r="U3" i="10"/>
  <c r="V3" i="10" s="1"/>
  <c r="P3" i="10"/>
  <c r="U3" i="3"/>
  <c r="AB3" i="3" s="1"/>
  <c r="P3" i="3"/>
  <c r="Y3" i="11"/>
  <c r="R3" i="11"/>
  <c r="AB3" i="11"/>
  <c r="V3" i="11"/>
  <c r="W3" i="11" s="1"/>
  <c r="AB3" i="10"/>
  <c r="Y3" i="10"/>
  <c r="R3" i="10"/>
  <c r="Y3" i="9"/>
  <c r="R3" i="9"/>
  <c r="V3" i="9"/>
  <c r="W3" i="9" s="1"/>
  <c r="AB3" i="9"/>
  <c r="R3" i="8"/>
  <c r="Y3" i="8"/>
  <c r="R3" i="7"/>
  <c r="Y3" i="7"/>
  <c r="V3" i="6"/>
  <c r="R3" i="6"/>
  <c r="Y3" i="6"/>
  <c r="Z3" i="5"/>
  <c r="W3" i="5"/>
  <c r="Y3" i="3"/>
  <c r="R3" i="3"/>
  <c r="V3" i="3"/>
  <c r="M4" i="2"/>
  <c r="N3" i="2"/>
  <c r="K4" i="16" l="1"/>
  <c r="L4" i="15"/>
  <c r="O4" i="15"/>
  <c r="N5" i="15"/>
  <c r="L4" i="14"/>
  <c r="O4" i="14"/>
  <c r="N5" i="14"/>
  <c r="O4" i="12"/>
  <c r="L4" i="12"/>
  <c r="N5" i="12"/>
  <c r="S3" i="9"/>
  <c r="AB3" i="8"/>
  <c r="S3" i="6"/>
  <c r="T3" i="6" s="1"/>
  <c r="L3" i="6" s="1"/>
  <c r="I4" i="6" s="1"/>
  <c r="S3" i="10"/>
  <c r="T3" i="10" s="1"/>
  <c r="L3" i="10" s="1"/>
  <c r="I4" i="10" s="1"/>
  <c r="AB3" i="7"/>
  <c r="S3" i="7"/>
  <c r="T3" i="7" s="1"/>
  <c r="L3" i="7" s="1"/>
  <c r="I4" i="7" s="1"/>
  <c r="S3" i="8"/>
  <c r="T3" i="8" s="1"/>
  <c r="L3" i="8" s="1"/>
  <c r="I4" i="8" s="1"/>
  <c r="S3" i="3"/>
  <c r="T3" i="3" s="1"/>
  <c r="T3" i="11"/>
  <c r="L3" i="11" s="1"/>
  <c r="I4" i="11" s="1"/>
  <c r="T3" i="9"/>
  <c r="AC3" i="11"/>
  <c r="Z3" i="11"/>
  <c r="Z3" i="10"/>
  <c r="W3" i="10"/>
  <c r="AC3" i="9"/>
  <c r="Z3" i="9"/>
  <c r="AA3" i="9"/>
  <c r="L3" i="9"/>
  <c r="I4" i="9" s="1"/>
  <c r="J4" i="9" s="1"/>
  <c r="K4" i="9" s="1"/>
  <c r="W3" i="8"/>
  <c r="Z3" i="8"/>
  <c r="W3" i="7"/>
  <c r="Z3" i="7"/>
  <c r="W3" i="6"/>
  <c r="Z3" i="6"/>
  <c r="AC3" i="5"/>
  <c r="AA3" i="5"/>
  <c r="L3" i="5"/>
  <c r="I4" i="5" s="1"/>
  <c r="Z3" i="3"/>
  <c r="W3" i="3"/>
  <c r="Q3" i="2"/>
  <c r="O3" i="2"/>
  <c r="P3" i="2" s="1"/>
  <c r="X3" i="2"/>
  <c r="L4" i="16" l="1"/>
  <c r="O4" i="16"/>
  <c r="N5" i="16"/>
  <c r="P4" i="15"/>
  <c r="R4" i="15"/>
  <c r="Y4" i="15"/>
  <c r="R4" i="14"/>
  <c r="P4" i="14"/>
  <c r="Y4" i="14"/>
  <c r="R4" i="12"/>
  <c r="Y4" i="12"/>
  <c r="P4" i="12"/>
  <c r="AA3" i="10"/>
  <c r="AA3" i="6"/>
  <c r="AA3" i="7"/>
  <c r="AA3" i="8"/>
  <c r="AA3" i="11"/>
  <c r="R3" i="2"/>
  <c r="Z3" i="2" s="1"/>
  <c r="U3" i="2"/>
  <c r="J4" i="11"/>
  <c r="J4" i="10"/>
  <c r="AC3" i="10"/>
  <c r="J4" i="8"/>
  <c r="K4" i="8" s="1"/>
  <c r="AC3" i="8"/>
  <c r="J4" i="7"/>
  <c r="K4" i="7" s="1"/>
  <c r="AC3" i="7"/>
  <c r="J4" i="6"/>
  <c r="K4" i="6" s="1"/>
  <c r="AC3" i="6"/>
  <c r="J4" i="5"/>
  <c r="K4" i="5" s="1"/>
  <c r="AC3" i="3"/>
  <c r="AA3" i="3"/>
  <c r="L3" i="3"/>
  <c r="I4" i="3" s="1"/>
  <c r="Y3" i="2"/>
  <c r="R4" i="16" l="1"/>
  <c r="Y4" i="16"/>
  <c r="P4" i="16"/>
  <c r="Z4" i="15"/>
  <c r="V4" i="15"/>
  <c r="Q4" i="15"/>
  <c r="S4" i="15"/>
  <c r="Z4" i="14"/>
  <c r="V4" i="14"/>
  <c r="Q4" i="14"/>
  <c r="S4" i="14"/>
  <c r="Z4" i="12"/>
  <c r="V4" i="12"/>
  <c r="Q4" i="12"/>
  <c r="S4" i="12"/>
  <c r="S3" i="2"/>
  <c r="AB3" i="2"/>
  <c r="V3" i="2"/>
  <c r="W3" i="2" s="1"/>
  <c r="AC3" i="2" s="1"/>
  <c r="K4" i="11"/>
  <c r="N4" i="11"/>
  <c r="M5" i="11"/>
  <c r="N4" i="10"/>
  <c r="K4" i="10"/>
  <c r="M5" i="10"/>
  <c r="N4" i="9"/>
  <c r="M5" i="9"/>
  <c r="N4" i="8"/>
  <c r="M5" i="8"/>
  <c r="N4" i="7"/>
  <c r="M5" i="7"/>
  <c r="N4" i="6"/>
  <c r="M5" i="6"/>
  <c r="N4" i="5"/>
  <c r="M5" i="5"/>
  <c r="J4" i="3"/>
  <c r="K4" i="3" s="1"/>
  <c r="Z4" i="16" l="1"/>
  <c r="V4" i="16"/>
  <c r="Q4" i="16"/>
  <c r="S4" i="16"/>
  <c r="T4" i="15"/>
  <c r="W4" i="15"/>
  <c r="X4" i="15" s="1"/>
  <c r="AC4" i="15"/>
  <c r="AA4" i="15"/>
  <c r="AA4" i="14"/>
  <c r="T4" i="14"/>
  <c r="X4" i="14"/>
  <c r="W4" i="14"/>
  <c r="AC4" i="14"/>
  <c r="T4" i="12"/>
  <c r="AA4" i="12"/>
  <c r="W4" i="12"/>
  <c r="AC4" i="12"/>
  <c r="T3" i="2"/>
  <c r="L3" i="2" s="1"/>
  <c r="I4" i="2" s="1"/>
  <c r="J4" i="2" s="1"/>
  <c r="K4" i="2" s="1"/>
  <c r="AA3" i="2"/>
  <c r="X4" i="11"/>
  <c r="O4" i="11"/>
  <c r="Q4" i="11"/>
  <c r="Q4" i="10"/>
  <c r="X4" i="10"/>
  <c r="O4" i="10"/>
  <c r="Q4" i="9"/>
  <c r="X4" i="9"/>
  <c r="O4" i="9"/>
  <c r="X4" i="8"/>
  <c r="O4" i="8"/>
  <c r="Q4" i="8"/>
  <c r="Q4" i="7"/>
  <c r="X4" i="7"/>
  <c r="O4" i="7"/>
  <c r="Q4" i="6"/>
  <c r="X4" i="6"/>
  <c r="O4" i="6"/>
  <c r="Q4" i="5"/>
  <c r="X4" i="5"/>
  <c r="O4" i="5"/>
  <c r="N4" i="3"/>
  <c r="M5" i="3"/>
  <c r="T4" i="16" l="1"/>
  <c r="W4" i="16"/>
  <c r="AC4" i="16"/>
  <c r="AA4" i="16"/>
  <c r="AD4" i="15"/>
  <c r="AB4" i="15"/>
  <c r="U4" i="15"/>
  <c r="AD4" i="14"/>
  <c r="AB4" i="14"/>
  <c r="U4" i="14"/>
  <c r="X4" i="12"/>
  <c r="AB4" i="12"/>
  <c r="U4" i="12"/>
  <c r="M4" i="12" s="1"/>
  <c r="J5" i="12" s="1"/>
  <c r="N4" i="2"/>
  <c r="Q4" i="2" s="1"/>
  <c r="M5" i="2"/>
  <c r="U4" i="11"/>
  <c r="V4" i="11" s="1"/>
  <c r="W4" i="11" s="1"/>
  <c r="P4" i="11"/>
  <c r="S4" i="11" s="1"/>
  <c r="U4" i="9"/>
  <c r="V4" i="9" s="1"/>
  <c r="P4" i="9"/>
  <c r="U4" i="8"/>
  <c r="V4" i="8" s="1"/>
  <c r="P4" i="8"/>
  <c r="S4" i="8" s="1"/>
  <c r="U4" i="7"/>
  <c r="V4" i="7" s="1"/>
  <c r="P4" i="7"/>
  <c r="U4" i="6"/>
  <c r="V4" i="6" s="1"/>
  <c r="W4" i="6" s="1"/>
  <c r="P4" i="6"/>
  <c r="U4" i="5"/>
  <c r="V4" i="5" s="1"/>
  <c r="W4" i="5" s="1"/>
  <c r="P4" i="5"/>
  <c r="U4" i="10"/>
  <c r="V4" i="10" s="1"/>
  <c r="W4" i="10" s="1"/>
  <c r="P4" i="10"/>
  <c r="Y4" i="11"/>
  <c r="R4" i="11"/>
  <c r="AB4" i="11"/>
  <c r="R4" i="10"/>
  <c r="Y4" i="10"/>
  <c r="AB4" i="9"/>
  <c r="Y4" i="9"/>
  <c r="R4" i="9"/>
  <c r="R4" i="8"/>
  <c r="Y4" i="8"/>
  <c r="R4" i="7"/>
  <c r="Y4" i="7"/>
  <c r="Y4" i="6"/>
  <c r="R4" i="6"/>
  <c r="R4" i="5"/>
  <c r="Y4" i="5"/>
  <c r="X4" i="3"/>
  <c r="O4" i="3"/>
  <c r="Q4" i="3"/>
  <c r="X4" i="16" l="1"/>
  <c r="AB4" i="16"/>
  <c r="U4" i="16"/>
  <c r="M4" i="15"/>
  <c r="J5" i="15" s="1"/>
  <c r="M4" i="14"/>
  <c r="J5" i="14" s="1"/>
  <c r="AD4" i="12"/>
  <c r="K5" i="12"/>
  <c r="AB4" i="10"/>
  <c r="S4" i="6"/>
  <c r="AA4" i="6" s="1"/>
  <c r="AB4" i="6"/>
  <c r="O4" i="2"/>
  <c r="P4" i="2" s="1"/>
  <c r="S4" i="10"/>
  <c r="T4" i="10" s="1"/>
  <c r="L4" i="10" s="1"/>
  <c r="I5" i="10" s="1"/>
  <c r="S4" i="5"/>
  <c r="T4" i="5" s="1"/>
  <c r="AB4" i="7"/>
  <c r="AB4" i="8"/>
  <c r="S4" i="9"/>
  <c r="T4" i="9" s="1"/>
  <c r="L4" i="9" s="1"/>
  <c r="I5" i="9" s="1"/>
  <c r="T4" i="11"/>
  <c r="L4" i="11" s="1"/>
  <c r="I5" i="11" s="1"/>
  <c r="T4" i="8"/>
  <c r="L4" i="8" s="1"/>
  <c r="I5" i="8" s="1"/>
  <c r="S4" i="7"/>
  <c r="T4" i="7" s="1"/>
  <c r="L4" i="7" s="1"/>
  <c r="I5" i="7" s="1"/>
  <c r="AB4" i="5"/>
  <c r="X4" i="2"/>
  <c r="U4" i="3"/>
  <c r="V4" i="3" s="1"/>
  <c r="P4" i="3"/>
  <c r="AC4" i="11"/>
  <c r="AA4" i="11"/>
  <c r="Z4" i="11"/>
  <c r="AC4" i="10"/>
  <c r="Z4" i="10"/>
  <c r="W4" i="9"/>
  <c r="Z4" i="9"/>
  <c r="AA4" i="8"/>
  <c r="W4" i="8"/>
  <c r="Z4" i="8"/>
  <c r="W4" i="7"/>
  <c r="Z4" i="7"/>
  <c r="Z4" i="6"/>
  <c r="AC4" i="6"/>
  <c r="AC4" i="5"/>
  <c r="Z4" i="5"/>
  <c r="Y4" i="3"/>
  <c r="R4" i="3"/>
  <c r="M4" i="16" l="1"/>
  <c r="J5" i="16" s="1"/>
  <c r="AD4" i="16"/>
  <c r="K5" i="15"/>
  <c r="K5" i="14"/>
  <c r="O5" i="12"/>
  <c r="L5" i="12"/>
  <c r="N6" i="12"/>
  <c r="T4" i="6"/>
  <c r="L4" i="6" s="1"/>
  <c r="I5" i="6" s="1"/>
  <c r="J5" i="6" s="1"/>
  <c r="K5" i="6" s="1"/>
  <c r="Y4" i="2"/>
  <c r="AA4" i="9"/>
  <c r="U4" i="2"/>
  <c r="AB4" i="2" s="1"/>
  <c r="R4" i="2"/>
  <c r="Z4" i="2" s="1"/>
  <c r="AA4" i="10"/>
  <c r="AA4" i="7"/>
  <c r="S4" i="3"/>
  <c r="T4" i="3" s="1"/>
  <c r="L4" i="3" s="1"/>
  <c r="I5" i="3" s="1"/>
  <c r="S4" i="2"/>
  <c r="AB4" i="3"/>
  <c r="J5" i="11"/>
  <c r="J5" i="10"/>
  <c r="J5" i="9"/>
  <c r="K5" i="9" s="1"/>
  <c r="AC4" i="9"/>
  <c r="J5" i="8"/>
  <c r="K5" i="8" s="1"/>
  <c r="AC4" i="8"/>
  <c r="J5" i="7"/>
  <c r="K5" i="7" s="1"/>
  <c r="AC4" i="7"/>
  <c r="AA4" i="5"/>
  <c r="L4" i="5"/>
  <c r="I5" i="5" s="1"/>
  <c r="W4" i="3"/>
  <c r="Z4" i="3"/>
  <c r="K5" i="16" l="1"/>
  <c r="O5" i="15"/>
  <c r="L5" i="15"/>
  <c r="N6" i="15"/>
  <c r="O5" i="14"/>
  <c r="L5" i="14"/>
  <c r="N6" i="14"/>
  <c r="R5" i="12"/>
  <c r="Y5" i="12"/>
  <c r="P5" i="12"/>
  <c r="V4" i="2"/>
  <c r="W4" i="2" s="1"/>
  <c r="AC4" i="2" s="1"/>
  <c r="AA4" i="3"/>
  <c r="AA4" i="2"/>
  <c r="T4" i="2"/>
  <c r="L4" i="2" s="1"/>
  <c r="I5" i="2" s="1"/>
  <c r="J5" i="2" s="1"/>
  <c r="K5" i="2" s="1"/>
  <c r="K5" i="11"/>
  <c r="N5" i="11"/>
  <c r="M6" i="11"/>
  <c r="N5" i="10"/>
  <c r="K5" i="10"/>
  <c r="M6" i="10"/>
  <c r="N5" i="9"/>
  <c r="M6" i="9"/>
  <c r="N5" i="8"/>
  <c r="M6" i="8"/>
  <c r="N5" i="7"/>
  <c r="M6" i="7"/>
  <c r="N5" i="6"/>
  <c r="M6" i="6"/>
  <c r="J5" i="5"/>
  <c r="K5" i="5" s="1"/>
  <c r="AC4" i="3"/>
  <c r="J5" i="3"/>
  <c r="K5" i="3" s="1"/>
  <c r="L5" i="16" l="1"/>
  <c r="O5" i="16"/>
  <c r="N6" i="16"/>
  <c r="R5" i="15"/>
  <c r="Y5" i="15"/>
  <c r="P5" i="15"/>
  <c r="Y5" i="14"/>
  <c r="R5" i="14"/>
  <c r="P5" i="14"/>
  <c r="Z5" i="12"/>
  <c r="V5" i="12"/>
  <c r="Q5" i="12"/>
  <c r="S5" i="12"/>
  <c r="Q5" i="11"/>
  <c r="X5" i="11"/>
  <c r="O5" i="11"/>
  <c r="X5" i="10"/>
  <c r="O5" i="10"/>
  <c r="Q5" i="10"/>
  <c r="X5" i="9"/>
  <c r="O5" i="9"/>
  <c r="Q5" i="9"/>
  <c r="Q5" i="8"/>
  <c r="X5" i="8"/>
  <c r="O5" i="8"/>
  <c r="X5" i="7"/>
  <c r="O5" i="7"/>
  <c r="Q5" i="7"/>
  <c r="Q5" i="6"/>
  <c r="X5" i="6"/>
  <c r="O5" i="6"/>
  <c r="N5" i="5"/>
  <c r="M6" i="5"/>
  <c r="N5" i="3"/>
  <c r="M6" i="3"/>
  <c r="M6" i="2"/>
  <c r="N5" i="2"/>
  <c r="Y5" i="16" l="1"/>
  <c r="P5" i="16"/>
  <c r="R5" i="16"/>
  <c r="S5" i="15"/>
  <c r="Z5" i="15"/>
  <c r="V5" i="15"/>
  <c r="Q5" i="15"/>
  <c r="Q5" i="14"/>
  <c r="S5" i="14"/>
  <c r="Z5" i="14"/>
  <c r="V5" i="14"/>
  <c r="AA5" i="12"/>
  <c r="W5" i="12"/>
  <c r="X5" i="12" s="1"/>
  <c r="AC5" i="12"/>
  <c r="T5" i="12"/>
  <c r="U5" i="11"/>
  <c r="P5" i="11"/>
  <c r="U5" i="9"/>
  <c r="V5" i="9" s="1"/>
  <c r="P5" i="9"/>
  <c r="U5" i="8"/>
  <c r="AB5" i="8" s="1"/>
  <c r="P5" i="8"/>
  <c r="U5" i="7"/>
  <c r="V5" i="7" s="1"/>
  <c r="P5" i="7"/>
  <c r="U5" i="6"/>
  <c r="P5" i="6"/>
  <c r="U5" i="10"/>
  <c r="V5" i="10" s="1"/>
  <c r="P5" i="10"/>
  <c r="Y5" i="11"/>
  <c r="R5" i="11"/>
  <c r="V5" i="11"/>
  <c r="AB5" i="11"/>
  <c r="R5" i="10"/>
  <c r="Y5" i="10"/>
  <c r="Y5" i="9"/>
  <c r="R5" i="9"/>
  <c r="V5" i="8"/>
  <c r="W5" i="8" s="1"/>
  <c r="Y5" i="8"/>
  <c r="R5" i="8"/>
  <c r="R5" i="7"/>
  <c r="Y5" i="7"/>
  <c r="R5" i="6"/>
  <c r="Y5" i="6"/>
  <c r="V5" i="6"/>
  <c r="W5" i="6" s="1"/>
  <c r="AB5" i="6"/>
  <c r="X5" i="5"/>
  <c r="O5" i="5"/>
  <c r="Q5" i="5"/>
  <c r="Q5" i="3"/>
  <c r="X5" i="3"/>
  <c r="O5" i="3"/>
  <c r="O5" i="2"/>
  <c r="P5" i="2" s="1"/>
  <c r="X5" i="2"/>
  <c r="Q5" i="2"/>
  <c r="Q5" i="16" l="1"/>
  <c r="S5" i="16"/>
  <c r="Z5" i="16"/>
  <c r="V5" i="16"/>
  <c r="T5" i="15"/>
  <c r="W5" i="15"/>
  <c r="X5" i="15" s="1"/>
  <c r="AC5" i="15"/>
  <c r="AA5" i="15"/>
  <c r="T5" i="14"/>
  <c r="W5" i="14"/>
  <c r="X5" i="14" s="1"/>
  <c r="AC5" i="14"/>
  <c r="AA5" i="14"/>
  <c r="AD5" i="12"/>
  <c r="AB5" i="12"/>
  <c r="U5" i="12"/>
  <c r="M5" i="12" s="1"/>
  <c r="J6" i="12" s="1"/>
  <c r="S5" i="6"/>
  <c r="S5" i="10"/>
  <c r="T5" i="10" s="1"/>
  <c r="L5" i="10" s="1"/>
  <c r="I6" i="10" s="1"/>
  <c r="S5" i="9"/>
  <c r="AA5" i="9" s="1"/>
  <c r="S5" i="11"/>
  <c r="AA5" i="11" s="1"/>
  <c r="S5" i="8"/>
  <c r="T5" i="8" s="1"/>
  <c r="L5" i="8" s="1"/>
  <c r="I6" i="8" s="1"/>
  <c r="AB5" i="9"/>
  <c r="AB5" i="7"/>
  <c r="T5" i="6"/>
  <c r="L5" i="6" s="1"/>
  <c r="I6" i="6" s="1"/>
  <c r="S5" i="7"/>
  <c r="T5" i="7" s="1"/>
  <c r="L5" i="7" s="1"/>
  <c r="I6" i="7" s="1"/>
  <c r="U5" i="3"/>
  <c r="AB5" i="3" s="1"/>
  <c r="P5" i="3"/>
  <c r="U5" i="5"/>
  <c r="V5" i="5" s="1"/>
  <c r="P5" i="5"/>
  <c r="AB5" i="10"/>
  <c r="R5" i="2"/>
  <c r="Z5" i="2" s="1"/>
  <c r="U5" i="2"/>
  <c r="V5" i="2" s="1"/>
  <c r="Z5" i="11"/>
  <c r="W5" i="11"/>
  <c r="Z5" i="10"/>
  <c r="W5" i="10"/>
  <c r="Z5" i="9"/>
  <c r="W5" i="9"/>
  <c r="Z5" i="8"/>
  <c r="AC5" i="8"/>
  <c r="W5" i="7"/>
  <c r="Z5" i="7"/>
  <c r="AA5" i="6"/>
  <c r="AC5" i="6"/>
  <c r="Z5" i="6"/>
  <c r="R5" i="5"/>
  <c r="Y5" i="5"/>
  <c r="Y5" i="3"/>
  <c r="R5" i="3"/>
  <c r="Y5" i="2"/>
  <c r="W5" i="16" l="1"/>
  <c r="AC5" i="16"/>
  <c r="AA5" i="16"/>
  <c r="T5" i="16"/>
  <c r="AD5" i="15"/>
  <c r="AB5" i="15"/>
  <c r="U5" i="15"/>
  <c r="AD5" i="14"/>
  <c r="AB5" i="14"/>
  <c r="U5" i="14"/>
  <c r="K6" i="12"/>
  <c r="AA5" i="10"/>
  <c r="T5" i="11"/>
  <c r="L5" i="11" s="1"/>
  <c r="I6" i="11" s="1"/>
  <c r="J6" i="11" s="1"/>
  <c r="S5" i="3"/>
  <c r="T5" i="3" s="1"/>
  <c r="L5" i="3" s="1"/>
  <c r="I6" i="3" s="1"/>
  <c r="T5" i="9"/>
  <c r="L5" i="9" s="1"/>
  <c r="I6" i="9" s="1"/>
  <c r="J6" i="9" s="1"/>
  <c r="K6" i="9" s="1"/>
  <c r="S5" i="5"/>
  <c r="T5" i="5" s="1"/>
  <c r="L5" i="5" s="1"/>
  <c r="I6" i="5" s="1"/>
  <c r="S5" i="2"/>
  <c r="AA5" i="8"/>
  <c r="AA5" i="7"/>
  <c r="V5" i="3"/>
  <c r="W5" i="3" s="1"/>
  <c r="AB5" i="5"/>
  <c r="AB5" i="2"/>
  <c r="AC5" i="11"/>
  <c r="J6" i="10"/>
  <c r="AC5" i="10"/>
  <c r="AC5" i="9"/>
  <c r="J6" i="8"/>
  <c r="K6" i="8" s="1"/>
  <c r="AC5" i="7"/>
  <c r="J6" i="7"/>
  <c r="K6" i="7" s="1"/>
  <c r="J6" i="6"/>
  <c r="K6" i="6" s="1"/>
  <c r="W5" i="5"/>
  <c r="Z5" i="5"/>
  <c r="Z5" i="3"/>
  <c r="W5" i="2"/>
  <c r="AC5" i="2" s="1"/>
  <c r="AB5" i="16" l="1"/>
  <c r="U5" i="16"/>
  <c r="X5" i="16"/>
  <c r="M5" i="15"/>
  <c r="J6" i="15" s="1"/>
  <c r="M5" i="14"/>
  <c r="J6" i="14" s="1"/>
  <c r="L6" i="12"/>
  <c r="O6" i="12"/>
  <c r="N7" i="12"/>
  <c r="AA5" i="3"/>
  <c r="AA5" i="5"/>
  <c r="AA5" i="2"/>
  <c r="T5" i="2"/>
  <c r="L5" i="2" s="1"/>
  <c r="I6" i="2" s="1"/>
  <c r="J6" i="2" s="1"/>
  <c r="K6" i="2" s="1"/>
  <c r="K6" i="11"/>
  <c r="N6" i="11"/>
  <c r="M7" i="11"/>
  <c r="N6" i="10"/>
  <c r="K6" i="10"/>
  <c r="M7" i="10"/>
  <c r="N6" i="9"/>
  <c r="M7" i="9"/>
  <c r="N6" i="8"/>
  <c r="M7" i="8"/>
  <c r="N6" i="7"/>
  <c r="M7" i="7"/>
  <c r="N6" i="6"/>
  <c r="M7" i="6"/>
  <c r="J6" i="5"/>
  <c r="K6" i="5" s="1"/>
  <c r="AC5" i="5"/>
  <c r="J6" i="3"/>
  <c r="K6" i="3" s="1"/>
  <c r="AC5" i="3"/>
  <c r="M5" i="16" l="1"/>
  <c r="J6" i="16" s="1"/>
  <c r="AD5" i="16"/>
  <c r="K6" i="15"/>
  <c r="K6" i="14"/>
  <c r="Y6" i="12"/>
  <c r="P6" i="12"/>
  <c r="R6" i="12"/>
  <c r="Q6" i="11"/>
  <c r="X6" i="11"/>
  <c r="O6" i="11"/>
  <c r="O6" i="10"/>
  <c r="Q6" i="10"/>
  <c r="X6" i="10"/>
  <c r="X6" i="9"/>
  <c r="O6" i="9"/>
  <c r="Q6" i="9"/>
  <c r="Q6" i="8"/>
  <c r="X6" i="8"/>
  <c r="O6" i="8"/>
  <c r="X6" i="7"/>
  <c r="O6" i="7"/>
  <c r="Q6" i="7"/>
  <c r="X6" i="6"/>
  <c r="Q6" i="6"/>
  <c r="O6" i="6"/>
  <c r="N6" i="5"/>
  <c r="M7" i="5"/>
  <c r="N6" i="3"/>
  <c r="M7" i="3"/>
  <c r="M7" i="2"/>
  <c r="N6" i="2"/>
  <c r="K6" i="16" l="1"/>
  <c r="L6" i="15"/>
  <c r="O6" i="15"/>
  <c r="N7" i="15"/>
  <c r="O6" i="14"/>
  <c r="L6" i="14"/>
  <c r="N7" i="14"/>
  <c r="Q6" i="12"/>
  <c r="Z6" i="12"/>
  <c r="V6" i="12"/>
  <c r="S6" i="12"/>
  <c r="U6" i="11"/>
  <c r="P6" i="11"/>
  <c r="U6" i="9"/>
  <c r="V6" i="9" s="1"/>
  <c r="W6" i="9" s="1"/>
  <c r="P6" i="9"/>
  <c r="U6" i="8"/>
  <c r="AB6" i="8" s="1"/>
  <c r="P6" i="8"/>
  <c r="U6" i="7"/>
  <c r="V6" i="7" s="1"/>
  <c r="W6" i="7" s="1"/>
  <c r="P6" i="7"/>
  <c r="U6" i="6"/>
  <c r="P6" i="6"/>
  <c r="S6" i="6" s="1"/>
  <c r="U6" i="10"/>
  <c r="V6" i="10" s="1"/>
  <c r="W6" i="10" s="1"/>
  <c r="P6" i="10"/>
  <c r="Y6" i="11"/>
  <c r="R6" i="11"/>
  <c r="V6" i="11"/>
  <c r="W6" i="11" s="1"/>
  <c r="AB6" i="11"/>
  <c r="Y6" i="10"/>
  <c r="R6" i="10"/>
  <c r="R6" i="9"/>
  <c r="Y6" i="9"/>
  <c r="Y6" i="8"/>
  <c r="R6" i="8"/>
  <c r="V6" i="8"/>
  <c r="W6" i="8" s="1"/>
  <c r="Y6" i="7"/>
  <c r="R6" i="7"/>
  <c r="Y6" i="6"/>
  <c r="R6" i="6"/>
  <c r="V6" i="6"/>
  <c r="W6" i="6" s="1"/>
  <c r="AB6" i="6"/>
  <c r="Q6" i="5"/>
  <c r="X6" i="5"/>
  <c r="O6" i="5"/>
  <c r="Q6" i="3"/>
  <c r="X6" i="3"/>
  <c r="O6" i="3"/>
  <c r="Q6" i="2"/>
  <c r="O6" i="2"/>
  <c r="P6" i="2" s="1"/>
  <c r="X6" i="2"/>
  <c r="O6" i="16" l="1"/>
  <c r="L6" i="16"/>
  <c r="N7" i="16"/>
  <c r="Y6" i="15"/>
  <c r="P6" i="15"/>
  <c r="R6" i="15"/>
  <c r="R6" i="14"/>
  <c r="Y6" i="14"/>
  <c r="P6" i="14"/>
  <c r="W6" i="12"/>
  <c r="X6" i="12" s="1"/>
  <c r="AC6" i="12"/>
  <c r="AA6" i="12"/>
  <c r="T6" i="12"/>
  <c r="S6" i="10"/>
  <c r="S6" i="9"/>
  <c r="T6" i="9" s="1"/>
  <c r="L6" i="9" s="1"/>
  <c r="I7" i="9" s="1"/>
  <c r="AB6" i="7"/>
  <c r="S6" i="11"/>
  <c r="AA6" i="11" s="1"/>
  <c r="AB6" i="9"/>
  <c r="S6" i="8"/>
  <c r="T6" i="8" s="1"/>
  <c r="L6" i="8" s="1"/>
  <c r="I7" i="8" s="1"/>
  <c r="AA6" i="6"/>
  <c r="S6" i="7"/>
  <c r="T6" i="7" s="1"/>
  <c r="L6" i="7" s="1"/>
  <c r="I7" i="7" s="1"/>
  <c r="U6" i="3"/>
  <c r="AB6" i="3" s="1"/>
  <c r="P6" i="3"/>
  <c r="T6" i="6"/>
  <c r="L6" i="6" s="1"/>
  <c r="I7" i="6" s="1"/>
  <c r="AA6" i="10"/>
  <c r="U6" i="5"/>
  <c r="V6" i="5" s="1"/>
  <c r="W6" i="5" s="1"/>
  <c r="P6" i="5"/>
  <c r="T6" i="10"/>
  <c r="L6" i="10" s="1"/>
  <c r="I7" i="10" s="1"/>
  <c r="AB6" i="10"/>
  <c r="R6" i="2"/>
  <c r="Z6" i="2" s="1"/>
  <c r="U6" i="2"/>
  <c r="AB6" i="2" s="1"/>
  <c r="AC6" i="11"/>
  <c r="Z6" i="11"/>
  <c r="AC6" i="10"/>
  <c r="Z6" i="10"/>
  <c r="AC6" i="9"/>
  <c r="Z6" i="9"/>
  <c r="AC6" i="8"/>
  <c r="Z6" i="8"/>
  <c r="AC6" i="7"/>
  <c r="Z6" i="7"/>
  <c r="AC6" i="6"/>
  <c r="Z6" i="6"/>
  <c r="AB6" i="5"/>
  <c r="Y6" i="5"/>
  <c r="R6" i="5"/>
  <c r="Y6" i="3"/>
  <c r="R6" i="3"/>
  <c r="Y6" i="2"/>
  <c r="R6" i="16" l="1"/>
  <c r="Y6" i="16"/>
  <c r="P6" i="16"/>
  <c r="Q6" i="15"/>
  <c r="Z6" i="15"/>
  <c r="V6" i="15"/>
  <c r="S6" i="15"/>
  <c r="S6" i="14"/>
  <c r="Z6" i="14"/>
  <c r="Q6" i="14"/>
  <c r="V6" i="14"/>
  <c r="AD6" i="12"/>
  <c r="AB6" i="12"/>
  <c r="U6" i="12"/>
  <c r="M6" i="12" s="1"/>
  <c r="J7" i="12" s="1"/>
  <c r="S6" i="5"/>
  <c r="V6" i="3"/>
  <c r="W6" i="3" s="1"/>
  <c r="AC6" i="3" s="1"/>
  <c r="AA6" i="9"/>
  <c r="AA6" i="8"/>
  <c r="S6" i="3"/>
  <c r="AA6" i="3" s="1"/>
  <c r="S6" i="2"/>
  <c r="T6" i="2" s="1"/>
  <c r="T6" i="11"/>
  <c r="L6" i="11" s="1"/>
  <c r="I7" i="11" s="1"/>
  <c r="J7" i="11" s="1"/>
  <c r="AA6" i="7"/>
  <c r="T6" i="5"/>
  <c r="L6" i="5" s="1"/>
  <c r="I7" i="5" s="1"/>
  <c r="V6" i="2"/>
  <c r="W6" i="2" s="1"/>
  <c r="AC6" i="2" s="1"/>
  <c r="J7" i="10"/>
  <c r="J7" i="9"/>
  <c r="K7" i="9" s="1"/>
  <c r="J7" i="8"/>
  <c r="K7" i="8" s="1"/>
  <c r="J7" i="7"/>
  <c r="K7" i="7" s="1"/>
  <c r="J7" i="6"/>
  <c r="K7" i="6" s="1"/>
  <c r="AA6" i="5"/>
  <c r="AC6" i="5"/>
  <c r="Z6" i="5"/>
  <c r="Z6" i="3"/>
  <c r="S6" i="16" l="1"/>
  <c r="Z6" i="16"/>
  <c r="V6" i="16"/>
  <c r="Q6" i="16"/>
  <c r="AA6" i="15"/>
  <c r="W6" i="15"/>
  <c r="X6" i="15" s="1"/>
  <c r="AC6" i="15"/>
  <c r="T6" i="15"/>
  <c r="W6" i="14"/>
  <c r="X6" i="14" s="1"/>
  <c r="AC6" i="14"/>
  <c r="T6" i="14"/>
  <c r="AA6" i="14"/>
  <c r="K7" i="12"/>
  <c r="T6" i="3"/>
  <c r="L6" i="3" s="1"/>
  <c r="I7" i="3" s="1"/>
  <c r="J7" i="3" s="1"/>
  <c r="K7" i="3" s="1"/>
  <c r="K7" i="11"/>
  <c r="N7" i="11"/>
  <c r="M8" i="11"/>
  <c r="N7" i="10"/>
  <c r="K7" i="10"/>
  <c r="M8" i="10"/>
  <c r="N7" i="9"/>
  <c r="M8" i="9"/>
  <c r="N7" i="8"/>
  <c r="M8" i="8"/>
  <c r="N7" i="7"/>
  <c r="M8" i="7"/>
  <c r="N7" i="6"/>
  <c r="M8" i="6"/>
  <c r="J7" i="5"/>
  <c r="K7" i="5" s="1"/>
  <c r="L6" i="2"/>
  <c r="I7" i="2" s="1"/>
  <c r="J7" i="2" s="1"/>
  <c r="K7" i="2" s="1"/>
  <c r="AA6" i="2"/>
  <c r="T6" i="16" l="1"/>
  <c r="W6" i="16"/>
  <c r="X6" i="16" s="1"/>
  <c r="AC6" i="16"/>
  <c r="AA6" i="16"/>
  <c r="AD6" i="15"/>
  <c r="AB6" i="15"/>
  <c r="U6" i="15"/>
  <c r="AD6" i="14"/>
  <c r="AB6" i="14"/>
  <c r="U6" i="14"/>
  <c r="L7" i="12"/>
  <c r="O7" i="12"/>
  <c r="N8" i="12"/>
  <c r="Q7" i="11"/>
  <c r="X7" i="11"/>
  <c r="O7" i="11"/>
  <c r="X7" i="10"/>
  <c r="O7" i="10"/>
  <c r="Q7" i="10"/>
  <c r="X7" i="9"/>
  <c r="O7" i="9"/>
  <c r="Q7" i="9"/>
  <c r="Q7" i="8"/>
  <c r="X7" i="8"/>
  <c r="O7" i="8"/>
  <c r="X7" i="7"/>
  <c r="O7" i="7"/>
  <c r="Q7" i="7"/>
  <c r="X7" i="6"/>
  <c r="O7" i="6"/>
  <c r="Q7" i="6"/>
  <c r="N7" i="5"/>
  <c r="M8" i="5"/>
  <c r="N7" i="3"/>
  <c r="M8" i="3"/>
  <c r="M8" i="2"/>
  <c r="N7" i="2"/>
  <c r="AD6" i="16" l="1"/>
  <c r="AB6" i="16"/>
  <c r="U6" i="16"/>
  <c r="M6" i="15"/>
  <c r="J7" i="15" s="1"/>
  <c r="M6" i="14"/>
  <c r="J7" i="14" s="1"/>
  <c r="P7" i="12"/>
  <c r="R7" i="12"/>
  <c r="Y7" i="12"/>
  <c r="U7" i="11"/>
  <c r="P7" i="11"/>
  <c r="U7" i="9"/>
  <c r="V7" i="9" s="1"/>
  <c r="W7" i="9" s="1"/>
  <c r="P7" i="9"/>
  <c r="S7" i="9" s="1"/>
  <c r="U7" i="8"/>
  <c r="AB7" i="8" s="1"/>
  <c r="P7" i="8"/>
  <c r="U7" i="7"/>
  <c r="V7" i="7" s="1"/>
  <c r="W7" i="7" s="1"/>
  <c r="P7" i="7"/>
  <c r="U7" i="6"/>
  <c r="P7" i="6"/>
  <c r="U7" i="10"/>
  <c r="V7" i="10" s="1"/>
  <c r="W7" i="10" s="1"/>
  <c r="P7" i="10"/>
  <c r="S7" i="10" s="1"/>
  <c r="Y7" i="11"/>
  <c r="R7" i="11"/>
  <c r="V7" i="11"/>
  <c r="W7" i="11" s="1"/>
  <c r="AB7" i="11"/>
  <c r="Y7" i="10"/>
  <c r="R7" i="10"/>
  <c r="AB7" i="10"/>
  <c r="Y7" i="9"/>
  <c r="R7" i="9"/>
  <c r="Y7" i="8"/>
  <c r="R7" i="8"/>
  <c r="V7" i="8"/>
  <c r="W7" i="8" s="1"/>
  <c r="Y7" i="7"/>
  <c r="R7" i="7"/>
  <c r="V7" i="6"/>
  <c r="W7" i="6" s="1"/>
  <c r="AB7" i="6"/>
  <c r="Y7" i="6"/>
  <c r="R7" i="6"/>
  <c r="Q7" i="5"/>
  <c r="X7" i="5"/>
  <c r="O7" i="5"/>
  <c r="Q7" i="3"/>
  <c r="X7" i="3"/>
  <c r="O7" i="3"/>
  <c r="O7" i="2"/>
  <c r="P7" i="2" s="1"/>
  <c r="X7" i="2"/>
  <c r="Q7" i="2"/>
  <c r="M6" i="16" l="1"/>
  <c r="J7" i="16" s="1"/>
  <c r="K7" i="15"/>
  <c r="K7" i="14"/>
  <c r="Z7" i="12"/>
  <c r="V7" i="12"/>
  <c r="Q7" i="12"/>
  <c r="S7" i="12"/>
  <c r="S7" i="11"/>
  <c r="S7" i="6"/>
  <c r="AA7" i="6" s="1"/>
  <c r="S7" i="8"/>
  <c r="T7" i="8" s="1"/>
  <c r="L7" i="8" s="1"/>
  <c r="I8" i="8" s="1"/>
  <c r="AB7" i="7"/>
  <c r="AB7" i="9"/>
  <c r="T7" i="11"/>
  <c r="L7" i="11" s="1"/>
  <c r="I8" i="11" s="1"/>
  <c r="T7" i="9"/>
  <c r="L7" i="9" s="1"/>
  <c r="I8" i="9" s="1"/>
  <c r="S7" i="7"/>
  <c r="T7" i="7" s="1"/>
  <c r="L7" i="7" s="1"/>
  <c r="I8" i="7" s="1"/>
  <c r="U7" i="3"/>
  <c r="V7" i="3" s="1"/>
  <c r="W7" i="3" s="1"/>
  <c r="P7" i="3"/>
  <c r="T7" i="10"/>
  <c r="L7" i="10" s="1"/>
  <c r="I8" i="10" s="1"/>
  <c r="U7" i="5"/>
  <c r="V7" i="5" s="1"/>
  <c r="W7" i="5" s="1"/>
  <c r="P7" i="5"/>
  <c r="R7" i="2"/>
  <c r="Z7" i="2" s="1"/>
  <c r="U7" i="2"/>
  <c r="V7" i="2" s="1"/>
  <c r="AC7" i="11"/>
  <c r="AA7" i="11"/>
  <c r="Z7" i="11"/>
  <c r="AC7" i="10"/>
  <c r="Z7" i="10"/>
  <c r="AC7" i="9"/>
  <c r="Z7" i="9"/>
  <c r="Z7" i="8"/>
  <c r="AC7" i="8"/>
  <c r="AC7" i="7"/>
  <c r="Z7" i="7"/>
  <c r="AC7" i="6"/>
  <c r="Z7" i="6"/>
  <c r="Y7" i="5"/>
  <c r="R7" i="5"/>
  <c r="Y7" i="3"/>
  <c r="R7" i="3"/>
  <c r="Y7" i="2"/>
  <c r="K7" i="16" l="1"/>
  <c r="O7" i="15"/>
  <c r="L7" i="15"/>
  <c r="N8" i="15"/>
  <c r="O7" i="14"/>
  <c r="L7" i="14"/>
  <c r="N8" i="14"/>
  <c r="AA7" i="12"/>
  <c r="T7" i="12"/>
  <c r="W7" i="12"/>
  <c r="X7" i="12" s="1"/>
  <c r="AC7" i="12"/>
  <c r="T7" i="6"/>
  <c r="L7" i="6" s="1"/>
  <c r="I8" i="6" s="1"/>
  <c r="J8" i="6" s="1"/>
  <c r="K8" i="6" s="1"/>
  <c r="AA7" i="8"/>
  <c r="S7" i="3"/>
  <c r="T7" i="3" s="1"/>
  <c r="L7" i="3" s="1"/>
  <c r="I8" i="3" s="1"/>
  <c r="S7" i="5"/>
  <c r="T7" i="5" s="1"/>
  <c r="L7" i="5" s="1"/>
  <c r="I8" i="5" s="1"/>
  <c r="S7" i="2"/>
  <c r="AA7" i="7"/>
  <c r="AB7" i="3"/>
  <c r="AA7" i="10"/>
  <c r="AB7" i="2"/>
  <c r="AA7" i="9"/>
  <c r="AB7" i="5"/>
  <c r="J8" i="11"/>
  <c r="J8" i="10"/>
  <c r="J8" i="9"/>
  <c r="K8" i="9" s="1"/>
  <c r="J8" i="8"/>
  <c r="K8" i="8" s="1"/>
  <c r="J8" i="7"/>
  <c r="K8" i="7" s="1"/>
  <c r="Z7" i="5"/>
  <c r="AC7" i="5"/>
  <c r="AC7" i="3"/>
  <c r="Z7" i="3"/>
  <c r="W7" i="2"/>
  <c r="AC7" i="2" s="1"/>
  <c r="L7" i="16" l="1"/>
  <c r="O7" i="16"/>
  <c r="N8" i="16"/>
  <c r="R7" i="15"/>
  <c r="Y7" i="15"/>
  <c r="P7" i="15"/>
  <c r="Y7" i="14"/>
  <c r="P7" i="14"/>
  <c r="R7" i="14"/>
  <c r="AB7" i="12"/>
  <c r="U7" i="12"/>
  <c r="M7" i="12" s="1"/>
  <c r="J8" i="12" s="1"/>
  <c r="AD7" i="12"/>
  <c r="AA7" i="3"/>
  <c r="AA7" i="5"/>
  <c r="AA7" i="2"/>
  <c r="T7" i="2"/>
  <c r="L7" i="2" s="1"/>
  <c r="I8" i="2" s="1"/>
  <c r="J8" i="2" s="1"/>
  <c r="K8" i="2" s="1"/>
  <c r="N8" i="11"/>
  <c r="K8" i="11"/>
  <c r="M9" i="11"/>
  <c r="K8" i="10"/>
  <c r="N8" i="10"/>
  <c r="M9" i="10"/>
  <c r="N8" i="9"/>
  <c r="M9" i="9"/>
  <c r="N8" i="8"/>
  <c r="M9" i="8"/>
  <c r="N8" i="7"/>
  <c r="M9" i="7"/>
  <c r="N8" i="6"/>
  <c r="M9" i="6"/>
  <c r="J8" i="5"/>
  <c r="K8" i="5" s="1"/>
  <c r="J8" i="3"/>
  <c r="K8" i="3" s="1"/>
  <c r="Y7" i="16" l="1"/>
  <c r="P7" i="16"/>
  <c r="R7" i="16"/>
  <c r="Z7" i="15"/>
  <c r="V7" i="15"/>
  <c r="Q7" i="15"/>
  <c r="S7" i="15"/>
  <c r="Q7" i="14"/>
  <c r="Z7" i="14"/>
  <c r="V7" i="14"/>
  <c r="S7" i="14"/>
  <c r="K8" i="12"/>
  <c r="Q8" i="11"/>
  <c r="X8" i="11"/>
  <c r="O8" i="11"/>
  <c r="X8" i="10"/>
  <c r="O8" i="10"/>
  <c r="Q8" i="10"/>
  <c r="Q8" i="9"/>
  <c r="X8" i="9"/>
  <c r="O8" i="9"/>
  <c r="Q8" i="8"/>
  <c r="X8" i="8"/>
  <c r="O8" i="8"/>
  <c r="Q8" i="7"/>
  <c r="X8" i="7"/>
  <c r="O8" i="7"/>
  <c r="Q8" i="6"/>
  <c r="X8" i="6"/>
  <c r="O8" i="6"/>
  <c r="N8" i="5"/>
  <c r="M9" i="5"/>
  <c r="N8" i="3"/>
  <c r="M9" i="3"/>
  <c r="M9" i="2"/>
  <c r="N8" i="2"/>
  <c r="Q7" i="16" l="1"/>
  <c r="Z7" i="16"/>
  <c r="V7" i="16"/>
  <c r="S7" i="16"/>
  <c r="AA7" i="15"/>
  <c r="T7" i="15"/>
  <c r="W7" i="15"/>
  <c r="X7" i="15"/>
  <c r="AC7" i="15"/>
  <c r="AA7" i="14"/>
  <c r="W7" i="14"/>
  <c r="X7" i="14" s="1"/>
  <c r="AC7" i="14"/>
  <c r="T7" i="14"/>
  <c r="L8" i="12"/>
  <c r="O8" i="12"/>
  <c r="N9" i="12"/>
  <c r="U8" i="11"/>
  <c r="AB8" i="11" s="1"/>
  <c r="P8" i="11"/>
  <c r="S8" i="11" s="1"/>
  <c r="U8" i="9"/>
  <c r="V8" i="9" s="1"/>
  <c r="W8" i="9" s="1"/>
  <c r="AC8" i="9" s="1"/>
  <c r="P8" i="9"/>
  <c r="U8" i="8"/>
  <c r="V8" i="8" s="1"/>
  <c r="W8" i="8" s="1"/>
  <c r="AC8" i="8" s="1"/>
  <c r="P8" i="8"/>
  <c r="U8" i="7"/>
  <c r="V8" i="7" s="1"/>
  <c r="W8" i="7" s="1"/>
  <c r="AC8" i="7" s="1"/>
  <c r="P8" i="7"/>
  <c r="U8" i="6"/>
  <c r="V8" i="6" s="1"/>
  <c r="W8" i="6" s="1"/>
  <c r="AC8" i="6" s="1"/>
  <c r="P8" i="6"/>
  <c r="U8" i="10"/>
  <c r="AB8" i="10" s="1"/>
  <c r="P8" i="10"/>
  <c r="V8" i="11"/>
  <c r="W8" i="11" s="1"/>
  <c r="AC8" i="11" s="1"/>
  <c r="Y8" i="11"/>
  <c r="R8" i="11"/>
  <c r="Z8" i="11" s="1"/>
  <c r="Y8" i="10"/>
  <c r="R8" i="10"/>
  <c r="Z8" i="10" s="1"/>
  <c r="Y8" i="9"/>
  <c r="R8" i="9"/>
  <c r="Z8" i="9" s="1"/>
  <c r="Y8" i="8"/>
  <c r="R8" i="8"/>
  <c r="Z8" i="8" s="1"/>
  <c r="Y8" i="7"/>
  <c r="R8" i="7"/>
  <c r="Z8" i="7" s="1"/>
  <c r="AB8" i="6"/>
  <c r="Y8" i="6"/>
  <c r="R8" i="6"/>
  <c r="Z8" i="6" s="1"/>
  <c r="X8" i="5"/>
  <c r="O8" i="5"/>
  <c r="Q8" i="5"/>
  <c r="Q8" i="3"/>
  <c r="X8" i="3"/>
  <c r="O8" i="3"/>
  <c r="Q8" i="2"/>
  <c r="X8" i="2"/>
  <c r="O8" i="2"/>
  <c r="P8" i="2" s="1"/>
  <c r="AA7" i="16" l="1"/>
  <c r="W7" i="16"/>
  <c r="X7" i="16" s="1"/>
  <c r="AC7" i="16"/>
  <c r="T7" i="16"/>
  <c r="AB7" i="15"/>
  <c r="U7" i="15"/>
  <c r="AD7" i="15"/>
  <c r="AB7" i="14"/>
  <c r="U7" i="14"/>
  <c r="AD7" i="14"/>
  <c r="P8" i="12"/>
  <c r="R8" i="12"/>
  <c r="Y8" i="12"/>
  <c r="S8" i="10"/>
  <c r="AB8" i="8"/>
  <c r="S8" i="9"/>
  <c r="T8" i="9" s="1"/>
  <c r="AB8" i="7"/>
  <c r="AB8" i="9"/>
  <c r="S8" i="8"/>
  <c r="S8" i="6"/>
  <c r="V8" i="10"/>
  <c r="W8" i="10" s="1"/>
  <c r="AC8" i="10" s="1"/>
  <c r="T8" i="11"/>
  <c r="S8" i="7"/>
  <c r="T8" i="7" s="1"/>
  <c r="U8" i="3"/>
  <c r="V8" i="3" s="1"/>
  <c r="W8" i="3" s="1"/>
  <c r="AC8" i="3" s="1"/>
  <c r="P8" i="3"/>
  <c r="T8" i="10"/>
  <c r="U8" i="5"/>
  <c r="V8" i="5" s="1"/>
  <c r="W8" i="5" s="1"/>
  <c r="AC8" i="5" s="1"/>
  <c r="P8" i="5"/>
  <c r="R8" i="2"/>
  <c r="Z8" i="2" s="1"/>
  <c r="U8" i="2"/>
  <c r="V8" i="2" s="1"/>
  <c r="W8" i="2" s="1"/>
  <c r="AC8" i="2" s="1"/>
  <c r="Y8" i="5"/>
  <c r="R8" i="5"/>
  <c r="Z8" i="5" s="1"/>
  <c r="Y8" i="3"/>
  <c r="R8" i="3"/>
  <c r="Z8" i="3" s="1"/>
  <c r="Y8" i="2"/>
  <c r="AD7" i="16" l="1"/>
  <c r="AB7" i="16"/>
  <c r="U7" i="16"/>
  <c r="M7" i="15"/>
  <c r="J8" i="15" s="1"/>
  <c r="M7" i="14"/>
  <c r="J8" i="14" s="1"/>
  <c r="Z8" i="12"/>
  <c r="V8" i="12"/>
  <c r="Q8" i="12"/>
  <c r="S8" i="12"/>
  <c r="AA8" i="12" s="1"/>
  <c r="S8" i="5"/>
  <c r="T8" i="5" s="1"/>
  <c r="S8" i="3"/>
  <c r="T8" i="3" s="1"/>
  <c r="S8" i="2"/>
  <c r="T8" i="2" s="1"/>
  <c r="L8" i="2" s="1"/>
  <c r="I9" i="2" s="1"/>
  <c r="J9" i="2" s="1"/>
  <c r="K9" i="2" s="1"/>
  <c r="AB8" i="3"/>
  <c r="AB8" i="5"/>
  <c r="AA8" i="8"/>
  <c r="T8" i="8"/>
  <c r="L8" i="8" s="1"/>
  <c r="I9" i="8" s="1"/>
  <c r="J9" i="8" s="1"/>
  <c r="K9" i="8" s="1"/>
  <c r="AA8" i="6"/>
  <c r="T8" i="6"/>
  <c r="L8" i="6" s="1"/>
  <c r="I9" i="6" s="1"/>
  <c r="J9" i="6" s="1"/>
  <c r="K9" i="6" s="1"/>
  <c r="AB8" i="2"/>
  <c r="AA8" i="11"/>
  <c r="L8" i="11"/>
  <c r="I9" i="11" s="1"/>
  <c r="AA8" i="10"/>
  <c r="L8" i="10"/>
  <c r="I9" i="10" s="1"/>
  <c r="AA8" i="9"/>
  <c r="L8" i="9"/>
  <c r="I9" i="9" s="1"/>
  <c r="AA8" i="7"/>
  <c r="L8" i="7"/>
  <c r="I9" i="7" s="1"/>
  <c r="M7" i="16" l="1"/>
  <c r="J8" i="16" s="1"/>
  <c r="K8" i="15"/>
  <c r="K8" i="14"/>
  <c r="W8" i="12"/>
  <c r="X8" i="12" s="1"/>
  <c r="AD8" i="12" s="1"/>
  <c r="AC8" i="12"/>
  <c r="T8" i="12"/>
  <c r="AA8" i="2"/>
  <c r="J9" i="11"/>
  <c r="J9" i="10"/>
  <c r="J9" i="9"/>
  <c r="K9" i="9" s="1"/>
  <c r="N9" i="8"/>
  <c r="M10" i="8"/>
  <c r="J9" i="7"/>
  <c r="K9" i="7" s="1"/>
  <c r="N9" i="6"/>
  <c r="M10" i="6"/>
  <c r="AA8" i="5"/>
  <c r="L8" i="5"/>
  <c r="I9" i="5" s="1"/>
  <c r="AA8" i="3"/>
  <c r="L8" i="3"/>
  <c r="I9" i="3" s="1"/>
  <c r="M10" i="2"/>
  <c r="N9" i="2"/>
  <c r="K8" i="16" l="1"/>
  <c r="L8" i="15"/>
  <c r="O8" i="15"/>
  <c r="N9" i="15"/>
  <c r="L8" i="14"/>
  <c r="O8" i="14"/>
  <c r="N9" i="14"/>
  <c r="AB8" i="12"/>
  <c r="U8" i="12"/>
  <c r="M8" i="12" s="1"/>
  <c r="J9" i="12" s="1"/>
  <c r="N9" i="11"/>
  <c r="K9" i="11"/>
  <c r="M10" i="11"/>
  <c r="K9" i="10"/>
  <c r="N9" i="10"/>
  <c r="M10" i="10"/>
  <c r="N9" i="9"/>
  <c r="M10" i="9"/>
  <c r="Q9" i="8"/>
  <c r="X9" i="8"/>
  <c r="O9" i="8"/>
  <c r="N9" i="7"/>
  <c r="M10" i="7"/>
  <c r="X9" i="6"/>
  <c r="O9" i="6"/>
  <c r="Q9" i="6"/>
  <c r="J9" i="5"/>
  <c r="K9" i="5" s="1"/>
  <c r="J9" i="3"/>
  <c r="K9" i="3" s="1"/>
  <c r="Q9" i="2"/>
  <c r="O9" i="2"/>
  <c r="P9" i="2" s="1"/>
  <c r="X9" i="2"/>
  <c r="L8" i="16" l="1"/>
  <c r="O8" i="16"/>
  <c r="N9" i="16"/>
  <c r="R8" i="15"/>
  <c r="Y8" i="15"/>
  <c r="P8" i="15"/>
  <c r="P8" i="14"/>
  <c r="R8" i="14"/>
  <c r="Y8" i="14"/>
  <c r="K9" i="12"/>
  <c r="U9" i="8"/>
  <c r="V9" i="8" s="1"/>
  <c r="W9" i="8" s="1"/>
  <c r="AC9" i="8" s="1"/>
  <c r="P9" i="8"/>
  <c r="U9" i="6"/>
  <c r="V9" i="6" s="1"/>
  <c r="W9" i="6" s="1"/>
  <c r="AC9" i="6" s="1"/>
  <c r="P9" i="6"/>
  <c r="R9" i="2"/>
  <c r="Z9" i="2" s="1"/>
  <c r="U9" i="2"/>
  <c r="V9" i="2" s="1"/>
  <c r="W9" i="2" s="1"/>
  <c r="AC9" i="2" s="1"/>
  <c r="X9" i="11"/>
  <c r="O9" i="11"/>
  <c r="Q9" i="11"/>
  <c r="Q9" i="10"/>
  <c r="X9" i="10"/>
  <c r="O9" i="10"/>
  <c r="Q9" i="9"/>
  <c r="X9" i="9"/>
  <c r="O9" i="9"/>
  <c r="Y9" i="8"/>
  <c r="R9" i="8"/>
  <c r="Z9" i="8" s="1"/>
  <c r="Q9" i="7"/>
  <c r="X9" i="7"/>
  <c r="O9" i="7"/>
  <c r="Y9" i="6"/>
  <c r="R9" i="6"/>
  <c r="Z9" i="6" s="1"/>
  <c r="N9" i="5"/>
  <c r="M10" i="5"/>
  <c r="N9" i="3"/>
  <c r="M10" i="3"/>
  <c r="Y9" i="2"/>
  <c r="P8" i="16" l="1"/>
  <c r="R8" i="16"/>
  <c r="Y8" i="16"/>
  <c r="Z8" i="15"/>
  <c r="V8" i="15"/>
  <c r="Q8" i="15"/>
  <c r="S8" i="15"/>
  <c r="AA8" i="15" s="1"/>
  <c r="S8" i="14"/>
  <c r="AA8" i="14" s="1"/>
  <c r="Z8" i="14"/>
  <c r="V8" i="14"/>
  <c r="Q8" i="14"/>
  <c r="L9" i="12"/>
  <c r="O9" i="12"/>
  <c r="N10" i="12"/>
  <c r="S9" i="6"/>
  <c r="S9" i="8"/>
  <c r="T9" i="8" s="1"/>
  <c r="S9" i="2"/>
  <c r="AA9" i="2" s="1"/>
  <c r="AB9" i="6"/>
  <c r="U9" i="11"/>
  <c r="AB9" i="11" s="1"/>
  <c r="P9" i="11"/>
  <c r="U9" i="9"/>
  <c r="V9" i="9" s="1"/>
  <c r="W9" i="9" s="1"/>
  <c r="AC9" i="9" s="1"/>
  <c r="P9" i="9"/>
  <c r="AB9" i="8"/>
  <c r="U9" i="7"/>
  <c r="V9" i="7" s="1"/>
  <c r="W9" i="7" s="1"/>
  <c r="AC9" i="7" s="1"/>
  <c r="P9" i="7"/>
  <c r="U9" i="10"/>
  <c r="V9" i="10" s="1"/>
  <c r="W9" i="10" s="1"/>
  <c r="AC9" i="10" s="1"/>
  <c r="P9" i="10"/>
  <c r="S9" i="10" s="1"/>
  <c r="AB9" i="2"/>
  <c r="Y9" i="11"/>
  <c r="R9" i="11"/>
  <c r="Z9" i="11" s="1"/>
  <c r="V9" i="11"/>
  <c r="W9" i="11" s="1"/>
  <c r="AC9" i="11" s="1"/>
  <c r="Y9" i="10"/>
  <c r="R9" i="10"/>
  <c r="Z9" i="10" s="1"/>
  <c r="Y9" i="9"/>
  <c r="R9" i="9"/>
  <c r="Z9" i="9" s="1"/>
  <c r="Y9" i="7"/>
  <c r="R9" i="7"/>
  <c r="Z9" i="7" s="1"/>
  <c r="Q9" i="5"/>
  <c r="X9" i="5"/>
  <c r="O9" i="5"/>
  <c r="Q9" i="3"/>
  <c r="X9" i="3"/>
  <c r="O9" i="3"/>
  <c r="S8" i="16" l="1"/>
  <c r="AA8" i="16" s="1"/>
  <c r="Z8" i="16"/>
  <c r="V8" i="16"/>
  <c r="Q8" i="16"/>
  <c r="T8" i="16" s="1"/>
  <c r="T8" i="15"/>
  <c r="AB8" i="15" s="1"/>
  <c r="U8" i="15"/>
  <c r="M8" i="15" s="1"/>
  <c r="J9" i="15" s="1"/>
  <c r="W8" i="15"/>
  <c r="X8" i="15" s="1"/>
  <c r="AD8" i="15" s="1"/>
  <c r="AC8" i="15"/>
  <c r="T8" i="14"/>
  <c r="W8" i="14"/>
  <c r="X8" i="14" s="1"/>
  <c r="AD8" i="14" s="1"/>
  <c r="AC8" i="14"/>
  <c r="P9" i="12"/>
  <c r="R9" i="12"/>
  <c r="Y9" i="12"/>
  <c r="S9" i="9"/>
  <c r="T9" i="9" s="1"/>
  <c r="S9" i="11"/>
  <c r="T9" i="11" s="1"/>
  <c r="AB9" i="9"/>
  <c r="AB9" i="7"/>
  <c r="T9" i="10"/>
  <c r="AB9" i="10"/>
  <c r="T9" i="2"/>
  <c r="L9" i="2" s="1"/>
  <c r="I10" i="2" s="1"/>
  <c r="J10" i="2" s="1"/>
  <c r="K10" i="2" s="1"/>
  <c r="S9" i="7"/>
  <c r="T9" i="7" s="1"/>
  <c r="U9" i="3"/>
  <c r="V9" i="3" s="1"/>
  <c r="W9" i="3" s="1"/>
  <c r="AC9" i="3" s="1"/>
  <c r="P9" i="3"/>
  <c r="U9" i="5"/>
  <c r="V9" i="5" s="1"/>
  <c r="W9" i="5" s="1"/>
  <c r="AC9" i="5" s="1"/>
  <c r="P9" i="5"/>
  <c r="AA9" i="6"/>
  <c r="T9" i="6"/>
  <c r="L9" i="6" s="1"/>
  <c r="I10" i="6" s="1"/>
  <c r="J10" i="6" s="1"/>
  <c r="K10" i="6" s="1"/>
  <c r="AA9" i="8"/>
  <c r="L9" i="8"/>
  <c r="I10" i="8" s="1"/>
  <c r="Y9" i="5"/>
  <c r="R9" i="5"/>
  <c r="Z9" i="5" s="1"/>
  <c r="Y9" i="3"/>
  <c r="R9" i="3"/>
  <c r="Z9" i="3" s="1"/>
  <c r="AB8" i="16" l="1"/>
  <c r="U8" i="16"/>
  <c r="M8" i="16" s="1"/>
  <c r="J9" i="16" s="1"/>
  <c r="W8" i="16"/>
  <c r="X8" i="16" s="1"/>
  <c r="AD8" i="16" s="1"/>
  <c r="AC8" i="16"/>
  <c r="K9" i="15"/>
  <c r="AB8" i="14"/>
  <c r="U8" i="14"/>
  <c r="M8" i="14" s="1"/>
  <c r="J9" i="14" s="1"/>
  <c r="Z9" i="12"/>
  <c r="V9" i="12"/>
  <c r="Q9" i="12"/>
  <c r="S9" i="12"/>
  <c r="AA9" i="12" s="1"/>
  <c r="S9" i="3"/>
  <c r="S9" i="5"/>
  <c r="AB9" i="5"/>
  <c r="AB9" i="3"/>
  <c r="N10" i="2"/>
  <c r="T10" i="2" s="1"/>
  <c r="M11" i="2"/>
  <c r="AA9" i="11"/>
  <c r="L9" i="11"/>
  <c r="I10" i="11" s="1"/>
  <c r="AA9" i="10"/>
  <c r="L9" i="10"/>
  <c r="I10" i="10" s="1"/>
  <c r="AA9" i="9"/>
  <c r="L9" i="9"/>
  <c r="I10" i="9" s="1"/>
  <c r="J10" i="8"/>
  <c r="K10" i="8" s="1"/>
  <c r="AA9" i="7"/>
  <c r="L9" i="7"/>
  <c r="I10" i="7" s="1"/>
  <c r="N10" i="6"/>
  <c r="M11" i="6"/>
  <c r="T9" i="5"/>
  <c r="K9" i="16" l="1"/>
  <c r="L9" i="15"/>
  <c r="O9" i="15"/>
  <c r="N10" i="15"/>
  <c r="K9" i="14"/>
  <c r="T9" i="12"/>
  <c r="AB9" i="12" s="1"/>
  <c r="W9" i="12"/>
  <c r="X9" i="12" s="1"/>
  <c r="AD9" i="12" s="1"/>
  <c r="AC9" i="12"/>
  <c r="O10" i="2"/>
  <c r="P10" i="2" s="1"/>
  <c r="Q10" i="2"/>
  <c r="X10" i="2"/>
  <c r="T9" i="3"/>
  <c r="L9" i="3" s="1"/>
  <c r="I10" i="3" s="1"/>
  <c r="J10" i="3" s="1"/>
  <c r="K10" i="3" s="1"/>
  <c r="R10" i="2"/>
  <c r="Z10" i="2" s="1"/>
  <c r="J10" i="11"/>
  <c r="J10" i="10"/>
  <c r="J10" i="9"/>
  <c r="K10" i="9" s="1"/>
  <c r="N10" i="8"/>
  <c r="M11" i="8"/>
  <c r="J10" i="7"/>
  <c r="K10" i="7" s="1"/>
  <c r="Q10" i="6"/>
  <c r="X10" i="6"/>
  <c r="O10" i="6"/>
  <c r="AA9" i="5"/>
  <c r="L9" i="5"/>
  <c r="I10" i="5" s="1"/>
  <c r="AA9" i="3"/>
  <c r="O9" i="16" l="1"/>
  <c r="L9" i="16"/>
  <c r="N10" i="16"/>
  <c r="Y9" i="15"/>
  <c r="P9" i="15"/>
  <c r="R9" i="15"/>
  <c r="O9" i="14"/>
  <c r="L9" i="14"/>
  <c r="N10" i="14"/>
  <c r="U9" i="12"/>
  <c r="M9" i="12" s="1"/>
  <c r="J10" i="12" s="1"/>
  <c r="K10" i="12" s="1"/>
  <c r="S10" i="2"/>
  <c r="AA10" i="2" s="1"/>
  <c r="U10" i="2"/>
  <c r="V10" i="2" s="1"/>
  <c r="W10" i="2" s="1"/>
  <c r="AC10" i="2" s="1"/>
  <c r="Y10" i="2"/>
  <c r="U10" i="6"/>
  <c r="V10" i="6" s="1"/>
  <c r="W10" i="6" s="1"/>
  <c r="AC10" i="6" s="1"/>
  <c r="P10" i="6"/>
  <c r="K10" i="11"/>
  <c r="N10" i="11"/>
  <c r="M11" i="11"/>
  <c r="K10" i="10"/>
  <c r="J11" i="10" s="1"/>
  <c r="N10" i="10"/>
  <c r="T10" i="10" s="1"/>
  <c r="M11" i="10"/>
  <c r="N10" i="9"/>
  <c r="M11" i="9"/>
  <c r="X10" i="8"/>
  <c r="O10" i="8"/>
  <c r="Q10" i="8"/>
  <c r="N10" i="7"/>
  <c r="M11" i="7"/>
  <c r="Y10" i="6"/>
  <c r="R10" i="6"/>
  <c r="Z10" i="6" s="1"/>
  <c r="J10" i="5"/>
  <c r="K10" i="5" s="1"/>
  <c r="N10" i="3"/>
  <c r="M11" i="3"/>
  <c r="L10" i="2"/>
  <c r="I11" i="2" s="1"/>
  <c r="J11" i="2" s="1"/>
  <c r="K11" i="2" s="1"/>
  <c r="R9" i="16" l="1"/>
  <c r="Y9" i="16"/>
  <c r="P9" i="16"/>
  <c r="Q9" i="15"/>
  <c r="Z9" i="15"/>
  <c r="V9" i="15"/>
  <c r="S9" i="15"/>
  <c r="AA9" i="15" s="1"/>
  <c r="R9" i="14"/>
  <c r="Y9" i="14"/>
  <c r="P9" i="14"/>
  <c r="L10" i="12"/>
  <c r="O10" i="12"/>
  <c r="N11" i="12"/>
  <c r="AB10" i="6"/>
  <c r="S10" i="6"/>
  <c r="AB10" i="2"/>
  <c r="U10" i="8"/>
  <c r="AB10" i="8" s="1"/>
  <c r="P10" i="8"/>
  <c r="X10" i="11"/>
  <c r="O10" i="11"/>
  <c r="Q10" i="11"/>
  <c r="M12" i="10"/>
  <c r="Q10" i="10"/>
  <c r="X10" i="10"/>
  <c r="O10" i="10"/>
  <c r="N11" i="10"/>
  <c r="T11" i="10" s="1"/>
  <c r="K11" i="10"/>
  <c r="J12" i="10" s="1"/>
  <c r="X10" i="9"/>
  <c r="Q10" i="9"/>
  <c r="O10" i="9"/>
  <c r="Y10" i="8"/>
  <c r="R10" i="8"/>
  <c r="Z10" i="8" s="1"/>
  <c r="Q10" i="7"/>
  <c r="X10" i="7"/>
  <c r="O10" i="7"/>
  <c r="N10" i="5"/>
  <c r="M11" i="5"/>
  <c r="X10" i="3"/>
  <c r="O10" i="3"/>
  <c r="Q10" i="3"/>
  <c r="M12" i="2"/>
  <c r="N11" i="2"/>
  <c r="T11" i="2" s="1"/>
  <c r="S9" i="16" l="1"/>
  <c r="AA9" i="16" s="1"/>
  <c r="Z9" i="16"/>
  <c r="V9" i="16"/>
  <c r="Q9" i="16"/>
  <c r="T9" i="16" s="1"/>
  <c r="T9" i="15"/>
  <c r="AB9" i="15" s="1"/>
  <c r="W9" i="15"/>
  <c r="X9" i="15" s="1"/>
  <c r="AD9" i="15" s="1"/>
  <c r="AC9" i="15"/>
  <c r="Z9" i="14"/>
  <c r="V9" i="14"/>
  <c r="Q9" i="14"/>
  <c r="T9" i="14" s="1"/>
  <c r="S9" i="14"/>
  <c r="AA9" i="14" s="1"/>
  <c r="P10" i="12"/>
  <c r="Y10" i="12"/>
  <c r="R10" i="12"/>
  <c r="S10" i="8"/>
  <c r="V10" i="8"/>
  <c r="W10" i="8" s="1"/>
  <c r="AC10" i="8" s="1"/>
  <c r="U10" i="11"/>
  <c r="AB10" i="11" s="1"/>
  <c r="P10" i="11"/>
  <c r="U10" i="9"/>
  <c r="V10" i="9" s="1"/>
  <c r="W10" i="9" s="1"/>
  <c r="AC10" i="9" s="1"/>
  <c r="P10" i="9"/>
  <c r="U10" i="7"/>
  <c r="AB10" i="7" s="1"/>
  <c r="P10" i="7"/>
  <c r="U10" i="3"/>
  <c r="V10" i="3" s="1"/>
  <c r="W10" i="3" s="1"/>
  <c r="AC10" i="3" s="1"/>
  <c r="P10" i="3"/>
  <c r="U10" i="10"/>
  <c r="AB10" i="10" s="1"/>
  <c r="P10" i="10"/>
  <c r="S10" i="10" s="1"/>
  <c r="AA10" i="6"/>
  <c r="T10" i="6"/>
  <c r="L10" i="6" s="1"/>
  <c r="I11" i="6" s="1"/>
  <c r="J11" i="6" s="1"/>
  <c r="K11" i="6" s="1"/>
  <c r="Y10" i="11"/>
  <c r="R10" i="11"/>
  <c r="Z10" i="11" s="1"/>
  <c r="L11" i="10"/>
  <c r="X11" i="10"/>
  <c r="O11" i="10"/>
  <c r="Q11" i="10"/>
  <c r="R10" i="10"/>
  <c r="Z10" i="10" s="1"/>
  <c r="Y10" i="10"/>
  <c r="K12" i="10"/>
  <c r="J13" i="10" s="1"/>
  <c r="N12" i="10"/>
  <c r="T12" i="10" s="1"/>
  <c r="M13" i="10"/>
  <c r="Y10" i="9"/>
  <c r="R10" i="9"/>
  <c r="Z10" i="9" s="1"/>
  <c r="Y10" i="7"/>
  <c r="R10" i="7"/>
  <c r="Z10" i="7" s="1"/>
  <c r="Q10" i="5"/>
  <c r="X10" i="5"/>
  <c r="O10" i="5"/>
  <c r="Y10" i="3"/>
  <c r="R10" i="3"/>
  <c r="Z10" i="3" s="1"/>
  <c r="X11" i="2"/>
  <c r="O11" i="2"/>
  <c r="P11" i="2" s="1"/>
  <c r="Q11" i="2"/>
  <c r="AB9" i="16" l="1"/>
  <c r="U9" i="16"/>
  <c r="M9" i="16" s="1"/>
  <c r="J10" i="16" s="1"/>
  <c r="W9" i="16"/>
  <c r="X9" i="16"/>
  <c r="AD9" i="16" s="1"/>
  <c r="AC9" i="16"/>
  <c r="U9" i="15"/>
  <c r="M9" i="15" s="1"/>
  <c r="J10" i="15" s="1"/>
  <c r="K10" i="15" s="1"/>
  <c r="AB9" i="14"/>
  <c r="U9" i="14"/>
  <c r="M9" i="14" s="1"/>
  <c r="J10" i="14" s="1"/>
  <c r="W9" i="14"/>
  <c r="X9" i="14" s="1"/>
  <c r="AD9" i="14" s="1"/>
  <c r="AC9" i="14"/>
  <c r="V10" i="12"/>
  <c r="Q10" i="12"/>
  <c r="Z10" i="12"/>
  <c r="S10" i="12"/>
  <c r="AA10" i="12" s="1"/>
  <c r="V10" i="11"/>
  <c r="W10" i="11" s="1"/>
  <c r="AC10" i="11" s="1"/>
  <c r="V10" i="10"/>
  <c r="W10" i="10" s="1"/>
  <c r="AC10" i="10" s="1"/>
  <c r="V10" i="7"/>
  <c r="W10" i="7" s="1"/>
  <c r="AC10" i="7" s="1"/>
  <c r="S10" i="11"/>
  <c r="S10" i="9"/>
  <c r="S10" i="3"/>
  <c r="AB10" i="9"/>
  <c r="AB10" i="3"/>
  <c r="S10" i="7"/>
  <c r="T10" i="7" s="1"/>
  <c r="U10" i="5"/>
  <c r="V10" i="5" s="1"/>
  <c r="W10" i="5" s="1"/>
  <c r="AC10" i="5" s="1"/>
  <c r="P10" i="5"/>
  <c r="S10" i="5" s="1"/>
  <c r="U11" i="10"/>
  <c r="AB11" i="10" s="1"/>
  <c r="P11" i="10"/>
  <c r="AA10" i="8"/>
  <c r="T10" i="8"/>
  <c r="L10" i="8" s="1"/>
  <c r="I11" i="8" s="1"/>
  <c r="J11" i="8" s="1"/>
  <c r="K11" i="8" s="1"/>
  <c r="R11" i="2"/>
  <c r="Z11" i="2" s="1"/>
  <c r="U11" i="2"/>
  <c r="AB11" i="2" s="1"/>
  <c r="K13" i="10"/>
  <c r="J14" i="10" s="1"/>
  <c r="N13" i="10"/>
  <c r="T13" i="10" s="1"/>
  <c r="Y11" i="10"/>
  <c r="R11" i="10"/>
  <c r="Z11" i="10" s="1"/>
  <c r="X12" i="10"/>
  <c r="L12" i="10"/>
  <c r="O12" i="10"/>
  <c r="Q12" i="10"/>
  <c r="M14" i="10"/>
  <c r="N11" i="6"/>
  <c r="M12" i="6"/>
  <c r="Y10" i="5"/>
  <c r="R10" i="5"/>
  <c r="Z10" i="5" s="1"/>
  <c r="Y11" i="2"/>
  <c r="K10" i="16" l="1"/>
  <c r="L10" i="15"/>
  <c r="O10" i="15"/>
  <c r="N11" i="15"/>
  <c r="K10" i="14"/>
  <c r="T10" i="12"/>
  <c r="AB10" i="12" s="1"/>
  <c r="W10" i="12"/>
  <c r="X10" i="12" s="1"/>
  <c r="AD10" i="12" s="1"/>
  <c r="AC10" i="12"/>
  <c r="AB10" i="5"/>
  <c r="S11" i="10"/>
  <c r="S11" i="2"/>
  <c r="AA11" i="2" s="1"/>
  <c r="V11" i="10"/>
  <c r="W11" i="10" s="1"/>
  <c r="AC11" i="10" s="1"/>
  <c r="U12" i="10"/>
  <c r="AB12" i="10" s="1"/>
  <c r="P12" i="10"/>
  <c r="V11" i="2"/>
  <c r="W11" i="2" s="1"/>
  <c r="AC11" i="2" s="1"/>
  <c r="AA10" i="11"/>
  <c r="T10" i="11"/>
  <c r="L10" i="11" s="1"/>
  <c r="I11" i="11" s="1"/>
  <c r="J11" i="11" s="1"/>
  <c r="AA10" i="9"/>
  <c r="T10" i="9"/>
  <c r="L10" i="9" s="1"/>
  <c r="I11" i="9" s="1"/>
  <c r="J11" i="9" s="1"/>
  <c r="K11" i="9" s="1"/>
  <c r="AA10" i="3"/>
  <c r="T10" i="3"/>
  <c r="L10" i="3" s="1"/>
  <c r="I11" i="3" s="1"/>
  <c r="J11" i="3" s="1"/>
  <c r="K11" i="3" s="1"/>
  <c r="M15" i="10"/>
  <c r="AA10" i="10"/>
  <c r="L10" i="10"/>
  <c r="I11" i="10" s="1"/>
  <c r="I12" i="10" s="1"/>
  <c r="I13" i="10" s="1"/>
  <c r="X13" i="10"/>
  <c r="L13" i="10"/>
  <c r="O13" i="10"/>
  <c r="Q13" i="10"/>
  <c r="Y12" i="10"/>
  <c r="R12" i="10"/>
  <c r="Z12" i="10" s="1"/>
  <c r="K14" i="10"/>
  <c r="J15" i="10" s="1"/>
  <c r="N14" i="10"/>
  <c r="T14" i="10" s="1"/>
  <c r="N11" i="8"/>
  <c r="M12" i="8"/>
  <c r="AA10" i="7"/>
  <c r="L10" i="7"/>
  <c r="I11" i="7" s="1"/>
  <c r="X11" i="6"/>
  <c r="O11" i="6"/>
  <c r="Q11" i="6"/>
  <c r="T10" i="5"/>
  <c r="L11" i="2"/>
  <c r="I12" i="2" s="1"/>
  <c r="J12" i="2" s="1"/>
  <c r="K12" i="2" s="1"/>
  <c r="L10" i="16" l="1"/>
  <c r="O10" i="16"/>
  <c r="N11" i="16"/>
  <c r="P10" i="15"/>
  <c r="R10" i="15"/>
  <c r="Y10" i="15"/>
  <c r="L10" i="14"/>
  <c r="O10" i="14"/>
  <c r="N11" i="14"/>
  <c r="U10" i="12"/>
  <c r="M10" i="12" s="1"/>
  <c r="J11" i="12" s="1"/>
  <c r="K11" i="12" s="1"/>
  <c r="L11" i="12" s="1"/>
  <c r="S12" i="10"/>
  <c r="U11" i="6"/>
  <c r="V11" i="6" s="1"/>
  <c r="W11" i="6" s="1"/>
  <c r="AC11" i="6" s="1"/>
  <c r="P11" i="6"/>
  <c r="V12" i="10"/>
  <c r="W12" i="10" s="1"/>
  <c r="AC12" i="10" s="1"/>
  <c r="U13" i="10"/>
  <c r="AB13" i="10" s="1"/>
  <c r="P13" i="10"/>
  <c r="M16" i="10"/>
  <c r="I14" i="10"/>
  <c r="K11" i="11"/>
  <c r="N11" i="11"/>
  <c r="M12" i="11"/>
  <c r="Y13" i="10"/>
  <c r="R13" i="10"/>
  <c r="Z13" i="10" s="1"/>
  <c r="AA11" i="10"/>
  <c r="Q14" i="10"/>
  <c r="X14" i="10"/>
  <c r="L14" i="10"/>
  <c r="O14" i="10"/>
  <c r="N15" i="10"/>
  <c r="T15" i="10" s="1"/>
  <c r="K15" i="10"/>
  <c r="J16" i="10" s="1"/>
  <c r="N11" i="9"/>
  <c r="M12" i="9"/>
  <c r="Q11" i="8"/>
  <c r="X11" i="8"/>
  <c r="O11" i="8"/>
  <c r="J11" i="7"/>
  <c r="K11" i="7" s="1"/>
  <c r="Y11" i="6"/>
  <c r="R11" i="6"/>
  <c r="Z11" i="6" s="1"/>
  <c r="AA10" i="5"/>
  <c r="L10" i="5"/>
  <c r="I11" i="5" s="1"/>
  <c r="N11" i="3"/>
  <c r="M12" i="3"/>
  <c r="M13" i="2"/>
  <c r="N12" i="2"/>
  <c r="T12" i="2" s="1"/>
  <c r="R10" i="16" l="1"/>
  <c r="Y10" i="16"/>
  <c r="P10" i="16"/>
  <c r="Z10" i="15"/>
  <c r="V10" i="15"/>
  <c r="Q10" i="15"/>
  <c r="S10" i="15"/>
  <c r="AA10" i="15" s="1"/>
  <c r="R10" i="14"/>
  <c r="Y10" i="14"/>
  <c r="P10" i="14"/>
  <c r="O11" i="12"/>
  <c r="P11" i="12" s="1"/>
  <c r="N12" i="12"/>
  <c r="S11" i="6"/>
  <c r="T11" i="6" s="1"/>
  <c r="S13" i="10"/>
  <c r="AB11" i="6"/>
  <c r="U11" i="8"/>
  <c r="AB11" i="8" s="1"/>
  <c r="P11" i="8"/>
  <c r="V13" i="10"/>
  <c r="W13" i="10" s="1"/>
  <c r="AC13" i="10" s="1"/>
  <c r="U14" i="10"/>
  <c r="V14" i="10" s="1"/>
  <c r="W14" i="10" s="1"/>
  <c r="P14" i="10"/>
  <c r="AA12" i="10"/>
  <c r="I15" i="10"/>
  <c r="Q11" i="11"/>
  <c r="X11" i="11"/>
  <c r="O11" i="11"/>
  <c r="Q15" i="10"/>
  <c r="X15" i="10"/>
  <c r="L15" i="10"/>
  <c r="O15" i="10"/>
  <c r="Y14" i="10"/>
  <c r="R14" i="10"/>
  <c r="Z14" i="10" s="1"/>
  <c r="K16" i="10"/>
  <c r="J17" i="10" s="1"/>
  <c r="N16" i="10"/>
  <c r="T16" i="10" s="1"/>
  <c r="M17" i="10"/>
  <c r="X11" i="9"/>
  <c r="O11" i="9"/>
  <c r="Q11" i="9"/>
  <c r="Y11" i="8"/>
  <c r="R11" i="8"/>
  <c r="Z11" i="8" s="1"/>
  <c r="N11" i="7"/>
  <c r="M12" i="7"/>
  <c r="J11" i="5"/>
  <c r="K11" i="5" s="1"/>
  <c r="Q11" i="3"/>
  <c r="X11" i="3"/>
  <c r="O11" i="3"/>
  <c r="Q12" i="2"/>
  <c r="X12" i="2"/>
  <c r="O12" i="2"/>
  <c r="P12" i="2" s="1"/>
  <c r="Z10" i="16" l="1"/>
  <c r="V10" i="16"/>
  <c r="Q10" i="16"/>
  <c r="S10" i="16"/>
  <c r="AA10" i="16" s="1"/>
  <c r="T10" i="15"/>
  <c r="AB10" i="15" s="1"/>
  <c r="W10" i="15"/>
  <c r="X10" i="15" s="1"/>
  <c r="AD10" i="15" s="1"/>
  <c r="AC10" i="15"/>
  <c r="Z10" i="14"/>
  <c r="V10" i="14"/>
  <c r="Q10" i="14"/>
  <c r="T10" i="14" s="1"/>
  <c r="S10" i="14"/>
  <c r="AA10" i="14" s="1"/>
  <c r="Y11" i="12"/>
  <c r="R11" i="12"/>
  <c r="Z11" i="12"/>
  <c r="S11" i="12"/>
  <c r="AA11" i="12" s="1"/>
  <c r="Q11" i="12"/>
  <c r="V11" i="12"/>
  <c r="S11" i="8"/>
  <c r="T11" i="8" s="1"/>
  <c r="S14" i="10"/>
  <c r="V11" i="8"/>
  <c r="W11" i="8" s="1"/>
  <c r="AC11" i="8" s="1"/>
  <c r="AB14" i="10"/>
  <c r="AC14" i="10"/>
  <c r="U11" i="11"/>
  <c r="V11" i="11" s="1"/>
  <c r="W11" i="11" s="1"/>
  <c r="AC11" i="11" s="1"/>
  <c r="P11" i="11"/>
  <c r="U11" i="9"/>
  <c r="AB11" i="9" s="1"/>
  <c r="P11" i="9"/>
  <c r="U11" i="3"/>
  <c r="V11" i="3" s="1"/>
  <c r="W11" i="3" s="1"/>
  <c r="AC11" i="3" s="1"/>
  <c r="P11" i="3"/>
  <c r="I16" i="10"/>
  <c r="U15" i="10"/>
  <c r="P15" i="10"/>
  <c r="AA13" i="10"/>
  <c r="R12" i="2"/>
  <c r="Z12" i="2" s="1"/>
  <c r="U12" i="2"/>
  <c r="V12" i="2" s="1"/>
  <c r="W12" i="2" s="1"/>
  <c r="AC12" i="2" s="1"/>
  <c r="Y11" i="11"/>
  <c r="R11" i="11"/>
  <c r="Z11" i="11" s="1"/>
  <c r="X16" i="10"/>
  <c r="L16" i="10"/>
  <c r="O16" i="10"/>
  <c r="Q16" i="10"/>
  <c r="Y15" i="10"/>
  <c r="R15" i="10"/>
  <c r="Z15" i="10" s="1"/>
  <c r="M18" i="10"/>
  <c r="K17" i="10"/>
  <c r="J18" i="10" s="1"/>
  <c r="N17" i="10"/>
  <c r="T17" i="10" s="1"/>
  <c r="Y11" i="9"/>
  <c r="R11" i="9"/>
  <c r="Z11" i="9" s="1"/>
  <c r="X11" i="7"/>
  <c r="O11" i="7"/>
  <c r="Q11" i="7"/>
  <c r="AA11" i="6"/>
  <c r="L11" i="6"/>
  <c r="I12" i="6" s="1"/>
  <c r="J12" i="6" s="1"/>
  <c r="K12" i="6" s="1"/>
  <c r="N11" i="5"/>
  <c r="M12" i="5"/>
  <c r="Y11" i="3"/>
  <c r="R11" i="3"/>
  <c r="Z11" i="3" s="1"/>
  <c r="Y12" i="2"/>
  <c r="T10" i="16" l="1"/>
  <c r="W10" i="16"/>
  <c r="X10" i="16" s="1"/>
  <c r="AD10" i="16" s="1"/>
  <c r="AC10" i="16"/>
  <c r="U10" i="15"/>
  <c r="M10" i="15" s="1"/>
  <c r="J11" i="15" s="1"/>
  <c r="K11" i="15" s="1"/>
  <c r="AB10" i="14"/>
  <c r="U10" i="14"/>
  <c r="M10" i="14" s="1"/>
  <c r="J11" i="14" s="1"/>
  <c r="X10" i="14"/>
  <c r="AD10" i="14" s="1"/>
  <c r="W10" i="14"/>
  <c r="AC10" i="14"/>
  <c r="T11" i="12"/>
  <c r="AB11" i="12" s="1"/>
  <c r="AC11" i="12"/>
  <c r="W11" i="12"/>
  <c r="X11" i="12" s="1"/>
  <c r="AD11" i="12" s="1"/>
  <c r="S11" i="11"/>
  <c r="S11" i="3"/>
  <c r="T11" i="3" s="1"/>
  <c r="AB11" i="3"/>
  <c r="AB11" i="11"/>
  <c r="S11" i="9"/>
  <c r="V11" i="9"/>
  <c r="W11" i="9" s="1"/>
  <c r="AC11" i="9" s="1"/>
  <c r="AA14" i="10"/>
  <c r="S15" i="10"/>
  <c r="AB15" i="10"/>
  <c r="S12" i="2"/>
  <c r="AA12" i="2" s="1"/>
  <c r="U11" i="7"/>
  <c r="V11" i="7" s="1"/>
  <c r="W11" i="7" s="1"/>
  <c r="AC11" i="7" s="1"/>
  <c r="P11" i="7"/>
  <c r="V15" i="10"/>
  <c r="W15" i="10" s="1"/>
  <c r="AC15" i="10" s="1"/>
  <c r="I17" i="10"/>
  <c r="U16" i="10"/>
  <c r="V16" i="10" s="1"/>
  <c r="W16" i="10" s="1"/>
  <c r="P16" i="10"/>
  <c r="AB12" i="2"/>
  <c r="N18" i="10"/>
  <c r="T18" i="10" s="1"/>
  <c r="K18" i="10"/>
  <c r="J19" i="10" s="1"/>
  <c r="M19" i="10"/>
  <c r="Y16" i="10"/>
  <c r="R16" i="10"/>
  <c r="Z16" i="10" s="1"/>
  <c r="Q17" i="10"/>
  <c r="X17" i="10"/>
  <c r="L17" i="10"/>
  <c r="O17" i="10"/>
  <c r="AA11" i="8"/>
  <c r="L11" i="8"/>
  <c r="I12" i="8" s="1"/>
  <c r="Y11" i="7"/>
  <c r="R11" i="7"/>
  <c r="Z11" i="7" s="1"/>
  <c r="AB11" i="7"/>
  <c r="M13" i="6"/>
  <c r="N12" i="6"/>
  <c r="Q11" i="5"/>
  <c r="X11" i="5"/>
  <c r="O11" i="5"/>
  <c r="L12" i="2"/>
  <c r="I13" i="2" s="1"/>
  <c r="J13" i="2" s="1"/>
  <c r="K13" i="2" s="1"/>
  <c r="AB10" i="16" l="1"/>
  <c r="U10" i="16"/>
  <c r="M10" i="16" s="1"/>
  <c r="J11" i="16" s="1"/>
  <c r="O11" i="15"/>
  <c r="L11" i="15"/>
  <c r="N12" i="15"/>
  <c r="K11" i="14"/>
  <c r="U11" i="12"/>
  <c r="M11" i="12" s="1"/>
  <c r="J12" i="12" s="1"/>
  <c r="K12" i="12" s="1"/>
  <c r="O12" i="12" s="1"/>
  <c r="AA15" i="10"/>
  <c r="S16" i="10"/>
  <c r="S11" i="7"/>
  <c r="T11" i="7" s="1"/>
  <c r="AC16" i="10"/>
  <c r="AB16" i="10"/>
  <c r="I18" i="10"/>
  <c r="U11" i="5"/>
  <c r="V11" i="5" s="1"/>
  <c r="W11" i="5" s="1"/>
  <c r="AC11" i="5" s="1"/>
  <c r="P11" i="5"/>
  <c r="U17" i="10"/>
  <c r="P17" i="10"/>
  <c r="AA11" i="11"/>
  <c r="T11" i="11"/>
  <c r="L11" i="11" s="1"/>
  <c r="I12" i="11" s="1"/>
  <c r="J12" i="11" s="1"/>
  <c r="AA11" i="9"/>
  <c r="T11" i="9"/>
  <c r="L11" i="9" s="1"/>
  <c r="I12" i="9" s="1"/>
  <c r="J12" i="9" s="1"/>
  <c r="K12" i="9" s="1"/>
  <c r="M20" i="10"/>
  <c r="Y17" i="10"/>
  <c r="R17" i="10"/>
  <c r="Z17" i="10" s="1"/>
  <c r="Q18" i="10"/>
  <c r="O18" i="10"/>
  <c r="X18" i="10"/>
  <c r="L18" i="10"/>
  <c r="N19" i="10"/>
  <c r="T19" i="10" s="1"/>
  <c r="K19" i="10"/>
  <c r="J20" i="10" s="1"/>
  <c r="J12" i="8"/>
  <c r="K12" i="8" s="1"/>
  <c r="Q12" i="6"/>
  <c r="X12" i="6"/>
  <c r="O12" i="6"/>
  <c r="Y11" i="5"/>
  <c r="R11" i="5"/>
  <c r="Z11" i="5" s="1"/>
  <c r="AA11" i="3"/>
  <c r="L11" i="3"/>
  <c r="I12" i="3" s="1"/>
  <c r="J12" i="3" s="1"/>
  <c r="K12" i="3" s="1"/>
  <c r="M14" i="2"/>
  <c r="N13" i="2"/>
  <c r="T13" i="2" s="1"/>
  <c r="K11" i="16" l="1"/>
  <c r="R11" i="15"/>
  <c r="Y11" i="15"/>
  <c r="P11" i="15"/>
  <c r="L11" i="14"/>
  <c r="O11" i="14"/>
  <c r="N12" i="14"/>
  <c r="N13" i="12"/>
  <c r="L12" i="12"/>
  <c r="Y12" i="12"/>
  <c r="R12" i="12"/>
  <c r="P12" i="12"/>
  <c r="I19" i="10"/>
  <c r="AA16" i="10"/>
  <c r="S11" i="5"/>
  <c r="S17" i="10"/>
  <c r="AA17" i="10" s="1"/>
  <c r="AB17" i="10"/>
  <c r="U12" i="6"/>
  <c r="V12" i="6" s="1"/>
  <c r="W12" i="6" s="1"/>
  <c r="AC12" i="6" s="1"/>
  <c r="P12" i="6"/>
  <c r="AB11" i="5"/>
  <c r="V17" i="10"/>
  <c r="W17" i="10" s="1"/>
  <c r="AC17" i="10" s="1"/>
  <c r="U18" i="10"/>
  <c r="V18" i="10" s="1"/>
  <c r="W18" i="10" s="1"/>
  <c r="P18" i="10"/>
  <c r="N12" i="11"/>
  <c r="K12" i="11"/>
  <c r="M13" i="11"/>
  <c r="K20" i="10"/>
  <c r="J21" i="10" s="1"/>
  <c r="N20" i="10"/>
  <c r="T20" i="10" s="1"/>
  <c r="Y18" i="10"/>
  <c r="R18" i="10"/>
  <c r="Z18" i="10" s="1"/>
  <c r="Q19" i="10"/>
  <c r="O19" i="10"/>
  <c r="L19" i="10"/>
  <c r="I20" i="10" s="1"/>
  <c r="X19" i="10"/>
  <c r="M21" i="10"/>
  <c r="N12" i="9"/>
  <c r="M13" i="9"/>
  <c r="N12" i="8"/>
  <c r="M13" i="8"/>
  <c r="AA11" i="7"/>
  <c r="L11" i="7"/>
  <c r="I12" i="7" s="1"/>
  <c r="R12" i="6"/>
  <c r="Z12" i="6" s="1"/>
  <c r="Y12" i="6"/>
  <c r="N12" i="3"/>
  <c r="M13" i="3"/>
  <c r="X13" i="2"/>
  <c r="O13" i="2"/>
  <c r="P13" i="2" s="1"/>
  <c r="Q13" i="2"/>
  <c r="L11" i="16" l="1"/>
  <c r="O11" i="16"/>
  <c r="N12" i="16"/>
  <c r="Z11" i="15"/>
  <c r="V11" i="15"/>
  <c r="Q11" i="15"/>
  <c r="S11" i="15"/>
  <c r="AA11" i="15" s="1"/>
  <c r="Y11" i="14"/>
  <c r="P11" i="14"/>
  <c r="R11" i="14"/>
  <c r="Q12" i="12"/>
  <c r="Z12" i="12"/>
  <c r="S12" i="12"/>
  <c r="AA12" i="12" s="1"/>
  <c r="V12" i="12"/>
  <c r="S12" i="6"/>
  <c r="S18" i="10"/>
  <c r="AA18" i="10" s="1"/>
  <c r="AC18" i="10"/>
  <c r="S13" i="2"/>
  <c r="AB12" i="6"/>
  <c r="AB18" i="10"/>
  <c r="U19" i="10"/>
  <c r="V19" i="10" s="1"/>
  <c r="W19" i="10" s="1"/>
  <c r="AC19" i="10" s="1"/>
  <c r="P19" i="10"/>
  <c r="AA11" i="5"/>
  <c r="T11" i="5"/>
  <c r="L11" i="5" s="1"/>
  <c r="I12" i="5" s="1"/>
  <c r="J12" i="5" s="1"/>
  <c r="K12" i="5" s="1"/>
  <c r="R13" i="2"/>
  <c r="Z13" i="2" s="1"/>
  <c r="U13" i="2"/>
  <c r="AB13" i="2" s="1"/>
  <c r="Q12" i="11"/>
  <c r="X12" i="11"/>
  <c r="O12" i="11"/>
  <c r="X20" i="10"/>
  <c r="L20" i="10"/>
  <c r="I21" i="10" s="1"/>
  <c r="O20" i="10"/>
  <c r="Q20" i="10"/>
  <c r="K21" i="10"/>
  <c r="J22" i="10" s="1"/>
  <c r="N21" i="10"/>
  <c r="T21" i="10" s="1"/>
  <c r="Y19" i="10"/>
  <c r="R19" i="10"/>
  <c r="Z19" i="10" s="1"/>
  <c r="M22" i="10"/>
  <c r="Q12" i="9"/>
  <c r="X12" i="9"/>
  <c r="O12" i="9"/>
  <c r="Q12" i="8"/>
  <c r="X12" i="8"/>
  <c r="O12" i="8"/>
  <c r="J12" i="7"/>
  <c r="K12" i="7" s="1"/>
  <c r="O12" i="3"/>
  <c r="X12" i="3"/>
  <c r="Q12" i="3"/>
  <c r="Y13" i="2"/>
  <c r="Y11" i="16" l="1"/>
  <c r="P11" i="16"/>
  <c r="R11" i="16"/>
  <c r="T11" i="15"/>
  <c r="AB11" i="15" s="1"/>
  <c r="W11" i="15"/>
  <c r="X11" i="15" s="1"/>
  <c r="AD11" i="15" s="1"/>
  <c r="AC11" i="15"/>
  <c r="Q11" i="14"/>
  <c r="Z11" i="14"/>
  <c r="V11" i="14"/>
  <c r="S11" i="14"/>
  <c r="AA11" i="14" s="1"/>
  <c r="W12" i="12"/>
  <c r="X12" i="12" s="1"/>
  <c r="AD12" i="12" s="1"/>
  <c r="AC12" i="12"/>
  <c r="T12" i="12"/>
  <c r="S19" i="10"/>
  <c r="AA19" i="10" s="1"/>
  <c r="AA13" i="2"/>
  <c r="U12" i="11"/>
  <c r="V12" i="11" s="1"/>
  <c r="W12" i="11" s="1"/>
  <c r="AC12" i="11" s="1"/>
  <c r="P12" i="11"/>
  <c r="S12" i="11" s="1"/>
  <c r="U12" i="9"/>
  <c r="V12" i="9" s="1"/>
  <c r="W12" i="9" s="1"/>
  <c r="AC12" i="9" s="1"/>
  <c r="P12" i="9"/>
  <c r="U12" i="8"/>
  <c r="V12" i="8" s="1"/>
  <c r="W12" i="8" s="1"/>
  <c r="AC12" i="8" s="1"/>
  <c r="P12" i="8"/>
  <c r="U12" i="3"/>
  <c r="AB12" i="3" s="1"/>
  <c r="P12" i="3"/>
  <c r="AB19" i="10"/>
  <c r="U20" i="10"/>
  <c r="P20" i="10"/>
  <c r="AA12" i="6"/>
  <c r="T12" i="6"/>
  <c r="L12" i="6" s="1"/>
  <c r="I13" i="6" s="1"/>
  <c r="J13" i="6" s="1"/>
  <c r="K13" i="6" s="1"/>
  <c r="V13" i="2"/>
  <c r="W13" i="2" s="1"/>
  <c r="AC13" i="2" s="1"/>
  <c r="Y12" i="11"/>
  <c r="R12" i="11"/>
  <c r="Z12" i="11" s="1"/>
  <c r="M23" i="10"/>
  <c r="X21" i="10"/>
  <c r="L21" i="10"/>
  <c r="I22" i="10" s="1"/>
  <c r="O21" i="10"/>
  <c r="Q21" i="10"/>
  <c r="Y20" i="10"/>
  <c r="R20" i="10"/>
  <c r="Z20" i="10" s="1"/>
  <c r="K22" i="10"/>
  <c r="J23" i="10" s="1"/>
  <c r="N22" i="10"/>
  <c r="T22" i="10" s="1"/>
  <c r="Y12" i="9"/>
  <c r="R12" i="9"/>
  <c r="Z12" i="9" s="1"/>
  <c r="AB12" i="9"/>
  <c r="Y12" i="8"/>
  <c r="R12" i="8"/>
  <c r="Z12" i="8" s="1"/>
  <c r="N12" i="7"/>
  <c r="M13" i="7"/>
  <c r="M13" i="5"/>
  <c r="N12" i="5"/>
  <c r="R12" i="3"/>
  <c r="Z12" i="3" s="1"/>
  <c r="Y12" i="3"/>
  <c r="L13" i="2"/>
  <c r="I14" i="2" s="1"/>
  <c r="J14" i="2" s="1"/>
  <c r="K14" i="2" s="1"/>
  <c r="Q11" i="16" l="1"/>
  <c r="Z11" i="16"/>
  <c r="V11" i="16"/>
  <c r="S11" i="16"/>
  <c r="AA11" i="16" s="1"/>
  <c r="U11" i="15"/>
  <c r="M11" i="15" s="1"/>
  <c r="J12" i="15" s="1"/>
  <c r="K12" i="15" s="1"/>
  <c r="W11" i="14"/>
  <c r="X11" i="14" s="1"/>
  <c r="AD11" i="14" s="1"/>
  <c r="AC11" i="14"/>
  <c r="T11" i="14"/>
  <c r="AB12" i="12"/>
  <c r="U12" i="12"/>
  <c r="M12" i="12" s="1"/>
  <c r="J13" i="12" s="1"/>
  <c r="K13" i="12" s="1"/>
  <c r="S12" i="8"/>
  <c r="T12" i="8" s="1"/>
  <c r="AB12" i="8"/>
  <c r="S12" i="3"/>
  <c r="AB12" i="11"/>
  <c r="T12" i="11"/>
  <c r="S12" i="9"/>
  <c r="T12" i="9" s="1"/>
  <c r="S20" i="10"/>
  <c r="AA20" i="10" s="1"/>
  <c r="V12" i="3"/>
  <c r="W12" i="3" s="1"/>
  <c r="AC12" i="3" s="1"/>
  <c r="AB20" i="10"/>
  <c r="V20" i="10"/>
  <c r="W20" i="10" s="1"/>
  <c r="AC20" i="10" s="1"/>
  <c r="U21" i="10"/>
  <c r="P21" i="10"/>
  <c r="N13" i="6"/>
  <c r="M14" i="6"/>
  <c r="Y21" i="10"/>
  <c r="R21" i="10"/>
  <c r="Z21" i="10" s="1"/>
  <c r="Q22" i="10"/>
  <c r="X22" i="10"/>
  <c r="L22" i="10"/>
  <c r="I23" i="10" s="1"/>
  <c r="O22" i="10"/>
  <c r="K23" i="10"/>
  <c r="J24" i="10" s="1"/>
  <c r="N23" i="10"/>
  <c r="T23" i="10" s="1"/>
  <c r="M24" i="10"/>
  <c r="Q12" i="7"/>
  <c r="X12" i="7"/>
  <c r="O12" i="7"/>
  <c r="X12" i="5"/>
  <c r="O12" i="5"/>
  <c r="Q12" i="5"/>
  <c r="M15" i="2"/>
  <c r="N14" i="2"/>
  <c r="T14" i="2" s="1"/>
  <c r="W11" i="16" l="1"/>
  <c r="X11" i="16" s="1"/>
  <c r="AD11" i="16" s="1"/>
  <c r="AC11" i="16"/>
  <c r="T11" i="16"/>
  <c r="L12" i="15"/>
  <c r="O12" i="15"/>
  <c r="N13" i="15"/>
  <c r="AB11" i="14"/>
  <c r="U11" i="14"/>
  <c r="M11" i="14" s="1"/>
  <c r="J12" i="14" s="1"/>
  <c r="L13" i="12"/>
  <c r="O13" i="12"/>
  <c r="N14" i="12"/>
  <c r="AA12" i="8"/>
  <c r="S21" i="10"/>
  <c r="AB21" i="10"/>
  <c r="U12" i="7"/>
  <c r="AB12" i="7" s="1"/>
  <c r="P12" i="7"/>
  <c r="V21" i="10"/>
  <c r="W21" i="10" s="1"/>
  <c r="AC21" i="10" s="1"/>
  <c r="U12" i="5"/>
  <c r="AB12" i="5" s="1"/>
  <c r="P12" i="5"/>
  <c r="S12" i="5" s="1"/>
  <c r="U22" i="10"/>
  <c r="P22" i="10"/>
  <c r="AA12" i="3"/>
  <c r="T12" i="3"/>
  <c r="L12" i="3" s="1"/>
  <c r="I13" i="3" s="1"/>
  <c r="J13" i="3" s="1"/>
  <c r="Q13" i="6"/>
  <c r="O13" i="6"/>
  <c r="R13" i="6" s="1"/>
  <c r="Z13" i="6" s="1"/>
  <c r="X13" i="6"/>
  <c r="L12" i="8"/>
  <c r="I13" i="8" s="1"/>
  <c r="J13" i="8" s="1"/>
  <c r="K13" i="8" s="1"/>
  <c r="AA12" i="11"/>
  <c r="L12" i="11"/>
  <c r="I13" i="11" s="1"/>
  <c r="M25" i="10"/>
  <c r="Q23" i="10"/>
  <c r="X23" i="10"/>
  <c r="L23" i="10"/>
  <c r="I24" i="10" s="1"/>
  <c r="O23" i="10"/>
  <c r="Y22" i="10"/>
  <c r="R22" i="10"/>
  <c r="Z22" i="10" s="1"/>
  <c r="N24" i="10"/>
  <c r="T24" i="10" s="1"/>
  <c r="K24" i="10"/>
  <c r="J25" i="10" s="1"/>
  <c r="AA21" i="10"/>
  <c r="AA12" i="9"/>
  <c r="L12" i="9"/>
  <c r="I13" i="9" s="1"/>
  <c r="Y12" i="7"/>
  <c r="R12" i="7"/>
  <c r="Z12" i="7" s="1"/>
  <c r="Y12" i="5"/>
  <c r="R12" i="5"/>
  <c r="Z12" i="5" s="1"/>
  <c r="X14" i="2"/>
  <c r="Q14" i="2"/>
  <c r="O14" i="2"/>
  <c r="P14" i="2" s="1"/>
  <c r="AB11" i="16" l="1"/>
  <c r="U11" i="16"/>
  <c r="M11" i="16" s="1"/>
  <c r="J12" i="16" s="1"/>
  <c r="Y12" i="15"/>
  <c r="P12" i="15"/>
  <c r="R12" i="15"/>
  <c r="K12" i="14"/>
  <c r="P13" i="12"/>
  <c r="Y13" i="12"/>
  <c r="R13" i="12"/>
  <c r="AB22" i="10"/>
  <c r="S22" i="10"/>
  <c r="V12" i="7"/>
  <c r="W12" i="7" s="1"/>
  <c r="AC12" i="7" s="1"/>
  <c r="T12" i="5"/>
  <c r="S12" i="7"/>
  <c r="U13" i="6"/>
  <c r="P13" i="6"/>
  <c r="S13" i="6" s="1"/>
  <c r="V22" i="10"/>
  <c r="W22" i="10" s="1"/>
  <c r="AC22" i="10" s="1"/>
  <c r="V12" i="5"/>
  <c r="W12" i="5" s="1"/>
  <c r="AC12" i="5" s="1"/>
  <c r="AA22" i="10"/>
  <c r="U23" i="10"/>
  <c r="P23" i="10"/>
  <c r="Y13" i="6"/>
  <c r="R14" i="2"/>
  <c r="Z14" i="2" s="1"/>
  <c r="U14" i="2"/>
  <c r="V14" i="2" s="1"/>
  <c r="W14" i="2" s="1"/>
  <c r="AC14" i="2" s="1"/>
  <c r="J13" i="11"/>
  <c r="M26" i="10"/>
  <c r="Q24" i="10"/>
  <c r="O24" i="10"/>
  <c r="X24" i="10"/>
  <c r="L24" i="10"/>
  <c r="I25" i="10" s="1"/>
  <c r="K25" i="10"/>
  <c r="J26" i="10" s="1"/>
  <c r="N25" i="10"/>
  <c r="T25" i="10" s="1"/>
  <c r="Y23" i="10"/>
  <c r="R23" i="10"/>
  <c r="Z23" i="10" s="1"/>
  <c r="N13" i="3"/>
  <c r="K13" i="3"/>
  <c r="J13" i="9"/>
  <c r="K13" i="9" s="1"/>
  <c r="N13" i="8"/>
  <c r="M14" i="8"/>
  <c r="M14" i="3"/>
  <c r="Y14" i="2"/>
  <c r="K12" i="16" l="1"/>
  <c r="Q12" i="15"/>
  <c r="Z12" i="15"/>
  <c r="V12" i="15"/>
  <c r="S12" i="15"/>
  <c r="AA12" i="15" s="1"/>
  <c r="O12" i="14"/>
  <c r="L12" i="14"/>
  <c r="N13" i="14"/>
  <c r="V13" i="12"/>
  <c r="S13" i="12"/>
  <c r="AA13" i="12" s="1"/>
  <c r="Q13" i="12"/>
  <c r="T13" i="12" s="1"/>
  <c r="Z13" i="12"/>
  <c r="AB23" i="10"/>
  <c r="S23" i="10"/>
  <c r="AA23" i="10" s="1"/>
  <c r="S14" i="2"/>
  <c r="AA14" i="2" s="1"/>
  <c r="V23" i="10"/>
  <c r="W23" i="10" s="1"/>
  <c r="AC23" i="10" s="1"/>
  <c r="AB13" i="6"/>
  <c r="V13" i="6"/>
  <c r="W13" i="6" s="1"/>
  <c r="AC13" i="6" s="1"/>
  <c r="AB14" i="2"/>
  <c r="U24" i="10"/>
  <c r="AB24" i="10" s="1"/>
  <c r="P24" i="10"/>
  <c r="T12" i="7"/>
  <c r="L12" i="7" s="1"/>
  <c r="I13" i="7" s="1"/>
  <c r="J13" i="7" s="1"/>
  <c r="X13" i="3"/>
  <c r="AA13" i="6"/>
  <c r="T13" i="6"/>
  <c r="L13" i="6" s="1"/>
  <c r="I14" i="6" s="1"/>
  <c r="J14" i="6" s="1"/>
  <c r="K14" i="6" s="1"/>
  <c r="Q13" i="3"/>
  <c r="O13" i="3"/>
  <c r="P13" i="3" s="1"/>
  <c r="N13" i="11"/>
  <c r="K13" i="11"/>
  <c r="M14" i="11"/>
  <c r="X25" i="10"/>
  <c r="L25" i="10"/>
  <c r="I26" i="10" s="1"/>
  <c r="O25" i="10"/>
  <c r="Q25" i="10"/>
  <c r="Y24" i="10"/>
  <c r="R24" i="10"/>
  <c r="Z24" i="10" s="1"/>
  <c r="M27" i="10"/>
  <c r="K26" i="10"/>
  <c r="J27" i="10" s="1"/>
  <c r="N26" i="10"/>
  <c r="T26" i="10" s="1"/>
  <c r="AA12" i="7"/>
  <c r="N13" i="9"/>
  <c r="M14" i="9"/>
  <c r="Q13" i="8"/>
  <c r="X13" i="8"/>
  <c r="O13" i="8"/>
  <c r="AA12" i="5"/>
  <c r="L12" i="5"/>
  <c r="I13" i="5" s="1"/>
  <c r="J13" i="5" s="1"/>
  <c r="K13" i="5" s="1"/>
  <c r="L14" i="2"/>
  <c r="I15" i="2" s="1"/>
  <c r="J15" i="2" s="1"/>
  <c r="K15" i="2" s="1"/>
  <c r="O12" i="16" l="1"/>
  <c r="L12" i="16"/>
  <c r="N13" i="16"/>
  <c r="T12" i="15"/>
  <c r="U12" i="15" s="1"/>
  <c r="M12" i="15" s="1"/>
  <c r="J13" i="15" s="1"/>
  <c r="W12" i="15"/>
  <c r="X12" i="15" s="1"/>
  <c r="AD12" i="15" s="1"/>
  <c r="AC12" i="15"/>
  <c r="AB12" i="15"/>
  <c r="R12" i="14"/>
  <c r="Y12" i="14"/>
  <c r="P12" i="14"/>
  <c r="AB13" i="12"/>
  <c r="U13" i="12"/>
  <c r="M13" i="12" s="1"/>
  <c r="J14" i="12" s="1"/>
  <c r="K14" i="12" s="1"/>
  <c r="AC13" i="12"/>
  <c r="W13" i="12"/>
  <c r="X13" i="12" s="1"/>
  <c r="AD13" i="12" s="1"/>
  <c r="S24" i="10"/>
  <c r="AA24" i="10" s="1"/>
  <c r="U13" i="8"/>
  <c r="V13" i="8" s="1"/>
  <c r="W13" i="8" s="1"/>
  <c r="AC13" i="8" s="1"/>
  <c r="P13" i="8"/>
  <c r="V24" i="10"/>
  <c r="W24" i="10" s="1"/>
  <c r="AC24" i="10" s="1"/>
  <c r="U25" i="10"/>
  <c r="AB25" i="10" s="1"/>
  <c r="P25" i="10"/>
  <c r="K13" i="7"/>
  <c r="N13" i="7"/>
  <c r="Q13" i="7" s="1"/>
  <c r="M14" i="7"/>
  <c r="Y13" i="3"/>
  <c r="U13" i="3"/>
  <c r="R13" i="3"/>
  <c r="Z13" i="3" s="1"/>
  <c r="M15" i="6"/>
  <c r="N14" i="6"/>
  <c r="Q13" i="11"/>
  <c r="X13" i="11"/>
  <c r="O13" i="11"/>
  <c r="K27" i="10"/>
  <c r="J28" i="10" s="1"/>
  <c r="N27" i="10"/>
  <c r="T27" i="10" s="1"/>
  <c r="M28" i="10"/>
  <c r="Q26" i="10"/>
  <c r="X26" i="10"/>
  <c r="L26" i="10"/>
  <c r="I27" i="10" s="1"/>
  <c r="O26" i="10"/>
  <c r="Y25" i="10"/>
  <c r="R25" i="10"/>
  <c r="Z25" i="10" s="1"/>
  <c r="Q13" i="9"/>
  <c r="X13" i="9"/>
  <c r="O13" i="9"/>
  <c r="Y13" i="8"/>
  <c r="R13" i="8"/>
  <c r="Z13" i="8" s="1"/>
  <c r="N13" i="5"/>
  <c r="M14" i="5"/>
  <c r="M16" i="2"/>
  <c r="N15" i="2"/>
  <c r="T15" i="2" s="1"/>
  <c r="R12" i="16" l="1"/>
  <c r="Y12" i="16"/>
  <c r="P12" i="16"/>
  <c r="K13" i="15"/>
  <c r="V12" i="14"/>
  <c r="Q12" i="14"/>
  <c r="Z12" i="14"/>
  <c r="S12" i="14"/>
  <c r="AA12" i="14" s="1"/>
  <c r="O14" i="12"/>
  <c r="L14" i="12"/>
  <c r="N15" i="12"/>
  <c r="O13" i="7"/>
  <c r="X13" i="7"/>
  <c r="S13" i="8"/>
  <c r="T13" i="8" s="1"/>
  <c r="AB13" i="8"/>
  <c r="S13" i="3"/>
  <c r="T13" i="3" s="1"/>
  <c r="L13" i="3" s="1"/>
  <c r="I14" i="3" s="1"/>
  <c r="J14" i="3" s="1"/>
  <c r="K14" i="3" s="1"/>
  <c r="S25" i="10"/>
  <c r="AA25" i="10" s="1"/>
  <c r="U13" i="11"/>
  <c r="V13" i="11" s="1"/>
  <c r="W13" i="11" s="1"/>
  <c r="AC13" i="11" s="1"/>
  <c r="P13" i="11"/>
  <c r="S13" i="11" s="1"/>
  <c r="U13" i="9"/>
  <c r="AB13" i="9" s="1"/>
  <c r="P13" i="9"/>
  <c r="U13" i="7"/>
  <c r="V13" i="7" s="1"/>
  <c r="W13" i="7" s="1"/>
  <c r="AC13" i="7" s="1"/>
  <c r="P13" i="7"/>
  <c r="V25" i="10"/>
  <c r="W25" i="10" s="1"/>
  <c r="AC25" i="10" s="1"/>
  <c r="U26" i="10"/>
  <c r="V26" i="10" s="1"/>
  <c r="W26" i="10" s="1"/>
  <c r="P26" i="10"/>
  <c r="O14" i="6"/>
  <c r="Y14" i="6" s="1"/>
  <c r="V13" i="3"/>
  <c r="W13" i="3" s="1"/>
  <c r="AC13" i="3" s="1"/>
  <c r="AB13" i="3"/>
  <c r="X14" i="6"/>
  <c r="Q14" i="6"/>
  <c r="Y13" i="11"/>
  <c r="R13" i="11"/>
  <c r="Z13" i="11" s="1"/>
  <c r="N28" i="10"/>
  <c r="T28" i="10" s="1"/>
  <c r="K28" i="10"/>
  <c r="J29" i="10" s="1"/>
  <c r="Y26" i="10"/>
  <c r="R26" i="10"/>
  <c r="Z26" i="10" s="1"/>
  <c r="M29" i="10"/>
  <c r="Q27" i="10"/>
  <c r="X27" i="10"/>
  <c r="L27" i="10"/>
  <c r="I28" i="10" s="1"/>
  <c r="O27" i="10"/>
  <c r="V13" i="9"/>
  <c r="W13" i="9" s="1"/>
  <c r="AC13" i="9" s="1"/>
  <c r="Y13" i="9"/>
  <c r="R13" i="9"/>
  <c r="Z13" i="9" s="1"/>
  <c r="Y13" i="7"/>
  <c r="R13" i="7"/>
  <c r="Z13" i="7" s="1"/>
  <c r="O13" i="5"/>
  <c r="Q13" i="5"/>
  <c r="X13" i="5"/>
  <c r="Q15" i="2"/>
  <c r="O15" i="2"/>
  <c r="P15" i="2" s="1"/>
  <c r="X15" i="2"/>
  <c r="S12" i="16" l="1"/>
  <c r="AA12" i="16" s="1"/>
  <c r="Z12" i="16"/>
  <c r="V12" i="16"/>
  <c r="Q12" i="16"/>
  <c r="T12" i="16" s="1"/>
  <c r="T12" i="14"/>
  <c r="AB12" i="14" s="1"/>
  <c r="L13" i="15"/>
  <c r="O13" i="15"/>
  <c r="N14" i="15"/>
  <c r="W12" i="14"/>
  <c r="X12" i="14" s="1"/>
  <c r="AD12" i="14" s="1"/>
  <c r="AC12" i="14"/>
  <c r="Y14" i="12"/>
  <c r="P14" i="12"/>
  <c r="R14" i="12"/>
  <c r="AB13" i="7"/>
  <c r="AB26" i="10"/>
  <c r="AA13" i="8"/>
  <c r="S13" i="9"/>
  <c r="AA13" i="3"/>
  <c r="S26" i="10"/>
  <c r="AA26" i="10" s="1"/>
  <c r="AB13" i="11"/>
  <c r="AC26" i="10"/>
  <c r="S13" i="7"/>
  <c r="U14" i="6"/>
  <c r="P14" i="6"/>
  <c r="R14" i="6"/>
  <c r="Z14" i="6" s="1"/>
  <c r="U13" i="5"/>
  <c r="V13" i="5" s="1"/>
  <c r="W13" i="5" s="1"/>
  <c r="AC13" i="5" s="1"/>
  <c r="P13" i="5"/>
  <c r="U27" i="10"/>
  <c r="P27" i="10"/>
  <c r="R15" i="2"/>
  <c r="Z15" i="2" s="1"/>
  <c r="U15" i="2"/>
  <c r="V15" i="2" s="1"/>
  <c r="W15" i="2" s="1"/>
  <c r="AC15" i="2" s="1"/>
  <c r="M30" i="10"/>
  <c r="Q28" i="10"/>
  <c r="X28" i="10"/>
  <c r="L28" i="10"/>
  <c r="I29" i="10" s="1"/>
  <c r="O28" i="10"/>
  <c r="Y27" i="10"/>
  <c r="R27" i="10"/>
  <c r="Z27" i="10" s="1"/>
  <c r="K29" i="10"/>
  <c r="J30" i="10" s="1"/>
  <c r="N29" i="10"/>
  <c r="T29" i="10" s="1"/>
  <c r="L13" i="8"/>
  <c r="I14" i="8" s="1"/>
  <c r="J14" i="8" s="1"/>
  <c r="K14" i="8" s="1"/>
  <c r="R13" i="5"/>
  <c r="Z13" i="5" s="1"/>
  <c r="Y13" i="5"/>
  <c r="N14" i="3"/>
  <c r="M15" i="3"/>
  <c r="Y15" i="2"/>
  <c r="AB12" i="16" l="1"/>
  <c r="U12" i="16"/>
  <c r="M12" i="16" s="1"/>
  <c r="J13" i="16" s="1"/>
  <c r="W12" i="16"/>
  <c r="X12" i="16" s="1"/>
  <c r="AD12" i="16" s="1"/>
  <c r="AC12" i="16"/>
  <c r="U12" i="14"/>
  <c r="M12" i="14" s="1"/>
  <c r="J13" i="14" s="1"/>
  <c r="P13" i="15"/>
  <c r="R13" i="15"/>
  <c r="Y13" i="15"/>
  <c r="K13" i="14"/>
  <c r="Q14" i="12"/>
  <c r="Z14" i="12"/>
  <c r="V14" i="12"/>
  <c r="S14" i="12"/>
  <c r="AA14" i="12" s="1"/>
  <c r="S14" i="6"/>
  <c r="S13" i="5"/>
  <c r="T13" i="5" s="1"/>
  <c r="AB27" i="10"/>
  <c r="S27" i="10"/>
  <c r="AA27" i="10" s="1"/>
  <c r="S15" i="2"/>
  <c r="AA15" i="2" s="1"/>
  <c r="V27" i="10"/>
  <c r="W27" i="10" s="1"/>
  <c r="AC27" i="10" s="1"/>
  <c r="V14" i="6"/>
  <c r="W14" i="6" s="1"/>
  <c r="AC14" i="6" s="1"/>
  <c r="AB14" i="6"/>
  <c r="AB13" i="5"/>
  <c r="U28" i="10"/>
  <c r="AB28" i="10" s="1"/>
  <c r="P28" i="10"/>
  <c r="T13" i="11"/>
  <c r="L13" i="11" s="1"/>
  <c r="I14" i="11" s="1"/>
  <c r="J14" i="11" s="1"/>
  <c r="AA13" i="9"/>
  <c r="T13" i="9"/>
  <c r="L13" i="9" s="1"/>
  <c r="I14" i="9" s="1"/>
  <c r="J14" i="9" s="1"/>
  <c r="K14" i="9" s="1"/>
  <c r="T13" i="7"/>
  <c r="L13" i="7" s="1"/>
  <c r="I14" i="7" s="1"/>
  <c r="J14" i="7" s="1"/>
  <c r="T14" i="6"/>
  <c r="L14" i="6" s="1"/>
  <c r="I15" i="6" s="1"/>
  <c r="J15" i="6" s="1"/>
  <c r="AB15" i="2"/>
  <c r="AA13" i="11"/>
  <c r="AA13" i="7"/>
  <c r="M31" i="10"/>
  <c r="Q29" i="10"/>
  <c r="X29" i="10"/>
  <c r="L29" i="10"/>
  <c r="I30" i="10" s="1"/>
  <c r="O29" i="10"/>
  <c r="K30" i="10"/>
  <c r="J31" i="10" s="1"/>
  <c r="N30" i="10"/>
  <c r="T30" i="10" s="1"/>
  <c r="Y28" i="10"/>
  <c r="R28" i="10"/>
  <c r="Z28" i="10" s="1"/>
  <c r="AA14" i="6"/>
  <c r="N14" i="8"/>
  <c r="M15" i="8"/>
  <c r="O14" i="3"/>
  <c r="Q14" i="3"/>
  <c r="X14" i="3"/>
  <c r="L15" i="2"/>
  <c r="I16" i="2" s="1"/>
  <c r="J16" i="2" s="1"/>
  <c r="K16" i="2" s="1"/>
  <c r="K13" i="16" l="1"/>
  <c r="Z13" i="15"/>
  <c r="V13" i="15"/>
  <c r="Q13" i="15"/>
  <c r="S13" i="15"/>
  <c r="AA13" i="15" s="1"/>
  <c r="L13" i="14"/>
  <c r="O13" i="14"/>
  <c r="N14" i="14"/>
  <c r="W14" i="12"/>
  <c r="X14" i="12" s="1"/>
  <c r="AD14" i="12" s="1"/>
  <c r="AC14" i="12"/>
  <c r="T14" i="12"/>
  <c r="V28" i="10"/>
  <c r="W28" i="10" s="1"/>
  <c r="AC28" i="10" s="1"/>
  <c r="S28" i="10"/>
  <c r="AA28" i="10" s="1"/>
  <c r="U14" i="3"/>
  <c r="AB14" i="3" s="1"/>
  <c r="P14" i="3"/>
  <c r="S14" i="3" s="1"/>
  <c r="U29" i="10"/>
  <c r="V29" i="10" s="1"/>
  <c r="W29" i="10" s="1"/>
  <c r="AC29" i="10" s="1"/>
  <c r="P29" i="10"/>
  <c r="K14" i="7"/>
  <c r="M15" i="7"/>
  <c r="N14" i="7"/>
  <c r="O14" i="7" s="1"/>
  <c r="K15" i="6"/>
  <c r="N15" i="6"/>
  <c r="Q15" i="6" s="1"/>
  <c r="M16" i="6"/>
  <c r="N14" i="11"/>
  <c r="K14" i="11"/>
  <c r="M15" i="11"/>
  <c r="N31" i="10"/>
  <c r="T31" i="10" s="1"/>
  <c r="K31" i="10"/>
  <c r="J32" i="10" s="1"/>
  <c r="M32" i="10"/>
  <c r="Y29" i="10"/>
  <c r="R29" i="10"/>
  <c r="Z29" i="10" s="1"/>
  <c r="Q30" i="10"/>
  <c r="L30" i="10"/>
  <c r="I31" i="10" s="1"/>
  <c r="X30" i="10"/>
  <c r="O30" i="10"/>
  <c r="N14" i="9"/>
  <c r="M15" i="9"/>
  <c r="X14" i="8"/>
  <c r="Q14" i="8"/>
  <c r="O14" i="8"/>
  <c r="AA13" i="5"/>
  <c r="L13" i="5"/>
  <c r="I14" i="5" s="1"/>
  <c r="J14" i="5" s="1"/>
  <c r="K14" i="5" s="1"/>
  <c r="Y14" i="3"/>
  <c r="R14" i="3"/>
  <c r="Z14" i="3" s="1"/>
  <c r="M17" i="2"/>
  <c r="N16" i="2"/>
  <c r="T16" i="2" s="1"/>
  <c r="L13" i="16" l="1"/>
  <c r="O13" i="16"/>
  <c r="N14" i="16"/>
  <c r="T13" i="15"/>
  <c r="AB13" i="15" s="1"/>
  <c r="W13" i="15"/>
  <c r="X13" i="15" s="1"/>
  <c r="AD13" i="15" s="1"/>
  <c r="AC13" i="15"/>
  <c r="R13" i="14"/>
  <c r="P13" i="14"/>
  <c r="Y13" i="14"/>
  <c r="AB14" i="12"/>
  <c r="U14" i="12"/>
  <c r="M14" i="12" s="1"/>
  <c r="J15" i="12" s="1"/>
  <c r="X15" i="6"/>
  <c r="O15" i="6"/>
  <c r="P15" i="6" s="1"/>
  <c r="V14" i="3"/>
  <c r="W14" i="3" s="1"/>
  <c r="AC14" i="3" s="1"/>
  <c r="S29" i="10"/>
  <c r="AA29" i="10" s="1"/>
  <c r="X14" i="7"/>
  <c r="Q14" i="7"/>
  <c r="T14" i="3"/>
  <c r="U14" i="8"/>
  <c r="V14" i="8" s="1"/>
  <c r="W14" i="8" s="1"/>
  <c r="AC14" i="8" s="1"/>
  <c r="P14" i="8"/>
  <c r="U14" i="7"/>
  <c r="V14" i="7" s="1"/>
  <c r="W14" i="7" s="1"/>
  <c r="AC14" i="7" s="1"/>
  <c r="P14" i="7"/>
  <c r="U15" i="6"/>
  <c r="AB15" i="6" s="1"/>
  <c r="AB29" i="10"/>
  <c r="U30" i="10"/>
  <c r="P30" i="10"/>
  <c r="X14" i="11"/>
  <c r="O14" i="11"/>
  <c r="Q14" i="11"/>
  <c r="M33" i="10"/>
  <c r="X31" i="10"/>
  <c r="L31" i="10"/>
  <c r="I32" i="10" s="1"/>
  <c r="O31" i="10"/>
  <c r="Q31" i="10"/>
  <c r="Y30" i="10"/>
  <c r="R30" i="10"/>
  <c r="Z30" i="10" s="1"/>
  <c r="V30" i="10"/>
  <c r="W30" i="10" s="1"/>
  <c r="AC30" i="10" s="1"/>
  <c r="K32" i="10"/>
  <c r="J33" i="10" s="1"/>
  <c r="N32" i="10"/>
  <c r="T32" i="10" s="1"/>
  <c r="Q14" i="9"/>
  <c r="X14" i="9"/>
  <c r="O14" i="9"/>
  <c r="Y14" i="8"/>
  <c r="R14" i="8"/>
  <c r="Z14" i="8" s="1"/>
  <c r="R14" i="7"/>
  <c r="Z14" i="7" s="1"/>
  <c r="Y14" i="7"/>
  <c r="Y15" i="6"/>
  <c r="R15" i="6"/>
  <c r="Z15" i="6" s="1"/>
  <c r="N14" i="5"/>
  <c r="M15" i="5"/>
  <c r="Q16" i="2"/>
  <c r="X16" i="2"/>
  <c r="O16" i="2"/>
  <c r="P16" i="2" s="1"/>
  <c r="R13" i="16" l="1"/>
  <c r="Y13" i="16"/>
  <c r="P13" i="16"/>
  <c r="U13" i="15"/>
  <c r="M13" i="15" s="1"/>
  <c r="J14" i="15" s="1"/>
  <c r="K14" i="15"/>
  <c r="Z13" i="14"/>
  <c r="V13" i="14"/>
  <c r="Q13" i="14"/>
  <c r="T13" i="14" s="1"/>
  <c r="S13" i="14"/>
  <c r="AA13" i="14" s="1"/>
  <c r="K15" i="12"/>
  <c r="S14" i="8"/>
  <c r="T14" i="8" s="1"/>
  <c r="S15" i="6"/>
  <c r="AB14" i="8"/>
  <c r="S30" i="10"/>
  <c r="AA30" i="10" s="1"/>
  <c r="AB30" i="10"/>
  <c r="AB14" i="7"/>
  <c r="V15" i="6"/>
  <c r="W15" i="6" s="1"/>
  <c r="AC15" i="6" s="1"/>
  <c r="U14" i="11"/>
  <c r="AB14" i="11" s="1"/>
  <c r="P14" i="11"/>
  <c r="U14" i="9"/>
  <c r="V14" i="9" s="1"/>
  <c r="W14" i="9" s="1"/>
  <c r="AC14" i="9" s="1"/>
  <c r="P14" i="9"/>
  <c r="S14" i="7"/>
  <c r="U31" i="10"/>
  <c r="V31" i="10" s="1"/>
  <c r="W31" i="10" s="1"/>
  <c r="AC31" i="10" s="1"/>
  <c r="P31" i="10"/>
  <c r="R16" i="2"/>
  <c r="Z16" i="2" s="1"/>
  <c r="U16" i="2"/>
  <c r="AB16" i="2" s="1"/>
  <c r="M34" i="10"/>
  <c r="Y14" i="11"/>
  <c r="R14" i="11"/>
  <c r="Z14" i="11" s="1"/>
  <c r="Q32" i="10"/>
  <c r="X32" i="10"/>
  <c r="L32" i="10"/>
  <c r="I33" i="10" s="1"/>
  <c r="O32" i="10"/>
  <c r="Y31" i="10"/>
  <c r="R31" i="10"/>
  <c r="Z31" i="10" s="1"/>
  <c r="K33" i="10"/>
  <c r="J34" i="10" s="1"/>
  <c r="N33" i="10"/>
  <c r="T33" i="10" s="1"/>
  <c r="Y14" i="9"/>
  <c r="R14" i="9"/>
  <c r="Z14" i="9" s="1"/>
  <c r="O14" i="5"/>
  <c r="Q14" i="5"/>
  <c r="X14" i="5"/>
  <c r="AA14" i="3"/>
  <c r="L14" i="3"/>
  <c r="I15" i="3" s="1"/>
  <c r="J15" i="3" s="1"/>
  <c r="K15" i="3" s="1"/>
  <c r="Y16" i="2"/>
  <c r="Z13" i="16" l="1"/>
  <c r="V13" i="16"/>
  <c r="Q13" i="16"/>
  <c r="S13" i="16"/>
  <c r="AA13" i="16" s="1"/>
  <c r="O14" i="15"/>
  <c r="L14" i="15"/>
  <c r="N15" i="15"/>
  <c r="AB13" i="14"/>
  <c r="U13" i="14"/>
  <c r="M13" i="14" s="1"/>
  <c r="J14" i="14" s="1"/>
  <c r="W13" i="14"/>
  <c r="X13" i="14" s="1"/>
  <c r="AD13" i="14" s="1"/>
  <c r="AC13" i="14"/>
  <c r="O15" i="12"/>
  <c r="L15" i="12"/>
  <c r="N16" i="12"/>
  <c r="S14" i="11"/>
  <c r="S31" i="10"/>
  <c r="AA31" i="10" s="1"/>
  <c r="S14" i="9"/>
  <c r="T14" i="9" s="1"/>
  <c r="S16" i="2"/>
  <c r="V14" i="11"/>
  <c r="W14" i="11" s="1"/>
  <c r="AC14" i="11" s="1"/>
  <c r="AB14" i="9"/>
  <c r="AB31" i="10"/>
  <c r="V16" i="2"/>
  <c r="W16" i="2" s="1"/>
  <c r="AC16" i="2" s="1"/>
  <c r="U14" i="5"/>
  <c r="V14" i="5" s="1"/>
  <c r="W14" i="5" s="1"/>
  <c r="AC14" i="5" s="1"/>
  <c r="P14" i="5"/>
  <c r="U32" i="10"/>
  <c r="V32" i="10" s="1"/>
  <c r="W32" i="10" s="1"/>
  <c r="AC32" i="10" s="1"/>
  <c r="P32" i="10"/>
  <c r="S32" i="10" s="1"/>
  <c r="AA14" i="7"/>
  <c r="T14" i="7"/>
  <c r="L14" i="7" s="1"/>
  <c r="I15" i="7" s="1"/>
  <c r="J15" i="7" s="1"/>
  <c r="K15" i="7" s="1"/>
  <c r="T15" i="6"/>
  <c r="L15" i="6" s="1"/>
  <c r="I16" i="6" s="1"/>
  <c r="J16" i="6" s="1"/>
  <c r="K16" i="6" s="1"/>
  <c r="M35" i="10"/>
  <c r="AA15" i="6"/>
  <c r="Y32" i="10"/>
  <c r="R32" i="10"/>
  <c r="Z32" i="10" s="1"/>
  <c r="Q33" i="10"/>
  <c r="X33" i="10"/>
  <c r="L33" i="10"/>
  <c r="I34" i="10" s="1"/>
  <c r="O33" i="10"/>
  <c r="N34" i="10"/>
  <c r="T34" i="10" s="1"/>
  <c r="K34" i="10"/>
  <c r="J35" i="10" s="1"/>
  <c r="AA14" i="8"/>
  <c r="L14" i="8"/>
  <c r="I15" i="8" s="1"/>
  <c r="Y14" i="5"/>
  <c r="R14" i="5"/>
  <c r="Z14" i="5" s="1"/>
  <c r="N15" i="3"/>
  <c r="M16" i="3"/>
  <c r="L16" i="2"/>
  <c r="I17" i="2" s="1"/>
  <c r="J17" i="2" s="1"/>
  <c r="K17" i="2" s="1"/>
  <c r="T13" i="16" l="1"/>
  <c r="W13" i="16"/>
  <c r="X13" i="16" s="1"/>
  <c r="AD13" i="16" s="1"/>
  <c r="AC13" i="16"/>
  <c r="R14" i="15"/>
  <c r="Y14" i="15"/>
  <c r="P14" i="15"/>
  <c r="K14" i="14"/>
  <c r="P15" i="12"/>
  <c r="Y15" i="12"/>
  <c r="R15" i="12"/>
  <c r="S14" i="5"/>
  <c r="T14" i="5" s="1"/>
  <c r="AB32" i="10"/>
  <c r="AB14" i="5"/>
  <c r="U33" i="10"/>
  <c r="V33" i="10" s="1"/>
  <c r="W33" i="10" s="1"/>
  <c r="AC33" i="10" s="1"/>
  <c r="P33" i="10"/>
  <c r="T14" i="11"/>
  <c r="L14" i="11" s="1"/>
  <c r="I15" i="11" s="1"/>
  <c r="J15" i="11" s="1"/>
  <c r="AA16" i="2"/>
  <c r="M16" i="7"/>
  <c r="N15" i="7"/>
  <c r="AA14" i="11"/>
  <c r="K35" i="10"/>
  <c r="J36" i="10" s="1"/>
  <c r="N35" i="10"/>
  <c r="T35" i="10" s="1"/>
  <c r="Q34" i="10"/>
  <c r="X34" i="10"/>
  <c r="L34" i="10"/>
  <c r="I35" i="10" s="1"/>
  <c r="O34" i="10"/>
  <c r="Y33" i="10"/>
  <c r="R33" i="10"/>
  <c r="Z33" i="10" s="1"/>
  <c r="AA32" i="10"/>
  <c r="M36" i="10"/>
  <c r="AA14" i="9"/>
  <c r="L14" i="9"/>
  <c r="I15" i="9" s="1"/>
  <c r="J15" i="8"/>
  <c r="K15" i="8" s="1"/>
  <c r="N16" i="6"/>
  <c r="M17" i="6"/>
  <c r="O15" i="3"/>
  <c r="Q15" i="3"/>
  <c r="X15" i="3"/>
  <c r="M18" i="2"/>
  <c r="N17" i="2"/>
  <c r="T17" i="2" s="1"/>
  <c r="AB13" i="16" l="1"/>
  <c r="U13" i="16"/>
  <c r="M13" i="16" s="1"/>
  <c r="J14" i="16" s="1"/>
  <c r="Z14" i="15"/>
  <c r="V14" i="15"/>
  <c r="Q14" i="15"/>
  <c r="S14" i="15"/>
  <c r="AA14" i="15" s="1"/>
  <c r="L14" i="14"/>
  <c r="O14" i="14"/>
  <c r="N15" i="14"/>
  <c r="Q15" i="12"/>
  <c r="S15" i="12"/>
  <c r="AA15" i="12" s="1"/>
  <c r="V15" i="12"/>
  <c r="Z15" i="12"/>
  <c r="S33" i="10"/>
  <c r="AB33" i="10"/>
  <c r="U15" i="3"/>
  <c r="V15" i="3" s="1"/>
  <c r="W15" i="3" s="1"/>
  <c r="AC15" i="3" s="1"/>
  <c r="P15" i="3"/>
  <c r="U34" i="10"/>
  <c r="P34" i="10"/>
  <c r="X15" i="7"/>
  <c r="O15" i="7"/>
  <c r="Y15" i="7" s="1"/>
  <c r="Q15" i="7"/>
  <c r="K15" i="11"/>
  <c r="N15" i="11"/>
  <c r="M16" i="11"/>
  <c r="X35" i="10"/>
  <c r="L35" i="10"/>
  <c r="I36" i="10" s="1"/>
  <c r="O35" i="10"/>
  <c r="Q35" i="10"/>
  <c r="K36" i="10"/>
  <c r="J37" i="10" s="1"/>
  <c r="N36" i="10"/>
  <c r="T36" i="10" s="1"/>
  <c r="M37" i="10"/>
  <c r="Y34" i="10"/>
  <c r="R34" i="10"/>
  <c r="Z34" i="10" s="1"/>
  <c r="AA33" i="10"/>
  <c r="J15" i="9"/>
  <c r="K15" i="9" s="1"/>
  <c r="N15" i="8"/>
  <c r="M16" i="8"/>
  <c r="X16" i="6"/>
  <c r="Q16" i="6"/>
  <c r="O16" i="6"/>
  <c r="AA14" i="5"/>
  <c r="L14" i="5"/>
  <c r="I15" i="5" s="1"/>
  <c r="J15" i="5" s="1"/>
  <c r="K15" i="5" s="1"/>
  <c r="Y15" i="3"/>
  <c r="R15" i="3"/>
  <c r="Z15" i="3" s="1"/>
  <c r="X17" i="2"/>
  <c r="O17" i="2"/>
  <c r="P17" i="2" s="1"/>
  <c r="Q17" i="2"/>
  <c r="K14" i="16" l="1"/>
  <c r="T14" i="15"/>
  <c r="W14" i="15"/>
  <c r="X14" i="15" s="1"/>
  <c r="AD14" i="15" s="1"/>
  <c r="AC14" i="15"/>
  <c r="Y14" i="14"/>
  <c r="P14" i="14"/>
  <c r="R14" i="14"/>
  <c r="T15" i="12"/>
  <c r="U15" i="12" s="1"/>
  <c r="M15" i="12" s="1"/>
  <c r="J16" i="12" s="1"/>
  <c r="W15" i="12"/>
  <c r="X15" i="12" s="1"/>
  <c r="AD15" i="12" s="1"/>
  <c r="AC15" i="12"/>
  <c r="AB34" i="10"/>
  <c r="AB15" i="3"/>
  <c r="S15" i="3"/>
  <c r="S34" i="10"/>
  <c r="AA34" i="10" s="1"/>
  <c r="V34" i="10"/>
  <c r="W34" i="10" s="1"/>
  <c r="AC34" i="10" s="1"/>
  <c r="U15" i="7"/>
  <c r="V15" i="7" s="1"/>
  <c r="W15" i="7" s="1"/>
  <c r="AC15" i="7" s="1"/>
  <c r="P15" i="7"/>
  <c r="U16" i="6"/>
  <c r="AB16" i="6" s="1"/>
  <c r="P16" i="6"/>
  <c r="U35" i="10"/>
  <c r="V35" i="10" s="1"/>
  <c r="W35" i="10" s="1"/>
  <c r="P35" i="10"/>
  <c r="R15" i="7"/>
  <c r="Z15" i="7" s="1"/>
  <c r="R17" i="2"/>
  <c r="Z17" i="2" s="1"/>
  <c r="U17" i="2"/>
  <c r="AB17" i="2" s="1"/>
  <c r="X15" i="11"/>
  <c r="O15" i="11"/>
  <c r="Q15" i="11"/>
  <c r="M38" i="10"/>
  <c r="Q36" i="10"/>
  <c r="X36" i="10"/>
  <c r="L36" i="10"/>
  <c r="I37" i="10" s="1"/>
  <c r="O36" i="10"/>
  <c r="K37" i="10"/>
  <c r="J38" i="10" s="1"/>
  <c r="N37" i="10"/>
  <c r="T37" i="10" s="1"/>
  <c r="Y35" i="10"/>
  <c r="R35" i="10"/>
  <c r="Z35" i="10" s="1"/>
  <c r="N15" i="9"/>
  <c r="M16" i="9"/>
  <c r="Q15" i="8"/>
  <c r="O15" i="8"/>
  <c r="X15" i="8"/>
  <c r="Y16" i="6"/>
  <c r="R16" i="6"/>
  <c r="Z16" i="6" s="1"/>
  <c r="N15" i="5"/>
  <c r="M16" i="5"/>
  <c r="Y17" i="2"/>
  <c r="L14" i="16" l="1"/>
  <c r="O14" i="16"/>
  <c r="N15" i="16"/>
  <c r="AB14" i="15"/>
  <c r="U14" i="15"/>
  <c r="M14" i="15" s="1"/>
  <c r="J15" i="15" s="1"/>
  <c r="Q14" i="14"/>
  <c r="T14" i="14" s="1"/>
  <c r="Z14" i="14"/>
  <c r="V14" i="14"/>
  <c r="S14" i="14"/>
  <c r="AA14" i="14" s="1"/>
  <c r="AB15" i="12"/>
  <c r="K16" i="12"/>
  <c r="S16" i="6"/>
  <c r="V16" i="6"/>
  <c r="W16" i="6" s="1"/>
  <c r="AC16" i="6" s="1"/>
  <c r="AC35" i="10"/>
  <c r="S35" i="10"/>
  <c r="AA35" i="10" s="1"/>
  <c r="S17" i="2"/>
  <c r="AB15" i="7"/>
  <c r="AB35" i="10"/>
  <c r="U15" i="11"/>
  <c r="AB15" i="11" s="1"/>
  <c r="P15" i="11"/>
  <c r="U15" i="8"/>
  <c r="V15" i="8" s="1"/>
  <c r="W15" i="8" s="1"/>
  <c r="AC15" i="8" s="1"/>
  <c r="P15" i="8"/>
  <c r="S15" i="7"/>
  <c r="T16" i="6"/>
  <c r="V17" i="2"/>
  <c r="W17" i="2" s="1"/>
  <c r="AC17" i="2" s="1"/>
  <c r="U36" i="10"/>
  <c r="P36" i="10"/>
  <c r="AA15" i="3"/>
  <c r="T15" i="3"/>
  <c r="L15" i="3" s="1"/>
  <c r="I16" i="3" s="1"/>
  <c r="J16" i="3" s="1"/>
  <c r="K16" i="3" s="1"/>
  <c r="L17" i="2"/>
  <c r="I18" i="2" s="1"/>
  <c r="J18" i="2" s="1"/>
  <c r="K18" i="2" s="1"/>
  <c r="Y15" i="11"/>
  <c r="R15" i="11"/>
  <c r="Z15" i="11" s="1"/>
  <c r="Y36" i="10"/>
  <c r="R36" i="10"/>
  <c r="Z36" i="10" s="1"/>
  <c r="M39" i="10"/>
  <c r="Q37" i="10"/>
  <c r="X37" i="10"/>
  <c r="L37" i="10"/>
  <c r="I38" i="10" s="1"/>
  <c r="O37" i="10"/>
  <c r="N38" i="10"/>
  <c r="T38" i="10" s="1"/>
  <c r="K38" i="10"/>
  <c r="J39" i="10" s="1"/>
  <c r="Q15" i="9"/>
  <c r="X15" i="9"/>
  <c r="O15" i="9"/>
  <c r="Y15" i="8"/>
  <c r="R15" i="8"/>
  <c r="Z15" i="8" s="1"/>
  <c r="X15" i="5"/>
  <c r="O15" i="5"/>
  <c r="Q15" i="5"/>
  <c r="Y14" i="16" l="1"/>
  <c r="P14" i="16"/>
  <c r="R14" i="16"/>
  <c r="K15" i="15"/>
  <c r="W14" i="14"/>
  <c r="X14" i="14" s="1"/>
  <c r="AD14" i="14" s="1"/>
  <c r="AC14" i="14"/>
  <c r="AB14" i="14"/>
  <c r="U14" i="14"/>
  <c r="M14" i="14" s="1"/>
  <c r="J15" i="14" s="1"/>
  <c r="N17" i="12"/>
  <c r="L16" i="12"/>
  <c r="O16" i="12"/>
  <c r="V15" i="11"/>
  <c r="W15" i="11" s="1"/>
  <c r="AC15" i="11" s="1"/>
  <c r="S15" i="11"/>
  <c r="S15" i="8"/>
  <c r="T15" i="8" s="1"/>
  <c r="S36" i="10"/>
  <c r="AA36" i="10" s="1"/>
  <c r="AB36" i="10"/>
  <c r="AB15" i="8"/>
  <c r="V36" i="10"/>
  <c r="W36" i="10" s="1"/>
  <c r="AC36" i="10" s="1"/>
  <c r="U15" i="9"/>
  <c r="V15" i="9" s="1"/>
  <c r="W15" i="9" s="1"/>
  <c r="AC15" i="9" s="1"/>
  <c r="P15" i="9"/>
  <c r="U15" i="5"/>
  <c r="AB15" i="5" s="1"/>
  <c r="P15" i="5"/>
  <c r="U37" i="10"/>
  <c r="V37" i="10" s="1"/>
  <c r="W37" i="10" s="1"/>
  <c r="P37" i="10"/>
  <c r="AA17" i="2"/>
  <c r="AA15" i="7"/>
  <c r="T15" i="7"/>
  <c r="L15" i="7" s="1"/>
  <c r="I16" i="7" s="1"/>
  <c r="J16" i="7" s="1"/>
  <c r="K16" i="7" s="1"/>
  <c r="N39" i="10"/>
  <c r="T39" i="10" s="1"/>
  <c r="K39" i="10"/>
  <c r="J40" i="10" s="1"/>
  <c r="Y37" i="10"/>
  <c r="R37" i="10"/>
  <c r="Z37" i="10" s="1"/>
  <c r="L38" i="10"/>
  <c r="I39" i="10" s="1"/>
  <c r="X38" i="10"/>
  <c r="Q38" i="10"/>
  <c r="O38" i="10"/>
  <c r="M40" i="10"/>
  <c r="Y15" i="9"/>
  <c r="R15" i="9"/>
  <c r="Z15" i="9" s="1"/>
  <c r="AA16" i="6"/>
  <c r="L16" i="6"/>
  <c r="I17" i="6" s="1"/>
  <c r="R15" i="5"/>
  <c r="Z15" i="5" s="1"/>
  <c r="Y15" i="5"/>
  <c r="N16" i="3"/>
  <c r="M17" i="3"/>
  <c r="M19" i="2"/>
  <c r="N18" i="2"/>
  <c r="T18" i="2" s="1"/>
  <c r="Q14" i="16" l="1"/>
  <c r="Z14" i="16"/>
  <c r="V14" i="16"/>
  <c r="S14" i="16"/>
  <c r="AA14" i="16" s="1"/>
  <c r="L15" i="15"/>
  <c r="O15" i="15"/>
  <c r="N16" i="15"/>
  <c r="K15" i="14"/>
  <c r="Y16" i="12"/>
  <c r="R16" i="12"/>
  <c r="P16" i="12"/>
  <c r="S15" i="5"/>
  <c r="S15" i="9"/>
  <c r="T15" i="9" s="1"/>
  <c r="S37" i="10"/>
  <c r="AA37" i="10" s="1"/>
  <c r="AB15" i="9"/>
  <c r="V15" i="5"/>
  <c r="W15" i="5" s="1"/>
  <c r="AC15" i="5" s="1"/>
  <c r="AC37" i="10"/>
  <c r="AB37" i="10"/>
  <c r="U38" i="10"/>
  <c r="P38" i="10"/>
  <c r="T15" i="11"/>
  <c r="L15" i="11" s="1"/>
  <c r="I16" i="11" s="1"/>
  <c r="J16" i="11" s="1"/>
  <c r="M17" i="7"/>
  <c r="N16" i="7"/>
  <c r="Q16" i="7" s="1"/>
  <c r="AA15" i="11"/>
  <c r="M41" i="10"/>
  <c r="Q39" i="10"/>
  <c r="X39" i="10"/>
  <c r="O39" i="10"/>
  <c r="L39" i="10"/>
  <c r="I40" i="10" s="1"/>
  <c r="Y38" i="10"/>
  <c r="R38" i="10"/>
  <c r="Z38" i="10" s="1"/>
  <c r="K40" i="10"/>
  <c r="J41" i="10" s="1"/>
  <c r="N40" i="10"/>
  <c r="T40" i="10" s="1"/>
  <c r="AA15" i="8"/>
  <c r="L15" i="8"/>
  <c r="I16" i="8" s="1"/>
  <c r="J17" i="6"/>
  <c r="K17" i="6" s="1"/>
  <c r="O16" i="3"/>
  <c r="Q16" i="3"/>
  <c r="X16" i="3"/>
  <c r="O18" i="2"/>
  <c r="P18" i="2" s="1"/>
  <c r="Q18" i="2"/>
  <c r="X18" i="2"/>
  <c r="W14" i="16" l="1"/>
  <c r="X14" i="16" s="1"/>
  <c r="AD14" i="16" s="1"/>
  <c r="AC14" i="16"/>
  <c r="T14" i="16"/>
  <c r="Y15" i="15"/>
  <c r="P15" i="15"/>
  <c r="R15" i="15"/>
  <c r="O15" i="14"/>
  <c r="L15" i="14"/>
  <c r="N16" i="14"/>
  <c r="Z16" i="12"/>
  <c r="Q16" i="12"/>
  <c r="S16" i="12"/>
  <c r="AA16" i="12" s="1"/>
  <c r="V16" i="12"/>
  <c r="S38" i="10"/>
  <c r="AA38" i="10" s="1"/>
  <c r="AB38" i="10"/>
  <c r="V38" i="10"/>
  <c r="W38" i="10" s="1"/>
  <c r="AC38" i="10" s="1"/>
  <c r="U16" i="3"/>
  <c r="V16" i="3" s="1"/>
  <c r="W16" i="3" s="1"/>
  <c r="AC16" i="3" s="1"/>
  <c r="P16" i="3"/>
  <c r="U39" i="10"/>
  <c r="V39" i="10" s="1"/>
  <c r="W39" i="10" s="1"/>
  <c r="P39" i="10"/>
  <c r="X16" i="7"/>
  <c r="O16" i="7"/>
  <c r="P16" i="7" s="1"/>
  <c r="AA15" i="5"/>
  <c r="T15" i="5"/>
  <c r="L15" i="5" s="1"/>
  <c r="I16" i="5" s="1"/>
  <c r="J16" i="5" s="1"/>
  <c r="K16" i="5" s="1"/>
  <c r="M42" i="10"/>
  <c r="R18" i="2"/>
  <c r="Z18" i="2" s="1"/>
  <c r="U18" i="2"/>
  <c r="V18" i="2" s="1"/>
  <c r="W18" i="2" s="1"/>
  <c r="AC18" i="2" s="1"/>
  <c r="K16" i="11"/>
  <c r="N16" i="11"/>
  <c r="M17" i="11"/>
  <c r="K41" i="10"/>
  <c r="J42" i="10" s="1"/>
  <c r="N41" i="10"/>
  <c r="T41" i="10" s="1"/>
  <c r="X40" i="10"/>
  <c r="L40" i="10"/>
  <c r="I41" i="10" s="1"/>
  <c r="O40" i="10"/>
  <c r="Q40" i="10"/>
  <c r="Y39" i="10"/>
  <c r="R39" i="10"/>
  <c r="Z39" i="10" s="1"/>
  <c r="AA15" i="9"/>
  <c r="L15" i="9"/>
  <c r="I16" i="9" s="1"/>
  <c r="J16" i="8"/>
  <c r="K16" i="8" s="1"/>
  <c r="N17" i="6"/>
  <c r="M18" i="6"/>
  <c r="Y16" i="3"/>
  <c r="R16" i="3"/>
  <c r="Z16" i="3" s="1"/>
  <c r="Y18" i="2"/>
  <c r="AB14" i="16" l="1"/>
  <c r="U14" i="16"/>
  <c r="M14" i="16" s="1"/>
  <c r="J15" i="16" s="1"/>
  <c r="Q15" i="15"/>
  <c r="Z15" i="15"/>
  <c r="V15" i="15"/>
  <c r="S15" i="15"/>
  <c r="AA15" i="15" s="1"/>
  <c r="R15" i="14"/>
  <c r="Y15" i="14"/>
  <c r="P15" i="14"/>
  <c r="T16" i="12"/>
  <c r="AB16" i="12" s="1"/>
  <c r="W16" i="12"/>
  <c r="X16" i="12" s="1"/>
  <c r="AD16" i="12" s="1"/>
  <c r="AC16" i="12"/>
  <c r="S39" i="10"/>
  <c r="S16" i="3"/>
  <c r="S18" i="2"/>
  <c r="AB16" i="3"/>
  <c r="AA39" i="10"/>
  <c r="AC39" i="10"/>
  <c r="AB39" i="10"/>
  <c r="U40" i="10"/>
  <c r="V40" i="10" s="1"/>
  <c r="W40" i="10" s="1"/>
  <c r="AC40" i="10" s="1"/>
  <c r="P40" i="10"/>
  <c r="U16" i="7"/>
  <c r="R16" i="7"/>
  <c r="Z16" i="7" s="1"/>
  <c r="Y16" i="7"/>
  <c r="AB18" i="2"/>
  <c r="L18" i="2"/>
  <c r="I19" i="2" s="1"/>
  <c r="J19" i="2" s="1"/>
  <c r="K19" i="2" s="1"/>
  <c r="X16" i="11"/>
  <c r="O16" i="11"/>
  <c r="Q16" i="11"/>
  <c r="Q41" i="10"/>
  <c r="X41" i="10"/>
  <c r="L41" i="10"/>
  <c r="I42" i="10" s="1"/>
  <c r="O41" i="10"/>
  <c r="N42" i="10"/>
  <c r="T42" i="10" s="1"/>
  <c r="K42" i="10"/>
  <c r="J43" i="10" s="1"/>
  <c r="M43" i="10"/>
  <c r="Y40" i="10"/>
  <c r="R40" i="10"/>
  <c r="Z40" i="10" s="1"/>
  <c r="M17" i="5"/>
  <c r="N16" i="5"/>
  <c r="J16" i="9"/>
  <c r="K16" i="9" s="1"/>
  <c r="N16" i="8"/>
  <c r="M17" i="8"/>
  <c r="O17" i="6"/>
  <c r="Q17" i="6"/>
  <c r="X17" i="6"/>
  <c r="K15" i="16" l="1"/>
  <c r="T15" i="15"/>
  <c r="U15" i="15" s="1"/>
  <c r="M15" i="15" s="1"/>
  <c r="J16" i="15" s="1"/>
  <c r="W15" i="15"/>
  <c r="X15" i="15" s="1"/>
  <c r="AD15" i="15" s="1"/>
  <c r="AC15" i="15"/>
  <c r="AB15" i="15"/>
  <c r="Z15" i="14"/>
  <c r="V15" i="14"/>
  <c r="Q15" i="14"/>
  <c r="T15" i="14" s="1"/>
  <c r="S15" i="14"/>
  <c r="AA15" i="14" s="1"/>
  <c r="U16" i="12"/>
  <c r="M16" i="12" s="1"/>
  <c r="J17" i="12" s="1"/>
  <c r="K17" i="12" s="1"/>
  <c r="O17" i="12" s="1"/>
  <c r="S40" i="10"/>
  <c r="AA40" i="10" s="1"/>
  <c r="AB40" i="10"/>
  <c r="U16" i="11"/>
  <c r="V16" i="11" s="1"/>
  <c r="W16" i="11" s="1"/>
  <c r="AC16" i="11" s="1"/>
  <c r="P16" i="11"/>
  <c r="S16" i="11" s="1"/>
  <c r="S16" i="7"/>
  <c r="AA16" i="7" s="1"/>
  <c r="U17" i="6"/>
  <c r="P17" i="6"/>
  <c r="S17" i="6" s="1"/>
  <c r="U41" i="10"/>
  <c r="P41" i="10"/>
  <c r="AB16" i="7"/>
  <c r="V16" i="7"/>
  <c r="W16" i="7" s="1"/>
  <c r="AC16" i="7" s="1"/>
  <c r="AA16" i="3"/>
  <c r="T16" i="3"/>
  <c r="L16" i="3" s="1"/>
  <c r="I17" i="3" s="1"/>
  <c r="J17" i="3" s="1"/>
  <c r="K17" i="3" s="1"/>
  <c r="AA18" i="2"/>
  <c r="O16" i="5"/>
  <c r="Q16" i="5"/>
  <c r="Y16" i="11"/>
  <c r="R16" i="11"/>
  <c r="Z16" i="11" s="1"/>
  <c r="AB16" i="11"/>
  <c r="N43" i="10"/>
  <c r="T43" i="10" s="1"/>
  <c r="K43" i="10"/>
  <c r="J44" i="10" s="1"/>
  <c r="M44" i="10"/>
  <c r="Y41" i="10"/>
  <c r="R41" i="10"/>
  <c r="Z41" i="10" s="1"/>
  <c r="Q42" i="10"/>
  <c r="X42" i="10"/>
  <c r="O42" i="10"/>
  <c r="L42" i="10"/>
  <c r="I43" i="10" s="1"/>
  <c r="X16" i="5"/>
  <c r="N16" i="9"/>
  <c r="M17" i="9"/>
  <c r="X16" i="8"/>
  <c r="Q16" i="8"/>
  <c r="O16" i="8"/>
  <c r="V17" i="6"/>
  <c r="W17" i="6" s="1"/>
  <c r="AC17" i="6" s="1"/>
  <c r="AB17" i="6"/>
  <c r="Y17" i="6"/>
  <c r="R17" i="6"/>
  <c r="Z17" i="6" s="1"/>
  <c r="M20" i="2"/>
  <c r="N19" i="2"/>
  <c r="T19" i="2" s="1"/>
  <c r="O15" i="16" l="1"/>
  <c r="L15" i="16"/>
  <c r="N16" i="16"/>
  <c r="K16" i="15"/>
  <c r="AB15" i="14"/>
  <c r="U15" i="14"/>
  <c r="M15" i="14" s="1"/>
  <c r="J16" i="14" s="1"/>
  <c r="W15" i="14"/>
  <c r="X15" i="14" s="1"/>
  <c r="AD15" i="14" s="1"/>
  <c r="AC15" i="14"/>
  <c r="N18" i="12"/>
  <c r="L17" i="12"/>
  <c r="Y17" i="12"/>
  <c r="P17" i="12"/>
  <c r="R17" i="12"/>
  <c r="S41" i="10"/>
  <c r="AB41" i="10"/>
  <c r="V41" i="10"/>
  <c r="W41" i="10" s="1"/>
  <c r="AC41" i="10" s="1"/>
  <c r="T16" i="7"/>
  <c r="L16" i="7" s="1"/>
  <c r="I17" i="7" s="1"/>
  <c r="J17" i="7" s="1"/>
  <c r="K17" i="7" s="1"/>
  <c r="T17" i="6"/>
  <c r="T16" i="11"/>
  <c r="U16" i="8"/>
  <c r="V16" i="8" s="1"/>
  <c r="W16" i="8" s="1"/>
  <c r="AC16" i="8" s="1"/>
  <c r="P16" i="8"/>
  <c r="AA41" i="10"/>
  <c r="U16" i="5"/>
  <c r="V16" i="5" s="1"/>
  <c r="W16" i="5" s="1"/>
  <c r="AC16" i="5" s="1"/>
  <c r="P16" i="5"/>
  <c r="U42" i="10"/>
  <c r="V42" i="10" s="1"/>
  <c r="W42" i="10" s="1"/>
  <c r="P42" i="10"/>
  <c r="Y16" i="5"/>
  <c r="R16" i="5"/>
  <c r="Z16" i="5" s="1"/>
  <c r="Y42" i="10"/>
  <c r="R42" i="10"/>
  <c r="Z42" i="10" s="1"/>
  <c r="M45" i="10"/>
  <c r="Q43" i="10"/>
  <c r="X43" i="10"/>
  <c r="O43" i="10"/>
  <c r="L43" i="10"/>
  <c r="I44" i="10" s="1"/>
  <c r="K44" i="10"/>
  <c r="J45" i="10" s="1"/>
  <c r="N44" i="10"/>
  <c r="T44" i="10" s="1"/>
  <c r="Q16" i="9"/>
  <c r="X16" i="9"/>
  <c r="O16" i="9"/>
  <c r="Y16" i="8"/>
  <c r="R16" i="8"/>
  <c r="Z16" i="8" s="1"/>
  <c r="N17" i="3"/>
  <c r="M18" i="3"/>
  <c r="O19" i="2"/>
  <c r="P19" i="2" s="1"/>
  <c r="Q19" i="2"/>
  <c r="X19" i="2"/>
  <c r="R15" i="16" l="1"/>
  <c r="Y15" i="16"/>
  <c r="P15" i="16"/>
  <c r="L16" i="15"/>
  <c r="O16" i="15"/>
  <c r="N17" i="15"/>
  <c r="K16" i="14"/>
  <c r="Z17" i="12"/>
  <c r="S17" i="12"/>
  <c r="AA17" i="12" s="1"/>
  <c r="Q17" i="12"/>
  <c r="V17" i="12"/>
  <c r="AB16" i="8"/>
  <c r="S42" i="10"/>
  <c r="AA42" i="10" s="1"/>
  <c r="N17" i="7"/>
  <c r="O17" i="7" s="1"/>
  <c r="P17" i="7" s="1"/>
  <c r="S16" i="5"/>
  <c r="AA16" i="5" s="1"/>
  <c r="S16" i="8"/>
  <c r="T16" i="8" s="1"/>
  <c r="AC42" i="10"/>
  <c r="M18" i="7"/>
  <c r="U16" i="9"/>
  <c r="V16" i="9" s="1"/>
  <c r="W16" i="9" s="1"/>
  <c r="AC16" i="9" s="1"/>
  <c r="P16" i="9"/>
  <c r="AB16" i="5"/>
  <c r="AB42" i="10"/>
  <c r="U43" i="10"/>
  <c r="V43" i="10" s="1"/>
  <c r="W43" i="10" s="1"/>
  <c r="P43" i="10"/>
  <c r="R19" i="2"/>
  <c r="Z19" i="2" s="1"/>
  <c r="U19" i="2"/>
  <c r="V19" i="2" s="1"/>
  <c r="W19" i="2" s="1"/>
  <c r="AC19" i="2" s="1"/>
  <c r="AA16" i="11"/>
  <c r="L16" i="11"/>
  <c r="I17" i="11" s="1"/>
  <c r="Y43" i="10"/>
  <c r="R43" i="10"/>
  <c r="Z43" i="10" s="1"/>
  <c r="K45" i="10"/>
  <c r="J46" i="10" s="1"/>
  <c r="N45" i="10"/>
  <c r="T45" i="10" s="1"/>
  <c r="X44" i="10"/>
  <c r="L44" i="10"/>
  <c r="I45" i="10" s="1"/>
  <c r="O44" i="10"/>
  <c r="Q44" i="10"/>
  <c r="M46" i="10"/>
  <c r="Y16" i="9"/>
  <c r="R16" i="9"/>
  <c r="Z16" i="9" s="1"/>
  <c r="AA17" i="6"/>
  <c r="L17" i="6"/>
  <c r="I18" i="6" s="1"/>
  <c r="J18" i="6" s="1"/>
  <c r="K18" i="6" s="1"/>
  <c r="Q17" i="3"/>
  <c r="O17" i="3"/>
  <c r="X17" i="3"/>
  <c r="Y19" i="2"/>
  <c r="Z15" i="16" l="1"/>
  <c r="V15" i="16"/>
  <c r="Q15" i="16"/>
  <c r="S15" i="16"/>
  <c r="AA15" i="16" s="1"/>
  <c r="P16" i="15"/>
  <c r="R16" i="15"/>
  <c r="Y16" i="15"/>
  <c r="L16" i="14"/>
  <c r="O16" i="14"/>
  <c r="N17" i="14"/>
  <c r="T17" i="12"/>
  <c r="AB17" i="12" s="1"/>
  <c r="W17" i="12"/>
  <c r="X17" i="12" s="1"/>
  <c r="AD17" i="12" s="1"/>
  <c r="AC17" i="12"/>
  <c r="Y17" i="7"/>
  <c r="Q17" i="7"/>
  <c r="AC43" i="10"/>
  <c r="S16" i="9"/>
  <c r="X17" i="7"/>
  <c r="S43" i="10"/>
  <c r="AA43" i="10" s="1"/>
  <c r="R17" i="7"/>
  <c r="Z17" i="7" s="1"/>
  <c r="U17" i="7"/>
  <c r="AB17" i="7" s="1"/>
  <c r="AB16" i="9"/>
  <c r="S19" i="2"/>
  <c r="U17" i="3"/>
  <c r="V17" i="3" s="1"/>
  <c r="W17" i="3" s="1"/>
  <c r="AC17" i="3" s="1"/>
  <c r="P17" i="3"/>
  <c r="AB43" i="10"/>
  <c r="T16" i="5"/>
  <c r="L16" i="5" s="1"/>
  <c r="I17" i="5" s="1"/>
  <c r="J17" i="5" s="1"/>
  <c r="K17" i="5" s="1"/>
  <c r="U44" i="10"/>
  <c r="V44" i="10" s="1"/>
  <c r="W44" i="10" s="1"/>
  <c r="AC44" i="10" s="1"/>
  <c r="P44" i="10"/>
  <c r="AB19" i="2"/>
  <c r="L19" i="2"/>
  <c r="I20" i="2" s="1"/>
  <c r="J20" i="2" s="1"/>
  <c r="K20" i="2" s="1"/>
  <c r="J17" i="11"/>
  <c r="M47" i="10"/>
  <c r="Y44" i="10"/>
  <c r="R44" i="10"/>
  <c r="Z44" i="10" s="1"/>
  <c r="N46" i="10"/>
  <c r="T46" i="10" s="1"/>
  <c r="K46" i="10"/>
  <c r="J47" i="10" s="1"/>
  <c r="Q45" i="10"/>
  <c r="X45" i="10"/>
  <c r="L45" i="10"/>
  <c r="I46" i="10" s="1"/>
  <c r="O45" i="10"/>
  <c r="AA16" i="8"/>
  <c r="L16" i="8"/>
  <c r="I17" i="8" s="1"/>
  <c r="N18" i="6"/>
  <c r="M19" i="6"/>
  <c r="Y17" i="3"/>
  <c r="R17" i="3"/>
  <c r="Z17" i="3" s="1"/>
  <c r="T15" i="16" l="1"/>
  <c r="W15" i="16"/>
  <c r="X15" i="16" s="1"/>
  <c r="AD15" i="16" s="1"/>
  <c r="AC15" i="16"/>
  <c r="Z16" i="15"/>
  <c r="V16" i="15"/>
  <c r="Q16" i="15"/>
  <c r="S16" i="15"/>
  <c r="AA16" i="15" s="1"/>
  <c r="R16" i="14"/>
  <c r="Y16" i="14"/>
  <c r="P16" i="14"/>
  <c r="U17" i="12"/>
  <c r="M17" i="12" s="1"/>
  <c r="J18" i="12" s="1"/>
  <c r="K18" i="12" s="1"/>
  <c r="L18" i="12" s="1"/>
  <c r="S17" i="7"/>
  <c r="V17" i="7"/>
  <c r="W17" i="7" s="1"/>
  <c r="AC17" i="7" s="1"/>
  <c r="S17" i="3"/>
  <c r="T17" i="3" s="1"/>
  <c r="S44" i="10"/>
  <c r="AA44" i="10" s="1"/>
  <c r="AB44" i="10"/>
  <c r="AB17" i="3"/>
  <c r="M18" i="5"/>
  <c r="N17" i="5"/>
  <c r="X17" i="5" s="1"/>
  <c r="U45" i="10"/>
  <c r="AB45" i="10" s="1"/>
  <c r="P45" i="10"/>
  <c r="AA16" i="9"/>
  <c r="T16" i="9"/>
  <c r="L16" i="9" s="1"/>
  <c r="I17" i="9" s="1"/>
  <c r="J17" i="9" s="1"/>
  <c r="K17" i="9" s="1"/>
  <c r="AA17" i="7"/>
  <c r="T17" i="7"/>
  <c r="L17" i="7" s="1"/>
  <c r="I18" i="7" s="1"/>
  <c r="J18" i="7" s="1"/>
  <c r="K18" i="7" s="1"/>
  <c r="M48" i="10"/>
  <c r="AA19" i="2"/>
  <c r="K17" i="11"/>
  <c r="N17" i="11"/>
  <c r="M18" i="11"/>
  <c r="K47" i="10"/>
  <c r="J48" i="10" s="1"/>
  <c r="N47" i="10"/>
  <c r="T47" i="10" s="1"/>
  <c r="Y45" i="10"/>
  <c r="R45" i="10"/>
  <c r="Z45" i="10" s="1"/>
  <c r="Q46" i="10"/>
  <c r="X46" i="10"/>
  <c r="L46" i="10"/>
  <c r="I47" i="10" s="1"/>
  <c r="O46" i="10"/>
  <c r="J17" i="8"/>
  <c r="K17" i="8" s="1"/>
  <c r="X18" i="6"/>
  <c r="O18" i="6"/>
  <c r="Q18" i="6"/>
  <c r="M21" i="2"/>
  <c r="N20" i="2"/>
  <c r="T20" i="2" s="1"/>
  <c r="AB15" i="16" l="1"/>
  <c r="U15" i="16"/>
  <c r="M15" i="16" s="1"/>
  <c r="J16" i="16" s="1"/>
  <c r="T16" i="15"/>
  <c r="AB16" i="15" s="1"/>
  <c r="W16" i="15"/>
  <c r="X16" i="15" s="1"/>
  <c r="AD16" i="15" s="1"/>
  <c r="AC16" i="15"/>
  <c r="Z16" i="14"/>
  <c r="V16" i="14"/>
  <c r="Q16" i="14"/>
  <c r="T16" i="14" s="1"/>
  <c r="S16" i="14"/>
  <c r="AA16" i="14" s="1"/>
  <c r="N19" i="12"/>
  <c r="O18" i="12"/>
  <c r="P18" i="12" s="1"/>
  <c r="S45" i="10"/>
  <c r="AA45" i="10" s="1"/>
  <c r="Q17" i="5"/>
  <c r="O17" i="5"/>
  <c r="P17" i="5" s="1"/>
  <c r="U18" i="6"/>
  <c r="V18" i="6" s="1"/>
  <c r="W18" i="6" s="1"/>
  <c r="AC18" i="6" s="1"/>
  <c r="P18" i="6"/>
  <c r="V45" i="10"/>
  <c r="W45" i="10" s="1"/>
  <c r="AC45" i="10" s="1"/>
  <c r="U46" i="10"/>
  <c r="AB46" i="10" s="1"/>
  <c r="P46" i="10"/>
  <c r="M19" i="7"/>
  <c r="N18" i="7"/>
  <c r="X18" i="7" s="1"/>
  <c r="Q17" i="11"/>
  <c r="X17" i="11"/>
  <c r="O17" i="11"/>
  <c r="K48" i="10"/>
  <c r="J49" i="10" s="1"/>
  <c r="N48" i="10"/>
  <c r="T48" i="10" s="1"/>
  <c r="M49" i="10"/>
  <c r="Y46" i="10"/>
  <c r="R46" i="10"/>
  <c r="Z46" i="10" s="1"/>
  <c r="X47" i="10"/>
  <c r="L47" i="10"/>
  <c r="I48" i="10" s="1"/>
  <c r="O47" i="10"/>
  <c r="Q47" i="10"/>
  <c r="N17" i="9"/>
  <c r="M18" i="9"/>
  <c r="N17" i="8"/>
  <c r="M18" i="8"/>
  <c r="R18" i="6"/>
  <c r="Z18" i="6" s="1"/>
  <c r="Y18" i="6"/>
  <c r="AA17" i="3"/>
  <c r="L17" i="3"/>
  <c r="I18" i="3" s="1"/>
  <c r="J18" i="3" s="1"/>
  <c r="K18" i="3" s="1"/>
  <c r="Q20" i="2"/>
  <c r="X20" i="2"/>
  <c r="O20" i="2"/>
  <c r="P20" i="2" s="1"/>
  <c r="K16" i="16" l="1"/>
  <c r="U16" i="15"/>
  <c r="M16" i="15" s="1"/>
  <c r="J17" i="15" s="1"/>
  <c r="K17" i="15" s="1"/>
  <c r="AB16" i="14"/>
  <c r="U16" i="14"/>
  <c r="M16" i="14" s="1"/>
  <c r="J17" i="14" s="1"/>
  <c r="X16" i="14"/>
  <c r="AD16" i="14" s="1"/>
  <c r="W16" i="14"/>
  <c r="AC16" i="14"/>
  <c r="Y18" i="12"/>
  <c r="R18" i="12"/>
  <c r="Q18" i="12"/>
  <c r="V18" i="12"/>
  <c r="S18" i="12"/>
  <c r="AA18" i="12" s="1"/>
  <c r="Z18" i="12"/>
  <c r="V46" i="10"/>
  <c r="W46" i="10" s="1"/>
  <c r="AC46" i="10" s="1"/>
  <c r="S18" i="6"/>
  <c r="R17" i="5"/>
  <c r="Z17" i="5" s="1"/>
  <c r="Y17" i="5"/>
  <c r="S46" i="10"/>
  <c r="AA46" i="10" s="1"/>
  <c r="AB18" i="6"/>
  <c r="U17" i="5"/>
  <c r="V17" i="5" s="1"/>
  <c r="W17" i="5" s="1"/>
  <c r="AC17" i="5" s="1"/>
  <c r="U17" i="11"/>
  <c r="AB17" i="11" s="1"/>
  <c r="P17" i="11"/>
  <c r="Q18" i="7"/>
  <c r="U47" i="10"/>
  <c r="V47" i="10" s="1"/>
  <c r="W47" i="10" s="1"/>
  <c r="P47" i="10"/>
  <c r="O18" i="7"/>
  <c r="R20" i="2"/>
  <c r="Z20" i="2" s="1"/>
  <c r="U20" i="2"/>
  <c r="V20" i="2" s="1"/>
  <c r="W20" i="2" s="1"/>
  <c r="AC20" i="2" s="1"/>
  <c r="Y17" i="11"/>
  <c r="R17" i="11"/>
  <c r="Z17" i="11" s="1"/>
  <c r="M50" i="10"/>
  <c r="Q48" i="10"/>
  <c r="X48" i="10"/>
  <c r="L48" i="10"/>
  <c r="I49" i="10" s="1"/>
  <c r="O48" i="10"/>
  <c r="K49" i="10"/>
  <c r="J50" i="10" s="1"/>
  <c r="N49" i="10"/>
  <c r="T49" i="10" s="1"/>
  <c r="Y47" i="10"/>
  <c r="R47" i="10"/>
  <c r="Z47" i="10" s="1"/>
  <c r="X17" i="9"/>
  <c r="O17" i="9"/>
  <c r="Q17" i="9"/>
  <c r="Q17" i="8"/>
  <c r="X17" i="8"/>
  <c r="O17" i="8"/>
  <c r="N18" i="3"/>
  <c r="M19" i="3"/>
  <c r="Y20" i="2"/>
  <c r="L16" i="16" l="1"/>
  <c r="O16" i="16"/>
  <c r="N17" i="16"/>
  <c r="O17" i="15"/>
  <c r="L17" i="15"/>
  <c r="N18" i="15"/>
  <c r="K17" i="14"/>
  <c r="T18" i="12"/>
  <c r="AB18" i="12" s="1"/>
  <c r="W18" i="12"/>
  <c r="X18" i="12" s="1"/>
  <c r="AD18" i="12" s="1"/>
  <c r="AC18" i="12"/>
  <c r="S17" i="11"/>
  <c r="AC47" i="10"/>
  <c r="S20" i="2"/>
  <c r="AA20" i="2" s="1"/>
  <c r="V17" i="11"/>
  <c r="W17" i="11" s="1"/>
  <c r="AC17" i="11" s="1"/>
  <c r="S17" i="5"/>
  <c r="T17" i="5" s="1"/>
  <c r="L17" i="5" s="1"/>
  <c r="I18" i="5" s="1"/>
  <c r="J18" i="5" s="1"/>
  <c r="AB17" i="5"/>
  <c r="S47" i="10"/>
  <c r="AA47" i="10" s="1"/>
  <c r="AB47" i="10"/>
  <c r="U17" i="9"/>
  <c r="V17" i="9" s="1"/>
  <c r="W17" i="9" s="1"/>
  <c r="AC17" i="9" s="1"/>
  <c r="P17" i="9"/>
  <c r="U17" i="8"/>
  <c r="AB17" i="8" s="1"/>
  <c r="P17" i="8"/>
  <c r="U18" i="7"/>
  <c r="P18" i="7"/>
  <c r="R18" i="7"/>
  <c r="Z18" i="7" s="1"/>
  <c r="Y18" i="7"/>
  <c r="U48" i="10"/>
  <c r="V48" i="10" s="1"/>
  <c r="W48" i="10" s="1"/>
  <c r="P48" i="10"/>
  <c r="AA18" i="6"/>
  <c r="T18" i="6"/>
  <c r="L18" i="6" s="1"/>
  <c r="I19" i="6" s="1"/>
  <c r="J19" i="6" s="1"/>
  <c r="K19" i="6" s="1"/>
  <c r="AB20" i="2"/>
  <c r="N50" i="10"/>
  <c r="T50" i="10" s="1"/>
  <c r="K50" i="10"/>
  <c r="J51" i="10" s="1"/>
  <c r="Y48" i="10"/>
  <c r="R48" i="10"/>
  <c r="Z48" i="10" s="1"/>
  <c r="M51" i="10"/>
  <c r="Q49" i="10"/>
  <c r="X49" i="10"/>
  <c r="L49" i="10"/>
  <c r="I50" i="10" s="1"/>
  <c r="O49" i="10"/>
  <c r="Y17" i="9"/>
  <c r="R17" i="9"/>
  <c r="Z17" i="9" s="1"/>
  <c r="Y17" i="8"/>
  <c r="R17" i="8"/>
  <c r="Z17" i="8" s="1"/>
  <c r="O18" i="3"/>
  <c r="Q18" i="3"/>
  <c r="X18" i="3"/>
  <c r="L20" i="2"/>
  <c r="I21" i="2" s="1"/>
  <c r="J21" i="2" s="1"/>
  <c r="K21" i="2" s="1"/>
  <c r="R16" i="16" l="1"/>
  <c r="Y16" i="16"/>
  <c r="P16" i="16"/>
  <c r="R17" i="15"/>
  <c r="Y17" i="15"/>
  <c r="P17" i="15"/>
  <c r="O17" i="14"/>
  <c r="L17" i="14"/>
  <c r="N18" i="14"/>
  <c r="U18" i="12"/>
  <c r="M18" i="12" s="1"/>
  <c r="J19" i="12" s="1"/>
  <c r="K19" i="12" s="1"/>
  <c r="L19" i="12" s="1"/>
  <c r="AC48" i="10"/>
  <c r="S17" i="9"/>
  <c r="AA17" i="5"/>
  <c r="AB17" i="9"/>
  <c r="S17" i="8"/>
  <c r="S48" i="10"/>
  <c r="AA48" i="10" s="1"/>
  <c r="V17" i="8"/>
  <c r="W17" i="8" s="1"/>
  <c r="AC17" i="8" s="1"/>
  <c r="S18" i="7"/>
  <c r="AA18" i="7" s="1"/>
  <c r="V18" i="7"/>
  <c r="W18" i="7" s="1"/>
  <c r="AC18" i="7" s="1"/>
  <c r="AB18" i="7"/>
  <c r="U18" i="3"/>
  <c r="V18" i="3" s="1"/>
  <c r="W18" i="3" s="1"/>
  <c r="AC18" i="3" s="1"/>
  <c r="P18" i="3"/>
  <c r="AB48" i="10"/>
  <c r="U49" i="10"/>
  <c r="V49" i="10" s="1"/>
  <c r="W49" i="10" s="1"/>
  <c r="AC49" i="10" s="1"/>
  <c r="P49" i="10"/>
  <c r="AA17" i="11"/>
  <c r="T17" i="11"/>
  <c r="L17" i="11" s="1"/>
  <c r="I18" i="11" s="1"/>
  <c r="J18" i="11" s="1"/>
  <c r="K18" i="5"/>
  <c r="N18" i="5"/>
  <c r="M19" i="5"/>
  <c r="M52" i="10"/>
  <c r="M53" i="10" s="1"/>
  <c r="K51" i="10"/>
  <c r="J52" i="10" s="1"/>
  <c r="N51" i="10"/>
  <c r="T51" i="10" s="1"/>
  <c r="Q50" i="10"/>
  <c r="L50" i="10"/>
  <c r="I51" i="10" s="1"/>
  <c r="O50" i="10"/>
  <c r="X50" i="10"/>
  <c r="Y49" i="10"/>
  <c r="R49" i="10"/>
  <c r="Z49" i="10" s="1"/>
  <c r="M20" i="6"/>
  <c r="N19" i="6"/>
  <c r="T17" i="9"/>
  <c r="R18" i="3"/>
  <c r="Z18" i="3" s="1"/>
  <c r="Y18" i="3"/>
  <c r="M22" i="2"/>
  <c r="N21" i="2"/>
  <c r="T21" i="2" s="1"/>
  <c r="Z16" i="16" l="1"/>
  <c r="V16" i="16"/>
  <c r="Q16" i="16"/>
  <c r="S16" i="16"/>
  <c r="AA16" i="16" s="1"/>
  <c r="Z17" i="15"/>
  <c r="V17" i="15"/>
  <c r="Q17" i="15"/>
  <c r="S17" i="15"/>
  <c r="AA17" i="15" s="1"/>
  <c r="Y17" i="14"/>
  <c r="R17" i="14"/>
  <c r="P17" i="14"/>
  <c r="N20" i="12"/>
  <c r="O19" i="12"/>
  <c r="R19" i="12" s="1"/>
  <c r="S49" i="10"/>
  <c r="AA49" i="10" s="1"/>
  <c r="AA17" i="8"/>
  <c r="T17" i="8"/>
  <c r="L17" i="8" s="1"/>
  <c r="I18" i="8" s="1"/>
  <c r="J18" i="8" s="1"/>
  <c r="K18" i="8" s="1"/>
  <c r="S18" i="3"/>
  <c r="AB18" i="3"/>
  <c r="T18" i="7"/>
  <c r="L18" i="7" s="1"/>
  <c r="I19" i="7" s="1"/>
  <c r="J19" i="7" s="1"/>
  <c r="K19" i="7" s="1"/>
  <c r="AB49" i="10"/>
  <c r="U50" i="10"/>
  <c r="P50" i="10"/>
  <c r="Q18" i="5"/>
  <c r="O18" i="5"/>
  <c r="P18" i="5" s="1"/>
  <c r="X18" i="5"/>
  <c r="X19" i="6"/>
  <c r="N18" i="11"/>
  <c r="K18" i="11"/>
  <c r="M19" i="11"/>
  <c r="K52" i="10"/>
  <c r="K53" i="10" s="1"/>
  <c r="J53" i="10"/>
  <c r="N52" i="10"/>
  <c r="T52" i="10" s="1"/>
  <c r="Y50" i="10"/>
  <c r="R50" i="10"/>
  <c r="Z50" i="10" s="1"/>
  <c r="X51" i="10"/>
  <c r="L51" i="10"/>
  <c r="I52" i="10" s="1"/>
  <c r="I53" i="10" s="1"/>
  <c r="O51" i="10"/>
  <c r="Q51" i="10"/>
  <c r="O19" i="6"/>
  <c r="P19" i="6" s="1"/>
  <c r="Q19" i="6"/>
  <c r="AA17" i="9"/>
  <c r="L17" i="9"/>
  <c r="I18" i="9" s="1"/>
  <c r="Q21" i="2"/>
  <c r="O21" i="2"/>
  <c r="P21" i="2" s="1"/>
  <c r="X21" i="2"/>
  <c r="T16" i="16" l="1"/>
  <c r="W16" i="16"/>
  <c r="X16" i="16" s="1"/>
  <c r="AD16" i="16" s="1"/>
  <c r="AC16" i="16"/>
  <c r="T17" i="15"/>
  <c r="AB17" i="15" s="1"/>
  <c r="U17" i="15"/>
  <c r="M17" i="15" s="1"/>
  <c r="J18" i="15" s="1"/>
  <c r="W17" i="15"/>
  <c r="X17" i="15" s="1"/>
  <c r="AD17" i="15" s="1"/>
  <c r="AC17" i="15"/>
  <c r="Q17" i="14"/>
  <c r="Z17" i="14"/>
  <c r="V17" i="14"/>
  <c r="S17" i="14"/>
  <c r="AA17" i="14" s="1"/>
  <c r="Y19" i="12"/>
  <c r="P19" i="12"/>
  <c r="V19" i="12" s="1"/>
  <c r="M20" i="7"/>
  <c r="S50" i="10"/>
  <c r="AA50" i="10" s="1"/>
  <c r="N19" i="7"/>
  <c r="X19" i="7" s="1"/>
  <c r="AB50" i="10"/>
  <c r="V50" i="10"/>
  <c r="W50" i="10" s="1"/>
  <c r="AC50" i="10" s="1"/>
  <c r="U51" i="10"/>
  <c r="P51" i="10"/>
  <c r="AA18" i="3"/>
  <c r="T18" i="3"/>
  <c r="L18" i="3" s="1"/>
  <c r="I19" i="3" s="1"/>
  <c r="J19" i="3" s="1"/>
  <c r="K19" i="3" s="1"/>
  <c r="R21" i="2"/>
  <c r="Z21" i="2" s="1"/>
  <c r="U21" i="2"/>
  <c r="V21" i="2" s="1"/>
  <c r="W21" i="2" s="1"/>
  <c r="AC21" i="2" s="1"/>
  <c r="U18" i="5"/>
  <c r="R18" i="5"/>
  <c r="S18" i="5" s="1"/>
  <c r="Y18" i="5"/>
  <c r="Y19" i="6"/>
  <c r="U19" i="6"/>
  <c r="R19" i="6"/>
  <c r="Z19" i="6" s="1"/>
  <c r="Q18" i="11"/>
  <c r="X18" i="11"/>
  <c r="O18" i="11"/>
  <c r="Q52" i="10"/>
  <c r="Q53" i="10" s="1"/>
  <c r="X52" i="10"/>
  <c r="X53" i="10" s="1"/>
  <c r="L52" i="10"/>
  <c r="L53" i="10" s="1"/>
  <c r="O52" i="10"/>
  <c r="N53" i="10"/>
  <c r="Y51" i="10"/>
  <c r="R51" i="10"/>
  <c r="Z51" i="10" s="1"/>
  <c r="J18" i="9"/>
  <c r="K18" i="9" s="1"/>
  <c r="N18" i="8"/>
  <c r="M19" i="8"/>
  <c r="Y21" i="2"/>
  <c r="AB16" i="16" l="1"/>
  <c r="U16" i="16"/>
  <c r="M16" i="16" s="1"/>
  <c r="J17" i="16" s="1"/>
  <c r="K18" i="15"/>
  <c r="W17" i="14"/>
  <c r="X17" i="14" s="1"/>
  <c r="AD17" i="14" s="1"/>
  <c r="AC17" i="14"/>
  <c r="T17" i="14"/>
  <c r="Z19" i="12"/>
  <c r="S19" i="12"/>
  <c r="AA19" i="12" s="1"/>
  <c r="Q19" i="12"/>
  <c r="W19" i="12"/>
  <c r="X19" i="12" s="1"/>
  <c r="AD19" i="12" s="1"/>
  <c r="AC19" i="12"/>
  <c r="Q19" i="7"/>
  <c r="S51" i="10"/>
  <c r="AA51" i="10" s="1"/>
  <c r="O19" i="7"/>
  <c r="P19" i="7" s="1"/>
  <c r="S19" i="6"/>
  <c r="AB51" i="10"/>
  <c r="S21" i="2"/>
  <c r="AA21" i="2" s="1"/>
  <c r="V51" i="10"/>
  <c r="W51" i="10" s="1"/>
  <c r="AC51" i="10" s="1"/>
  <c r="U18" i="11"/>
  <c r="AB18" i="11" s="1"/>
  <c r="P18" i="11"/>
  <c r="U52" i="10"/>
  <c r="V52" i="10" s="1"/>
  <c r="P52" i="10"/>
  <c r="AB21" i="2"/>
  <c r="L21" i="2"/>
  <c r="I22" i="2" s="1"/>
  <c r="J22" i="2" s="1"/>
  <c r="K22" i="2" s="1"/>
  <c r="Z18" i="5"/>
  <c r="T18" i="5"/>
  <c r="V18" i="5"/>
  <c r="W18" i="5" s="1"/>
  <c r="AC18" i="5" s="1"/>
  <c r="AB18" i="5"/>
  <c r="V19" i="6"/>
  <c r="W19" i="6" s="1"/>
  <c r="AC19" i="6" s="1"/>
  <c r="AB19" i="6"/>
  <c r="Y18" i="11"/>
  <c r="R18" i="11"/>
  <c r="Z18" i="11" s="1"/>
  <c r="Y52" i="10"/>
  <c r="Y53" i="10" s="1"/>
  <c r="R52" i="10"/>
  <c r="O53" i="10"/>
  <c r="N18" i="9"/>
  <c r="M19" i="9"/>
  <c r="X18" i="8"/>
  <c r="O18" i="8"/>
  <c r="Q18" i="8"/>
  <c r="M20" i="3"/>
  <c r="N19" i="3"/>
  <c r="K17" i="16" l="1"/>
  <c r="L18" i="15"/>
  <c r="O18" i="15"/>
  <c r="N19" i="15"/>
  <c r="AB17" i="14"/>
  <c r="U17" i="14"/>
  <c r="M17" i="14" s="1"/>
  <c r="J18" i="14" s="1"/>
  <c r="T19" i="12"/>
  <c r="AB19" i="12" s="1"/>
  <c r="R19" i="7"/>
  <c r="Z19" i="7" s="1"/>
  <c r="V18" i="11"/>
  <c r="W18" i="11" s="1"/>
  <c r="AC18" i="11" s="1"/>
  <c r="S18" i="11"/>
  <c r="T18" i="11" s="1"/>
  <c r="U19" i="7"/>
  <c r="AB19" i="7" s="1"/>
  <c r="Y19" i="7"/>
  <c r="S52" i="10"/>
  <c r="AA52" i="10" s="1"/>
  <c r="AA53" i="10" s="1"/>
  <c r="V53" i="10"/>
  <c r="AB52" i="10"/>
  <c r="AB53" i="10" s="1"/>
  <c r="U53" i="10"/>
  <c r="U18" i="8"/>
  <c r="AB18" i="8" s="1"/>
  <c r="P18" i="8"/>
  <c r="S18" i="8" s="1"/>
  <c r="T18" i="8" s="1"/>
  <c r="S19" i="7"/>
  <c r="P53" i="10"/>
  <c r="O19" i="3"/>
  <c r="R19" i="3" s="1"/>
  <c r="Z19" i="3" s="1"/>
  <c r="AA19" i="6"/>
  <c r="T19" i="6"/>
  <c r="L19" i="6" s="1"/>
  <c r="I20" i="6" s="1"/>
  <c r="J20" i="6" s="1"/>
  <c r="K20" i="6" s="1"/>
  <c r="S53" i="10"/>
  <c r="AA18" i="5"/>
  <c r="L18" i="5"/>
  <c r="I19" i="5" s="1"/>
  <c r="J19" i="5" s="1"/>
  <c r="V19" i="7"/>
  <c r="W19" i="7" s="1"/>
  <c r="AC19" i="7" s="1"/>
  <c r="W52" i="10"/>
  <c r="W53" i="10" s="1"/>
  <c r="Z52" i="10"/>
  <c r="Z53" i="10" s="1"/>
  <c r="R53" i="10"/>
  <c r="Q18" i="9"/>
  <c r="X18" i="9"/>
  <c r="O18" i="9"/>
  <c r="Y18" i="8"/>
  <c r="R18" i="8"/>
  <c r="Z18" i="8" s="1"/>
  <c r="X19" i="3"/>
  <c r="Q19" i="3"/>
  <c r="M23" i="2"/>
  <c r="N22" i="2"/>
  <c r="T22" i="2" s="1"/>
  <c r="L17" i="16" l="1"/>
  <c r="O17" i="16"/>
  <c r="N18" i="16"/>
  <c r="Y18" i="15"/>
  <c r="P18" i="15"/>
  <c r="R18" i="15"/>
  <c r="K18" i="14"/>
  <c r="U19" i="12"/>
  <c r="M19" i="12" s="1"/>
  <c r="J20" i="12" s="1"/>
  <c r="K20" i="12" s="1"/>
  <c r="O20" i="12" s="1"/>
  <c r="P20" i="12" s="1"/>
  <c r="V18" i="8"/>
  <c r="W18" i="8" s="1"/>
  <c r="AC18" i="8" s="1"/>
  <c r="V54" i="10"/>
  <c r="Y19" i="3"/>
  <c r="AA18" i="11"/>
  <c r="U18" i="9"/>
  <c r="AB18" i="9" s="1"/>
  <c r="P18" i="9"/>
  <c r="U19" i="3"/>
  <c r="V19" i="3" s="1"/>
  <c r="W19" i="3" s="1"/>
  <c r="AC19" i="3" s="1"/>
  <c r="P19" i="3"/>
  <c r="AA19" i="7"/>
  <c r="T19" i="7"/>
  <c r="L19" i="7" s="1"/>
  <c r="I20" i="7" s="1"/>
  <c r="J20" i="7" s="1"/>
  <c r="K20" i="7" s="1"/>
  <c r="L18" i="11"/>
  <c r="I19" i="11" s="1"/>
  <c r="K19" i="5"/>
  <c r="M20" i="5"/>
  <c r="N19" i="5"/>
  <c r="M21" i="6"/>
  <c r="N20" i="6"/>
  <c r="AC52" i="10"/>
  <c r="AC53" i="10" s="1"/>
  <c r="Y18" i="9"/>
  <c r="R18" i="9"/>
  <c r="Z18" i="9" s="1"/>
  <c r="O22" i="2"/>
  <c r="P22" i="2" s="1"/>
  <c r="Q22" i="2"/>
  <c r="X22" i="2"/>
  <c r="Y17" i="16" l="1"/>
  <c r="P17" i="16"/>
  <c r="R17" i="16"/>
  <c r="Q18" i="15"/>
  <c r="Z18" i="15"/>
  <c r="V18" i="15"/>
  <c r="S18" i="15"/>
  <c r="AA18" i="15" s="1"/>
  <c r="O18" i="14"/>
  <c r="L18" i="14"/>
  <c r="N19" i="14"/>
  <c r="R20" i="12"/>
  <c r="Y20" i="12"/>
  <c r="L20" i="12"/>
  <c r="N21" i="12"/>
  <c r="S20" i="12"/>
  <c r="Z20" i="12"/>
  <c r="V20" i="12"/>
  <c r="Q20" i="12"/>
  <c r="S18" i="9"/>
  <c r="T18" i="9" s="1"/>
  <c r="V18" i="9"/>
  <c r="W18" i="9" s="1"/>
  <c r="AC18" i="9" s="1"/>
  <c r="S19" i="3"/>
  <c r="AA19" i="3" s="1"/>
  <c r="J19" i="11"/>
  <c r="AB19" i="3"/>
  <c r="N20" i="7"/>
  <c r="O20" i="7" s="1"/>
  <c r="P20" i="7" s="1"/>
  <c r="M21" i="7"/>
  <c r="O20" i="6"/>
  <c r="Y20" i="6" s="1"/>
  <c r="Q20" i="6"/>
  <c r="R22" i="2"/>
  <c r="Z22" i="2" s="1"/>
  <c r="U22" i="2"/>
  <c r="AB22" i="2" s="1"/>
  <c r="X19" i="5"/>
  <c r="O19" i="5"/>
  <c r="P19" i="5" s="1"/>
  <c r="Q19" i="5"/>
  <c r="X20" i="6"/>
  <c r="Q20" i="7"/>
  <c r="AA18" i="8"/>
  <c r="L18" i="8"/>
  <c r="I19" i="8" s="1"/>
  <c r="Y22" i="2"/>
  <c r="Q17" i="16" l="1"/>
  <c r="Z17" i="16"/>
  <c r="V17" i="16"/>
  <c r="S17" i="16"/>
  <c r="AA17" i="16" s="1"/>
  <c r="W18" i="15"/>
  <c r="X18" i="15" s="1"/>
  <c r="AD18" i="15" s="1"/>
  <c r="AC18" i="15"/>
  <c r="T18" i="15"/>
  <c r="R18" i="14"/>
  <c r="Y18" i="14"/>
  <c r="P18" i="14"/>
  <c r="W20" i="12"/>
  <c r="X20" i="12" s="1"/>
  <c r="AD20" i="12" s="1"/>
  <c r="AC20" i="12"/>
  <c r="T20" i="12"/>
  <c r="AA20" i="12"/>
  <c r="X20" i="7"/>
  <c r="T19" i="3"/>
  <c r="L19" i="3" s="1"/>
  <c r="I20" i="3" s="1"/>
  <c r="J20" i="3" s="1"/>
  <c r="K20" i="3" s="1"/>
  <c r="S22" i="2"/>
  <c r="AA22" i="2" s="1"/>
  <c r="M20" i="11"/>
  <c r="N19" i="11"/>
  <c r="K19" i="11"/>
  <c r="U20" i="6"/>
  <c r="P20" i="6"/>
  <c r="R20" i="6"/>
  <c r="Z20" i="6" s="1"/>
  <c r="V22" i="2"/>
  <c r="W22" i="2" s="1"/>
  <c r="AC22" i="2" s="1"/>
  <c r="U19" i="5"/>
  <c r="Y19" i="5"/>
  <c r="R19" i="5"/>
  <c r="S19" i="5" s="1"/>
  <c r="Y20" i="7"/>
  <c r="U20" i="7"/>
  <c r="R20" i="7"/>
  <c r="Z20" i="7" s="1"/>
  <c r="AA18" i="9"/>
  <c r="L18" i="9"/>
  <c r="I19" i="9" s="1"/>
  <c r="J19" i="8"/>
  <c r="K19" i="8" s="1"/>
  <c r="L22" i="2"/>
  <c r="I23" i="2" s="1"/>
  <c r="J23" i="2" s="1"/>
  <c r="K23" i="2" s="1"/>
  <c r="W17" i="16" l="1"/>
  <c r="X17" i="16" s="1"/>
  <c r="AD17" i="16" s="1"/>
  <c r="AC17" i="16"/>
  <c r="T17" i="16"/>
  <c r="AB18" i="15"/>
  <c r="U18" i="15"/>
  <c r="M18" i="15" s="1"/>
  <c r="J19" i="15" s="1"/>
  <c r="Z18" i="14"/>
  <c r="V18" i="14"/>
  <c r="Q18" i="14"/>
  <c r="S18" i="14"/>
  <c r="AA18" i="14" s="1"/>
  <c r="AB20" i="12"/>
  <c r="U20" i="12"/>
  <c r="M20" i="12" s="1"/>
  <c r="J21" i="12" s="1"/>
  <c r="K21" i="12" s="1"/>
  <c r="N20" i="3"/>
  <c r="Q20" i="3" s="1"/>
  <c r="M21" i="3"/>
  <c r="S20" i="6"/>
  <c r="AA20" i="6" s="1"/>
  <c r="X19" i="11"/>
  <c r="O19" i="11"/>
  <c r="Q19" i="11"/>
  <c r="S20" i="7"/>
  <c r="V20" i="6"/>
  <c r="W20" i="6" s="1"/>
  <c r="AC20" i="6" s="1"/>
  <c r="AB20" i="6"/>
  <c r="Z19" i="5"/>
  <c r="T19" i="5"/>
  <c r="V19" i="5"/>
  <c r="W19" i="5" s="1"/>
  <c r="AC19" i="5" s="1"/>
  <c r="AB19" i="5"/>
  <c r="V20" i="7"/>
  <c r="W20" i="7" s="1"/>
  <c r="AC20" i="7" s="1"/>
  <c r="AB20" i="7"/>
  <c r="J19" i="9"/>
  <c r="K19" i="9" s="1"/>
  <c r="N19" i="8"/>
  <c r="M20" i="8"/>
  <c r="M24" i="2"/>
  <c r="N23" i="2"/>
  <c r="T23" i="2" s="1"/>
  <c r="AB17" i="16" l="1"/>
  <c r="U17" i="16"/>
  <c r="M17" i="16" s="1"/>
  <c r="J18" i="16" s="1"/>
  <c r="T18" i="14"/>
  <c r="K19" i="15"/>
  <c r="AB18" i="14"/>
  <c r="U18" i="14"/>
  <c r="M18" i="14" s="1"/>
  <c r="J19" i="14" s="1"/>
  <c r="W18" i="14"/>
  <c r="X18" i="14" s="1"/>
  <c r="AD18" i="14" s="1"/>
  <c r="AC18" i="14"/>
  <c r="L21" i="12"/>
  <c r="O21" i="12"/>
  <c r="N22" i="12"/>
  <c r="X20" i="3"/>
  <c r="O20" i="3"/>
  <c r="P20" i="3" s="1"/>
  <c r="T20" i="6"/>
  <c r="L20" i="6" s="1"/>
  <c r="I21" i="6" s="1"/>
  <c r="J21" i="6" s="1"/>
  <c r="K21" i="6" s="1"/>
  <c r="U19" i="11"/>
  <c r="R19" i="11"/>
  <c r="Z19" i="11" s="1"/>
  <c r="P19" i="11"/>
  <c r="S19" i="11" s="1"/>
  <c r="Y19" i="11"/>
  <c r="U20" i="3"/>
  <c r="V20" i="3" s="1"/>
  <c r="W20" i="3" s="1"/>
  <c r="AC20" i="3" s="1"/>
  <c r="T20" i="7"/>
  <c r="L20" i="7" s="1"/>
  <c r="I21" i="7" s="1"/>
  <c r="J21" i="7" s="1"/>
  <c r="AA20" i="7"/>
  <c r="AA19" i="5"/>
  <c r="L19" i="5"/>
  <c r="I20" i="5" s="1"/>
  <c r="J20" i="5" s="1"/>
  <c r="N19" i="9"/>
  <c r="M20" i="9"/>
  <c r="X19" i="8"/>
  <c r="O19" i="8"/>
  <c r="Q19" i="8"/>
  <c r="R20" i="3"/>
  <c r="X23" i="2"/>
  <c r="O23" i="2"/>
  <c r="P23" i="2" s="1"/>
  <c r="Q23" i="2"/>
  <c r="K18" i="16" l="1"/>
  <c r="L19" i="15"/>
  <c r="O19" i="15"/>
  <c r="N20" i="15"/>
  <c r="K19" i="14"/>
  <c r="P21" i="12"/>
  <c r="R21" i="12"/>
  <c r="Y21" i="12"/>
  <c r="N21" i="6"/>
  <c r="Y20" i="3"/>
  <c r="M22" i="6"/>
  <c r="S20" i="3"/>
  <c r="T20" i="3" s="1"/>
  <c r="L20" i="3" s="1"/>
  <c r="I21" i="3" s="1"/>
  <c r="J21" i="3" s="1"/>
  <c r="K21" i="3" s="1"/>
  <c r="AA19" i="11"/>
  <c r="T19" i="11"/>
  <c r="L19" i="11" s="1"/>
  <c r="I20" i="11" s="1"/>
  <c r="AB19" i="11"/>
  <c r="V19" i="11"/>
  <c r="W19" i="11" s="1"/>
  <c r="AC19" i="11" s="1"/>
  <c r="AB20" i="3"/>
  <c r="U19" i="8"/>
  <c r="V19" i="8" s="1"/>
  <c r="W19" i="8" s="1"/>
  <c r="AC19" i="8" s="1"/>
  <c r="P19" i="8"/>
  <c r="K21" i="7"/>
  <c r="M22" i="7"/>
  <c r="N21" i="7"/>
  <c r="O21" i="7" s="1"/>
  <c r="R23" i="2"/>
  <c r="Z23" i="2" s="1"/>
  <c r="U23" i="2"/>
  <c r="AB23" i="2" s="1"/>
  <c r="K20" i="5"/>
  <c r="N20" i="5"/>
  <c r="M21" i="5"/>
  <c r="Q19" i="9"/>
  <c r="X19" i="9"/>
  <c r="O19" i="9"/>
  <c r="Y19" i="8"/>
  <c r="R19" i="8"/>
  <c r="Z19" i="8" s="1"/>
  <c r="O21" i="6"/>
  <c r="Q21" i="6"/>
  <c r="X21" i="6"/>
  <c r="Z20" i="3"/>
  <c r="Y23" i="2"/>
  <c r="O18" i="16" l="1"/>
  <c r="L18" i="16"/>
  <c r="N19" i="16"/>
  <c r="P19" i="15"/>
  <c r="R19" i="15"/>
  <c r="Y19" i="15"/>
  <c r="L19" i="14"/>
  <c r="O19" i="14"/>
  <c r="N20" i="14"/>
  <c r="S21" i="12"/>
  <c r="Q21" i="12"/>
  <c r="V21" i="12"/>
  <c r="Z21" i="12"/>
  <c r="S19" i="8"/>
  <c r="T19" i="8" s="1"/>
  <c r="S23" i="2"/>
  <c r="J20" i="11"/>
  <c r="AB19" i="8"/>
  <c r="AA20" i="3"/>
  <c r="U19" i="9"/>
  <c r="AB19" i="9" s="1"/>
  <c r="P19" i="9"/>
  <c r="Q21" i="7"/>
  <c r="U21" i="7"/>
  <c r="AB21" i="7" s="1"/>
  <c r="P21" i="7"/>
  <c r="U21" i="6"/>
  <c r="V21" i="6" s="1"/>
  <c r="W21" i="6" s="1"/>
  <c r="AC21" i="6" s="1"/>
  <c r="P21" i="6"/>
  <c r="S21" i="6" s="1"/>
  <c r="V23" i="2"/>
  <c r="W23" i="2" s="1"/>
  <c r="AC23" i="2" s="1"/>
  <c r="X21" i="7"/>
  <c r="L23" i="2"/>
  <c r="I24" i="2" s="1"/>
  <c r="J24" i="2" s="1"/>
  <c r="K24" i="2" s="1"/>
  <c r="O20" i="5"/>
  <c r="P20" i="5" s="1"/>
  <c r="Q20" i="5"/>
  <c r="X20" i="5"/>
  <c r="Y19" i="9"/>
  <c r="R19" i="9"/>
  <c r="Z19" i="9" s="1"/>
  <c r="Y21" i="7"/>
  <c r="R21" i="7"/>
  <c r="R21" i="6"/>
  <c r="Y21" i="6"/>
  <c r="N21" i="3"/>
  <c r="M22" i="3"/>
  <c r="R18" i="16" l="1"/>
  <c r="Y18" i="16"/>
  <c r="P18" i="16"/>
  <c r="Z19" i="15"/>
  <c r="V19" i="15"/>
  <c r="Q19" i="15"/>
  <c r="S19" i="15"/>
  <c r="AA19" i="15" s="1"/>
  <c r="R19" i="14"/>
  <c r="Y19" i="14"/>
  <c r="P19" i="14"/>
  <c r="W21" i="12"/>
  <c r="X21" i="12" s="1"/>
  <c r="AD21" i="12" s="1"/>
  <c r="AC21" i="12"/>
  <c r="T21" i="12"/>
  <c r="AA21" i="12"/>
  <c r="V21" i="7"/>
  <c r="W21" i="7" s="1"/>
  <c r="AC21" i="7" s="1"/>
  <c r="S19" i="9"/>
  <c r="T19" i="9" s="1"/>
  <c r="V19" i="9"/>
  <c r="W19" i="9" s="1"/>
  <c r="AC19" i="9" s="1"/>
  <c r="N20" i="11"/>
  <c r="K20" i="11"/>
  <c r="M21" i="11"/>
  <c r="S21" i="7"/>
  <c r="T21" i="7" s="1"/>
  <c r="AB21" i="6"/>
  <c r="AA23" i="2"/>
  <c r="U20" i="5"/>
  <c r="Y20" i="5"/>
  <c r="R20" i="5"/>
  <c r="Z20" i="5" s="1"/>
  <c r="AA19" i="8"/>
  <c r="L19" i="8"/>
  <c r="I20" i="8" s="1"/>
  <c r="Z21" i="7"/>
  <c r="Z21" i="6"/>
  <c r="T21" i="6"/>
  <c r="Q21" i="3"/>
  <c r="X21" i="3"/>
  <c r="O21" i="3"/>
  <c r="M25" i="2"/>
  <c r="N24" i="2"/>
  <c r="T24" i="2" s="1"/>
  <c r="Z18" i="16" l="1"/>
  <c r="V18" i="16"/>
  <c r="Q18" i="16"/>
  <c r="S18" i="16"/>
  <c r="AA18" i="16" s="1"/>
  <c r="T19" i="15"/>
  <c r="W19" i="15"/>
  <c r="X19" i="15" s="1"/>
  <c r="AD19" i="15" s="1"/>
  <c r="AC19" i="15"/>
  <c r="Z19" i="14"/>
  <c r="V19" i="14"/>
  <c r="Q19" i="14"/>
  <c r="S19" i="14"/>
  <c r="AA19" i="14" s="1"/>
  <c r="AB21" i="12"/>
  <c r="U21" i="12"/>
  <c r="M21" i="12" s="1"/>
  <c r="J22" i="12" s="1"/>
  <c r="S20" i="5"/>
  <c r="T20" i="5" s="1"/>
  <c r="Q20" i="11"/>
  <c r="X20" i="11"/>
  <c r="O20" i="11"/>
  <c r="U21" i="3"/>
  <c r="V21" i="3" s="1"/>
  <c r="W21" i="3" s="1"/>
  <c r="P21" i="3"/>
  <c r="AB20" i="5"/>
  <c r="V20" i="5"/>
  <c r="W20" i="5" s="1"/>
  <c r="AC20" i="5" s="1"/>
  <c r="AA19" i="9"/>
  <c r="L19" i="9"/>
  <c r="I20" i="9" s="1"/>
  <c r="J20" i="8"/>
  <c r="K20" i="8" s="1"/>
  <c r="AA21" i="7"/>
  <c r="L21" i="7"/>
  <c r="I22" i="7" s="1"/>
  <c r="J22" i="7" s="1"/>
  <c r="K22" i="7" s="1"/>
  <c r="AA21" i="6"/>
  <c r="L21" i="6"/>
  <c r="I22" i="6" s="1"/>
  <c r="Y21" i="3"/>
  <c r="R21" i="3"/>
  <c r="X24" i="2"/>
  <c r="O24" i="2"/>
  <c r="P24" i="2" s="1"/>
  <c r="Q24" i="2"/>
  <c r="T18" i="16" l="1"/>
  <c r="AB18" i="16" s="1"/>
  <c r="W18" i="16"/>
  <c r="X18" i="16" s="1"/>
  <c r="AD18" i="16" s="1"/>
  <c r="AC18" i="16"/>
  <c r="T19" i="14"/>
  <c r="AB19" i="15"/>
  <c r="U19" i="15"/>
  <c r="M19" i="15" s="1"/>
  <c r="J20" i="15" s="1"/>
  <c r="AB19" i="14"/>
  <c r="U19" i="14"/>
  <c r="M19" i="14" s="1"/>
  <c r="J20" i="14" s="1"/>
  <c r="W19" i="14"/>
  <c r="X19" i="14" s="1"/>
  <c r="AD19" i="14" s="1"/>
  <c r="AC19" i="14"/>
  <c r="K22" i="12"/>
  <c r="S21" i="3"/>
  <c r="T21" i="3" s="1"/>
  <c r="R20" i="11"/>
  <c r="Z20" i="11" s="1"/>
  <c r="Y20" i="11"/>
  <c r="P20" i="11"/>
  <c r="S20" i="11" s="1"/>
  <c r="U20" i="11"/>
  <c r="AB21" i="3"/>
  <c r="R24" i="2"/>
  <c r="Z24" i="2" s="1"/>
  <c r="U24" i="2"/>
  <c r="V24" i="2" s="1"/>
  <c r="W24" i="2" s="1"/>
  <c r="AC24" i="2" s="1"/>
  <c r="AA20" i="5"/>
  <c r="L20" i="5"/>
  <c r="I21" i="5" s="1"/>
  <c r="J21" i="5" s="1"/>
  <c r="J20" i="9"/>
  <c r="K20" i="9" s="1"/>
  <c r="N20" i="8"/>
  <c r="M21" i="8"/>
  <c r="N22" i="7"/>
  <c r="M23" i="7"/>
  <c r="J22" i="6"/>
  <c r="K22" i="6" s="1"/>
  <c r="AC21" i="3"/>
  <c r="Z21" i="3"/>
  <c r="Y24" i="2"/>
  <c r="U18" i="16" l="1"/>
  <c r="M18" i="16" s="1"/>
  <c r="J19" i="16" s="1"/>
  <c r="K19" i="16" s="1"/>
  <c r="K20" i="15"/>
  <c r="K20" i="14"/>
  <c r="N23" i="12"/>
  <c r="O22" i="12"/>
  <c r="L22" i="12"/>
  <c r="S24" i="2"/>
  <c r="AA24" i="2" s="1"/>
  <c r="AA20" i="11"/>
  <c r="T20" i="11"/>
  <c r="L20" i="11" s="1"/>
  <c r="I21" i="11" s="1"/>
  <c r="V20" i="11"/>
  <c r="W20" i="11" s="1"/>
  <c r="AC20" i="11" s="1"/>
  <c r="AB20" i="11"/>
  <c r="AB24" i="2"/>
  <c r="K21" i="5"/>
  <c r="N21" i="5"/>
  <c r="M22" i="5"/>
  <c r="N20" i="9"/>
  <c r="M21" i="9"/>
  <c r="Q20" i="8"/>
  <c r="X20" i="8"/>
  <c r="O20" i="8"/>
  <c r="Q22" i="7"/>
  <c r="X22" i="7"/>
  <c r="O22" i="7"/>
  <c r="N22" i="6"/>
  <c r="M23" i="6"/>
  <c r="AA21" i="3"/>
  <c r="L21" i="3"/>
  <c r="I22" i="3" s="1"/>
  <c r="J22" i="3" s="1"/>
  <c r="K22" i="3" s="1"/>
  <c r="L24" i="2"/>
  <c r="I25" i="2" s="1"/>
  <c r="J25" i="2" s="1"/>
  <c r="K25" i="2" s="1"/>
  <c r="L19" i="16" l="1"/>
  <c r="O19" i="16"/>
  <c r="N20" i="16"/>
  <c r="O20" i="15"/>
  <c r="L20" i="15"/>
  <c r="N21" i="15"/>
  <c r="L20" i="14"/>
  <c r="O20" i="14"/>
  <c r="N21" i="14"/>
  <c r="P22" i="12"/>
  <c r="Y22" i="12"/>
  <c r="R22" i="12"/>
  <c r="J21" i="11"/>
  <c r="U20" i="8"/>
  <c r="V20" i="8" s="1"/>
  <c r="W20" i="8" s="1"/>
  <c r="AC20" i="8" s="1"/>
  <c r="P20" i="8"/>
  <c r="U22" i="7"/>
  <c r="V22" i="7" s="1"/>
  <c r="W22" i="7" s="1"/>
  <c r="P22" i="7"/>
  <c r="O21" i="5"/>
  <c r="P21" i="5" s="1"/>
  <c r="X21" i="5"/>
  <c r="Q21" i="5"/>
  <c r="Q20" i="9"/>
  <c r="X20" i="9"/>
  <c r="O20" i="9"/>
  <c r="Y20" i="8"/>
  <c r="R20" i="8"/>
  <c r="Z20" i="8" s="1"/>
  <c r="Y22" i="7"/>
  <c r="R22" i="7"/>
  <c r="O22" i="6"/>
  <c r="Q22" i="6"/>
  <c r="X22" i="6"/>
  <c r="N22" i="3"/>
  <c r="M23" i="3"/>
  <c r="M26" i="2"/>
  <c r="N25" i="2"/>
  <c r="T25" i="2" s="1"/>
  <c r="R19" i="16" l="1"/>
  <c r="Y19" i="16"/>
  <c r="P19" i="16"/>
  <c r="R20" i="15"/>
  <c r="Y20" i="15"/>
  <c r="P20" i="15"/>
  <c r="Y20" i="14"/>
  <c r="P20" i="14"/>
  <c r="R20" i="14"/>
  <c r="V22" i="12"/>
  <c r="S22" i="12"/>
  <c r="Q22" i="12"/>
  <c r="Z22" i="12"/>
  <c r="S20" i="8"/>
  <c r="T20" i="8" s="1"/>
  <c r="N21" i="11"/>
  <c r="K21" i="11"/>
  <c r="M22" i="11"/>
  <c r="AB20" i="8"/>
  <c r="AB22" i="7"/>
  <c r="U20" i="9"/>
  <c r="V20" i="9" s="1"/>
  <c r="W20" i="9" s="1"/>
  <c r="AC20" i="9" s="1"/>
  <c r="P20" i="9"/>
  <c r="S22" i="7"/>
  <c r="T22" i="7" s="1"/>
  <c r="L22" i="7" s="1"/>
  <c r="I23" i="7" s="1"/>
  <c r="J23" i="7" s="1"/>
  <c r="K23" i="7" s="1"/>
  <c r="U22" i="6"/>
  <c r="AB22" i="6" s="1"/>
  <c r="P22" i="6"/>
  <c r="S22" i="6" s="1"/>
  <c r="U21" i="5"/>
  <c r="Y21" i="5"/>
  <c r="R21" i="5"/>
  <c r="S21" i="5" s="1"/>
  <c r="Y20" i="9"/>
  <c r="R20" i="9"/>
  <c r="Z20" i="9" s="1"/>
  <c r="AC22" i="7"/>
  <c r="Z22" i="7"/>
  <c r="V22" i="6"/>
  <c r="W22" i="6" s="1"/>
  <c r="AC22" i="6" s="1"/>
  <c r="Y22" i="6"/>
  <c r="R22" i="6"/>
  <c r="X22" i="3"/>
  <c r="Q22" i="3"/>
  <c r="O22" i="3"/>
  <c r="X25" i="2"/>
  <c r="O25" i="2"/>
  <c r="P25" i="2" s="1"/>
  <c r="Q25" i="2"/>
  <c r="Z19" i="16" l="1"/>
  <c r="V19" i="16"/>
  <c r="Q19" i="16"/>
  <c r="T19" i="16" s="1"/>
  <c r="S19" i="16"/>
  <c r="AA19" i="16" s="1"/>
  <c r="Z20" i="15"/>
  <c r="V20" i="15"/>
  <c r="Q20" i="15"/>
  <c r="S20" i="15"/>
  <c r="AA20" i="15" s="1"/>
  <c r="Q20" i="14"/>
  <c r="Z20" i="14"/>
  <c r="V20" i="14"/>
  <c r="S20" i="14"/>
  <c r="AA20" i="14" s="1"/>
  <c r="T22" i="12"/>
  <c r="AA22" i="12"/>
  <c r="W22" i="12"/>
  <c r="X22" i="12" s="1"/>
  <c r="AD22" i="12" s="1"/>
  <c r="AC22" i="12"/>
  <c r="AA20" i="8"/>
  <c r="S20" i="9"/>
  <c r="T20" i="9" s="1"/>
  <c r="AB20" i="9"/>
  <c r="O21" i="11"/>
  <c r="X21" i="11"/>
  <c r="Q21" i="11"/>
  <c r="AA22" i="7"/>
  <c r="U22" i="3"/>
  <c r="V22" i="3" s="1"/>
  <c r="W22" i="3" s="1"/>
  <c r="P22" i="3"/>
  <c r="AA22" i="6"/>
  <c r="R25" i="2"/>
  <c r="Z25" i="2" s="1"/>
  <c r="U25" i="2"/>
  <c r="AB25" i="2" s="1"/>
  <c r="T21" i="5"/>
  <c r="Z21" i="5"/>
  <c r="AB21" i="5"/>
  <c r="V21" i="5"/>
  <c r="W21" i="5" s="1"/>
  <c r="AC21" i="5" s="1"/>
  <c r="L20" i="8"/>
  <c r="I21" i="8" s="1"/>
  <c r="J21" i="8" s="1"/>
  <c r="K21" i="8" s="1"/>
  <c r="N23" i="7"/>
  <c r="M24" i="7"/>
  <c r="Z22" i="6"/>
  <c r="Y22" i="3"/>
  <c r="R22" i="3"/>
  <c r="Y25" i="2"/>
  <c r="AB19" i="16" l="1"/>
  <c r="U19" i="16"/>
  <c r="M19" i="16" s="1"/>
  <c r="J20" i="16" s="1"/>
  <c r="W19" i="16"/>
  <c r="X19" i="16" s="1"/>
  <c r="AD19" i="16" s="1"/>
  <c r="AC19" i="16"/>
  <c r="T20" i="14"/>
  <c r="AB20" i="14" s="1"/>
  <c r="T20" i="15"/>
  <c r="W20" i="15"/>
  <c r="X20" i="15"/>
  <c r="AD20" i="15" s="1"/>
  <c r="AC20" i="15"/>
  <c r="U20" i="14"/>
  <c r="M20" i="14" s="1"/>
  <c r="J21" i="14" s="1"/>
  <c r="X20" i="14"/>
  <c r="AD20" i="14" s="1"/>
  <c r="W20" i="14"/>
  <c r="AC20" i="14"/>
  <c r="AB22" i="12"/>
  <c r="U22" i="12"/>
  <c r="M22" i="12" s="1"/>
  <c r="J23" i="12" s="1"/>
  <c r="AA20" i="9"/>
  <c r="S22" i="3"/>
  <c r="T22" i="3" s="1"/>
  <c r="L22" i="3" s="1"/>
  <c r="I23" i="3" s="1"/>
  <c r="J23" i="3" s="1"/>
  <c r="K23" i="3" s="1"/>
  <c r="S25" i="2"/>
  <c r="AA25" i="2" s="1"/>
  <c r="Y21" i="11"/>
  <c r="R21" i="11"/>
  <c r="Z21" i="11" s="1"/>
  <c r="P21" i="11"/>
  <c r="U21" i="11"/>
  <c r="V25" i="2"/>
  <c r="W25" i="2" s="1"/>
  <c r="AC25" i="2" s="1"/>
  <c r="T22" i="6"/>
  <c r="L22" i="6" s="1"/>
  <c r="I23" i="6" s="1"/>
  <c r="J23" i="6" s="1"/>
  <c r="K23" i="6" s="1"/>
  <c r="AB22" i="3"/>
  <c r="AA21" i="5"/>
  <c r="L21" i="5"/>
  <c r="I22" i="5" s="1"/>
  <c r="J22" i="5" s="1"/>
  <c r="L20" i="9"/>
  <c r="I21" i="9" s="1"/>
  <c r="J21" i="9" s="1"/>
  <c r="K21" i="9" s="1"/>
  <c r="N21" i="8"/>
  <c r="M22" i="8"/>
  <c r="O23" i="7"/>
  <c r="X23" i="7"/>
  <c r="Q23" i="7"/>
  <c r="AC22" i="3"/>
  <c r="Z22" i="3"/>
  <c r="L25" i="2"/>
  <c r="I26" i="2" s="1"/>
  <c r="J26" i="2" s="1"/>
  <c r="K26" i="2" s="1"/>
  <c r="K20" i="16" l="1"/>
  <c r="AB20" i="15"/>
  <c r="U20" i="15"/>
  <c r="M20" i="15" s="1"/>
  <c r="J21" i="15" s="1"/>
  <c r="K21" i="14"/>
  <c r="K23" i="12"/>
  <c r="S21" i="11"/>
  <c r="AA21" i="11" s="1"/>
  <c r="T21" i="11"/>
  <c r="L21" i="11" s="1"/>
  <c r="I22" i="11" s="1"/>
  <c r="V21" i="11"/>
  <c r="W21" i="11" s="1"/>
  <c r="AC21" i="11" s="1"/>
  <c r="AB21" i="11"/>
  <c r="AA22" i="3"/>
  <c r="N23" i="6"/>
  <c r="X23" i="6" s="1"/>
  <c r="M24" i="6"/>
  <c r="U23" i="7"/>
  <c r="V23" i="7" s="1"/>
  <c r="W23" i="7" s="1"/>
  <c r="P23" i="7"/>
  <c r="K22" i="5"/>
  <c r="N22" i="5"/>
  <c r="M23" i="5"/>
  <c r="N21" i="9"/>
  <c r="M22" i="9"/>
  <c r="O21" i="8"/>
  <c r="X21" i="8"/>
  <c r="Q21" i="8"/>
  <c r="Y23" i="7"/>
  <c r="R23" i="7"/>
  <c r="N23" i="3"/>
  <c r="M24" i="3"/>
  <c r="M27" i="2"/>
  <c r="N26" i="2"/>
  <c r="T26" i="2" s="1"/>
  <c r="L20" i="16" l="1"/>
  <c r="O20" i="16"/>
  <c r="N21" i="16"/>
  <c r="K21" i="15"/>
  <c r="O21" i="14"/>
  <c r="L21" i="14"/>
  <c r="N22" i="14"/>
  <c r="O23" i="12"/>
  <c r="L23" i="12"/>
  <c r="N24" i="12"/>
  <c r="O23" i="6"/>
  <c r="U23" i="6" s="1"/>
  <c r="Q23" i="6"/>
  <c r="J22" i="11"/>
  <c r="AB23" i="7"/>
  <c r="U21" i="8"/>
  <c r="AB21" i="8" s="1"/>
  <c r="P21" i="8"/>
  <c r="S23" i="7"/>
  <c r="T23" i="7" s="1"/>
  <c r="L23" i="7" s="1"/>
  <c r="I24" i="7" s="1"/>
  <c r="J24" i="7" s="1"/>
  <c r="K24" i="7" s="1"/>
  <c r="Q22" i="5"/>
  <c r="O22" i="5"/>
  <c r="P22" i="5" s="1"/>
  <c r="S22" i="5" s="1"/>
  <c r="X22" i="5"/>
  <c r="Q21" i="9"/>
  <c r="X21" i="9"/>
  <c r="O21" i="9"/>
  <c r="Y21" i="8"/>
  <c r="R21" i="8"/>
  <c r="Z21" i="8" s="1"/>
  <c r="Z23" i="7"/>
  <c r="AC23" i="7"/>
  <c r="O23" i="3"/>
  <c r="Q23" i="3"/>
  <c r="X23" i="3"/>
  <c r="X26" i="2"/>
  <c r="Q26" i="2"/>
  <c r="O26" i="2"/>
  <c r="P26" i="2" s="1"/>
  <c r="Y20" i="16" l="1"/>
  <c r="P20" i="16"/>
  <c r="R20" i="16"/>
  <c r="L21" i="15"/>
  <c r="O21" i="15"/>
  <c r="N22" i="15"/>
  <c r="R21" i="14"/>
  <c r="Y21" i="14"/>
  <c r="P21" i="14"/>
  <c r="Y23" i="12"/>
  <c r="R23" i="12"/>
  <c r="P23" i="12"/>
  <c r="P23" i="6"/>
  <c r="S23" i="6" s="1"/>
  <c r="AA23" i="7"/>
  <c r="V21" i="8"/>
  <c r="W21" i="8" s="1"/>
  <c r="AC21" i="8" s="1"/>
  <c r="R23" i="6"/>
  <c r="Z23" i="6" s="1"/>
  <c r="S21" i="8"/>
  <c r="AB23" i="6"/>
  <c r="V23" i="6"/>
  <c r="W23" i="6" s="1"/>
  <c r="AC23" i="6" s="1"/>
  <c r="Y23" i="6"/>
  <c r="K22" i="11"/>
  <c r="N22" i="11"/>
  <c r="M23" i="11"/>
  <c r="U21" i="9"/>
  <c r="AB21" i="9" s="1"/>
  <c r="P21" i="9"/>
  <c r="S21" i="9" s="1"/>
  <c r="T21" i="9" s="1"/>
  <c r="U23" i="3"/>
  <c r="AB23" i="3" s="1"/>
  <c r="P23" i="3"/>
  <c r="T23" i="6"/>
  <c r="L23" i="6" s="1"/>
  <c r="I24" i="6" s="1"/>
  <c r="J24" i="6" s="1"/>
  <c r="K24" i="6" s="1"/>
  <c r="R26" i="2"/>
  <c r="Z26" i="2" s="1"/>
  <c r="U26" i="2"/>
  <c r="AB26" i="2" s="1"/>
  <c r="U22" i="5"/>
  <c r="R22" i="5"/>
  <c r="Z22" i="5" s="1"/>
  <c r="Y22" i="5"/>
  <c r="Y21" i="9"/>
  <c r="R21" i="9"/>
  <c r="Z21" i="9" s="1"/>
  <c r="N24" i="7"/>
  <c r="M25" i="7"/>
  <c r="R23" i="3"/>
  <c r="Y23" i="3"/>
  <c r="Y26" i="2"/>
  <c r="Q20" i="16" l="1"/>
  <c r="Z20" i="16"/>
  <c r="V20" i="16"/>
  <c r="S20" i="16"/>
  <c r="AA20" i="16" s="1"/>
  <c r="Y21" i="15"/>
  <c r="P21" i="15"/>
  <c r="R21" i="15"/>
  <c r="Z21" i="14"/>
  <c r="V21" i="14"/>
  <c r="Q21" i="14"/>
  <c r="S21" i="14"/>
  <c r="AA21" i="14" s="1"/>
  <c r="Z23" i="12"/>
  <c r="S23" i="12"/>
  <c r="V23" i="12"/>
  <c r="Q23" i="12"/>
  <c r="V21" i="9"/>
  <c r="W21" i="9" s="1"/>
  <c r="AC21" i="9" s="1"/>
  <c r="S23" i="3"/>
  <c r="T23" i="3" s="1"/>
  <c r="L23" i="3" s="1"/>
  <c r="I24" i="3" s="1"/>
  <c r="J24" i="3" s="1"/>
  <c r="K24" i="3" s="1"/>
  <c r="AA21" i="8"/>
  <c r="T21" i="8"/>
  <c r="L21" i="8" s="1"/>
  <c r="I22" i="8" s="1"/>
  <c r="J22" i="8" s="1"/>
  <c r="K22" i="8" s="1"/>
  <c r="AA21" i="9"/>
  <c r="V23" i="3"/>
  <c r="W23" i="3" s="1"/>
  <c r="AC23" i="3" s="1"/>
  <c r="S26" i="2"/>
  <c r="O22" i="11"/>
  <c r="Q22" i="11"/>
  <c r="X22" i="11"/>
  <c r="AA23" i="6"/>
  <c r="L26" i="2"/>
  <c r="I27" i="2" s="1"/>
  <c r="J27" i="2" s="1"/>
  <c r="K27" i="2" s="1"/>
  <c r="V26" i="2"/>
  <c r="W26" i="2" s="1"/>
  <c r="AC26" i="2" s="1"/>
  <c r="AB22" i="5"/>
  <c r="V22" i="5"/>
  <c r="W22" i="5" s="1"/>
  <c r="AC22" i="5" s="1"/>
  <c r="O24" i="7"/>
  <c r="Q24" i="7"/>
  <c r="X24" i="7"/>
  <c r="M25" i="6"/>
  <c r="N24" i="6"/>
  <c r="Z23" i="3"/>
  <c r="W20" i="16" l="1"/>
  <c r="X20" i="16" s="1"/>
  <c r="AD20" i="16" s="1"/>
  <c r="AC20" i="16"/>
  <c r="T20" i="16"/>
  <c r="T21" i="14"/>
  <c r="AB21" i="14" s="1"/>
  <c r="Q21" i="15"/>
  <c r="Z21" i="15"/>
  <c r="V21" i="15"/>
  <c r="S21" i="15"/>
  <c r="AA21" i="15" s="1"/>
  <c r="W21" i="14"/>
  <c r="X21" i="14" s="1"/>
  <c r="AD21" i="14" s="1"/>
  <c r="AC21" i="14"/>
  <c r="W23" i="12"/>
  <c r="X23" i="12" s="1"/>
  <c r="AD23" i="12" s="1"/>
  <c r="AC23" i="12"/>
  <c r="AA23" i="12"/>
  <c r="T23" i="12"/>
  <c r="P22" i="11"/>
  <c r="R22" i="11"/>
  <c r="Z22" i="11" s="1"/>
  <c r="U22" i="11"/>
  <c r="Y22" i="11"/>
  <c r="AA23" i="3"/>
  <c r="U24" i="7"/>
  <c r="V24" i="7" s="1"/>
  <c r="W24" i="7" s="1"/>
  <c r="P24" i="7"/>
  <c r="AA22" i="5"/>
  <c r="T22" i="5"/>
  <c r="L22" i="5" s="1"/>
  <c r="I23" i="5" s="1"/>
  <c r="J23" i="5" s="1"/>
  <c r="K23" i="5" s="1"/>
  <c r="AA26" i="2"/>
  <c r="L21" i="9"/>
  <c r="I22" i="9" s="1"/>
  <c r="J22" i="9" s="1"/>
  <c r="K22" i="9" s="1"/>
  <c r="N22" i="8"/>
  <c r="M23" i="8"/>
  <c r="Y24" i="7"/>
  <c r="R24" i="7"/>
  <c r="X24" i="6"/>
  <c r="Q24" i="6"/>
  <c r="O24" i="6"/>
  <c r="N24" i="3"/>
  <c r="M25" i="3"/>
  <c r="M28" i="2"/>
  <c r="N27" i="2"/>
  <c r="T27" i="2" s="1"/>
  <c r="AB20" i="16" l="1"/>
  <c r="U20" i="16"/>
  <c r="M20" i="16" s="1"/>
  <c r="J21" i="16" s="1"/>
  <c r="U21" i="14"/>
  <c r="M21" i="14" s="1"/>
  <c r="J22" i="14" s="1"/>
  <c r="K22" i="14" s="1"/>
  <c r="W21" i="15"/>
  <c r="X21" i="15" s="1"/>
  <c r="AD21" i="15" s="1"/>
  <c r="AC21" i="15"/>
  <c r="T21" i="15"/>
  <c r="AB23" i="12"/>
  <c r="U23" i="12"/>
  <c r="M23" i="12" s="1"/>
  <c r="J24" i="12" s="1"/>
  <c r="AB24" i="7"/>
  <c r="S22" i="11"/>
  <c r="AB22" i="11"/>
  <c r="V22" i="11"/>
  <c r="W22" i="11" s="1"/>
  <c r="AC22" i="11" s="1"/>
  <c r="S24" i="7"/>
  <c r="T24" i="7" s="1"/>
  <c r="L24" i="7" s="1"/>
  <c r="I25" i="7" s="1"/>
  <c r="J25" i="7" s="1"/>
  <c r="K25" i="7" s="1"/>
  <c r="U24" i="6"/>
  <c r="V24" i="6" s="1"/>
  <c r="W24" i="6" s="1"/>
  <c r="AC24" i="6" s="1"/>
  <c r="P24" i="6"/>
  <c r="S24" i="6" s="1"/>
  <c r="N23" i="5"/>
  <c r="X23" i="5" s="1"/>
  <c r="M24" i="5"/>
  <c r="N22" i="9"/>
  <c r="M23" i="9"/>
  <c r="X22" i="8"/>
  <c r="O22" i="8"/>
  <c r="Q22" i="8"/>
  <c r="Z24" i="7"/>
  <c r="AC24" i="7"/>
  <c r="Y24" i="6"/>
  <c r="R24" i="6"/>
  <c r="O24" i="3"/>
  <c r="Q24" i="3"/>
  <c r="X24" i="3"/>
  <c r="Q27" i="2"/>
  <c r="O27" i="2"/>
  <c r="P27" i="2" s="1"/>
  <c r="X27" i="2"/>
  <c r="K21" i="16" l="1"/>
  <c r="AB21" i="15"/>
  <c r="U21" i="15"/>
  <c r="M21" i="15" s="1"/>
  <c r="J22" i="15" s="1"/>
  <c r="L22" i="14"/>
  <c r="O22" i="14"/>
  <c r="N23" i="14"/>
  <c r="K24" i="12"/>
  <c r="AB24" i="6"/>
  <c r="AA22" i="11"/>
  <c r="T22" i="11"/>
  <c r="L22" i="11" s="1"/>
  <c r="I23" i="11" s="1"/>
  <c r="AA24" i="7"/>
  <c r="U22" i="8"/>
  <c r="AB22" i="8" s="1"/>
  <c r="P22" i="8"/>
  <c r="U24" i="3"/>
  <c r="AB24" i="3" s="1"/>
  <c r="P24" i="3"/>
  <c r="T24" i="6"/>
  <c r="L24" i="6" s="1"/>
  <c r="I25" i="6" s="1"/>
  <c r="J25" i="6" s="1"/>
  <c r="K25" i="6" s="1"/>
  <c r="Q23" i="5"/>
  <c r="O23" i="5"/>
  <c r="P23" i="5" s="1"/>
  <c r="S23" i="5" s="1"/>
  <c r="R27" i="2"/>
  <c r="Z27" i="2" s="1"/>
  <c r="U27" i="2"/>
  <c r="V27" i="2" s="1"/>
  <c r="W27" i="2" s="1"/>
  <c r="AC27" i="2" s="1"/>
  <c r="Q22" i="9"/>
  <c r="X22" i="9"/>
  <c r="O22" i="9"/>
  <c r="Y22" i="8"/>
  <c r="R22" i="8"/>
  <c r="Z22" i="8" s="1"/>
  <c r="N25" i="7"/>
  <c r="M26" i="7"/>
  <c r="AA24" i="6"/>
  <c r="Z24" i="6"/>
  <c r="Y24" i="3"/>
  <c r="R24" i="3"/>
  <c r="Y27" i="2"/>
  <c r="O21" i="16" l="1"/>
  <c r="L21" i="16"/>
  <c r="N22" i="16"/>
  <c r="K22" i="15"/>
  <c r="R22" i="14"/>
  <c r="Y22" i="14"/>
  <c r="P22" i="14"/>
  <c r="O24" i="12"/>
  <c r="L24" i="12"/>
  <c r="N25" i="12"/>
  <c r="V24" i="3"/>
  <c r="W24" i="3" s="1"/>
  <c r="AC24" i="3" s="1"/>
  <c r="S22" i="8"/>
  <c r="T22" i="8" s="1"/>
  <c r="V22" i="8"/>
  <c r="W22" i="8" s="1"/>
  <c r="AC22" i="8" s="1"/>
  <c r="S24" i="3"/>
  <c r="AA24" i="3" s="1"/>
  <c r="S27" i="2"/>
  <c r="AA27" i="2" s="1"/>
  <c r="J23" i="11"/>
  <c r="U22" i="9"/>
  <c r="AB22" i="9" s="1"/>
  <c r="P22" i="9"/>
  <c r="L27" i="2"/>
  <c r="I28" i="2" s="1"/>
  <c r="J28" i="2" s="1"/>
  <c r="K28" i="2" s="1"/>
  <c r="U23" i="5"/>
  <c r="Y23" i="5"/>
  <c r="R23" i="5"/>
  <c r="AB27" i="2"/>
  <c r="Y22" i="9"/>
  <c r="R22" i="9"/>
  <c r="Z22" i="9" s="1"/>
  <c r="Q25" i="7"/>
  <c r="X25" i="7"/>
  <c r="O25" i="7"/>
  <c r="M26" i="6"/>
  <c r="N25" i="6"/>
  <c r="Z24" i="3"/>
  <c r="R21" i="16" l="1"/>
  <c r="Y21" i="16"/>
  <c r="P21" i="16"/>
  <c r="L22" i="15"/>
  <c r="O22" i="15"/>
  <c r="N23" i="15"/>
  <c r="Z22" i="14"/>
  <c r="V22" i="14"/>
  <c r="Q22" i="14"/>
  <c r="S22" i="14"/>
  <c r="AA22" i="14" s="1"/>
  <c r="R24" i="12"/>
  <c r="Y24" i="12"/>
  <c r="P24" i="12"/>
  <c r="S22" i="9"/>
  <c r="T22" i="9" s="1"/>
  <c r="T24" i="3"/>
  <c r="L24" i="3" s="1"/>
  <c r="I25" i="3" s="1"/>
  <c r="J25" i="3" s="1"/>
  <c r="K25" i="3" s="1"/>
  <c r="V22" i="9"/>
  <c r="W22" i="9" s="1"/>
  <c r="AC22" i="9" s="1"/>
  <c r="K23" i="11"/>
  <c r="N23" i="11"/>
  <c r="M24" i="11"/>
  <c r="U25" i="7"/>
  <c r="V25" i="7" s="1"/>
  <c r="W25" i="7" s="1"/>
  <c r="P25" i="7"/>
  <c r="T23" i="5"/>
  <c r="Z23" i="5"/>
  <c r="V23" i="5"/>
  <c r="W23" i="5" s="1"/>
  <c r="AC23" i="5" s="1"/>
  <c r="AB23" i="5"/>
  <c r="AA22" i="8"/>
  <c r="L22" i="8"/>
  <c r="I23" i="8" s="1"/>
  <c r="Y25" i="7"/>
  <c r="R25" i="7"/>
  <c r="O25" i="6"/>
  <c r="X25" i="6"/>
  <c r="Q25" i="6"/>
  <c r="M29" i="2"/>
  <c r="N28" i="2"/>
  <c r="T28" i="2" s="1"/>
  <c r="Z21" i="16" l="1"/>
  <c r="V21" i="16"/>
  <c r="Q21" i="16"/>
  <c r="S21" i="16"/>
  <c r="AA21" i="16" s="1"/>
  <c r="T22" i="14"/>
  <c r="U22" i="14" s="1"/>
  <c r="M22" i="14" s="1"/>
  <c r="J23" i="14" s="1"/>
  <c r="P22" i="15"/>
  <c r="R22" i="15"/>
  <c r="Y22" i="15"/>
  <c r="AB22" i="14"/>
  <c r="W22" i="14"/>
  <c r="X22" i="14" s="1"/>
  <c r="AD22" i="14" s="1"/>
  <c r="AC22" i="14"/>
  <c r="Q24" i="12"/>
  <c r="V24" i="12"/>
  <c r="Z24" i="12"/>
  <c r="S24" i="12"/>
  <c r="AB25" i="7"/>
  <c r="N25" i="3"/>
  <c r="Q25" i="3" s="1"/>
  <c r="M26" i="3"/>
  <c r="O23" i="11"/>
  <c r="Q23" i="11"/>
  <c r="X23" i="11"/>
  <c r="S25" i="7"/>
  <c r="T25" i="7" s="1"/>
  <c r="L25" i="7" s="1"/>
  <c r="I26" i="7" s="1"/>
  <c r="J26" i="7" s="1"/>
  <c r="K26" i="7" s="1"/>
  <c r="U25" i="6"/>
  <c r="V25" i="6" s="1"/>
  <c r="W25" i="6" s="1"/>
  <c r="AC25" i="6" s="1"/>
  <c r="P25" i="6"/>
  <c r="S25" i="6" s="1"/>
  <c r="AA23" i="5"/>
  <c r="L23" i="5"/>
  <c r="I24" i="5" s="1"/>
  <c r="J24" i="5" s="1"/>
  <c r="AA22" i="9"/>
  <c r="L22" i="9"/>
  <c r="I23" i="9" s="1"/>
  <c r="J23" i="8"/>
  <c r="K23" i="8" s="1"/>
  <c r="Z25" i="7"/>
  <c r="AC25" i="7"/>
  <c r="Y25" i="6"/>
  <c r="R25" i="6"/>
  <c r="X28" i="2"/>
  <c r="O28" i="2"/>
  <c r="P28" i="2" s="1"/>
  <c r="Q28" i="2"/>
  <c r="T21" i="16" l="1"/>
  <c r="W21" i="16"/>
  <c r="X21" i="16"/>
  <c r="AD21" i="16" s="1"/>
  <c r="AC21" i="16"/>
  <c r="Z22" i="15"/>
  <c r="V22" i="15"/>
  <c r="Q22" i="15"/>
  <c r="S22" i="15"/>
  <c r="AA22" i="15" s="1"/>
  <c r="K23" i="14"/>
  <c r="AA24" i="12"/>
  <c r="W24" i="12"/>
  <c r="X24" i="12" s="1"/>
  <c r="AD24" i="12" s="1"/>
  <c r="AC24" i="12"/>
  <c r="T24" i="12"/>
  <c r="O25" i="3"/>
  <c r="X25" i="3"/>
  <c r="AB25" i="6"/>
  <c r="P23" i="11"/>
  <c r="Y23" i="11"/>
  <c r="U23" i="11"/>
  <c r="R23" i="11"/>
  <c r="Z23" i="11" s="1"/>
  <c r="AA25" i="7"/>
  <c r="U25" i="3"/>
  <c r="V25" i="3" s="1"/>
  <c r="W25" i="3" s="1"/>
  <c r="P25" i="3"/>
  <c r="T25" i="6"/>
  <c r="L25" i="6" s="1"/>
  <c r="I26" i="6" s="1"/>
  <c r="J26" i="6" s="1"/>
  <c r="K26" i="6" s="1"/>
  <c r="K24" i="5"/>
  <c r="M25" i="5"/>
  <c r="N24" i="5"/>
  <c r="R28" i="2"/>
  <c r="Z28" i="2" s="1"/>
  <c r="U28" i="2"/>
  <c r="AB28" i="2" s="1"/>
  <c r="J23" i="9"/>
  <c r="K23" i="9" s="1"/>
  <c r="N23" i="8"/>
  <c r="M24" i="8"/>
  <c r="M27" i="7"/>
  <c r="N26" i="7"/>
  <c r="AA25" i="6"/>
  <c r="Z25" i="6"/>
  <c r="R25" i="3"/>
  <c r="Z25" i="3" s="1"/>
  <c r="Y25" i="3"/>
  <c r="Y28" i="2"/>
  <c r="AB21" i="16" l="1"/>
  <c r="U21" i="16"/>
  <c r="M21" i="16" s="1"/>
  <c r="J22" i="16" s="1"/>
  <c r="T22" i="15"/>
  <c r="AB22" i="15" s="1"/>
  <c r="W22" i="15"/>
  <c r="X22" i="15" s="1"/>
  <c r="AD22" i="15" s="1"/>
  <c r="AC22" i="15"/>
  <c r="L23" i="14"/>
  <c r="O23" i="14"/>
  <c r="N24" i="14"/>
  <c r="AB24" i="12"/>
  <c r="U24" i="12"/>
  <c r="M24" i="12" s="1"/>
  <c r="J25" i="12" s="1"/>
  <c r="K25" i="12" s="1"/>
  <c r="S23" i="11"/>
  <c r="S25" i="3"/>
  <c r="S28" i="2"/>
  <c r="AA28" i="2" s="1"/>
  <c r="V23" i="11"/>
  <c r="W23" i="11" s="1"/>
  <c r="AC23" i="11" s="1"/>
  <c r="AB23" i="11"/>
  <c r="AB25" i="3"/>
  <c r="V28" i="2"/>
  <c r="W28" i="2" s="1"/>
  <c r="AC28" i="2" s="1"/>
  <c r="O24" i="5"/>
  <c r="P24" i="5" s="1"/>
  <c r="S24" i="5" s="1"/>
  <c r="Q24" i="5"/>
  <c r="X24" i="5"/>
  <c r="N23" i="9"/>
  <c r="M24" i="9"/>
  <c r="Q23" i="8"/>
  <c r="O23" i="8"/>
  <c r="X23" i="8"/>
  <c r="O26" i="7"/>
  <c r="X26" i="7"/>
  <c r="Q26" i="7"/>
  <c r="N26" i="6"/>
  <c r="M27" i="6"/>
  <c r="AC25" i="3"/>
  <c r="L28" i="2"/>
  <c r="I29" i="2" s="1"/>
  <c r="J29" i="2" s="1"/>
  <c r="K29" i="2" s="1"/>
  <c r="K22" i="16" l="1"/>
  <c r="U22" i="15"/>
  <c r="M22" i="15" s="1"/>
  <c r="J23" i="15" s="1"/>
  <c r="K23" i="15" s="1"/>
  <c r="P23" i="14"/>
  <c r="R23" i="14"/>
  <c r="Y23" i="14"/>
  <c r="O25" i="12"/>
  <c r="L25" i="12"/>
  <c r="N26" i="12"/>
  <c r="AA23" i="11"/>
  <c r="T23" i="11"/>
  <c r="L23" i="11" s="1"/>
  <c r="I24" i="11" s="1"/>
  <c r="J24" i="11" s="1"/>
  <c r="U23" i="8"/>
  <c r="AB23" i="8" s="1"/>
  <c r="P23" i="8"/>
  <c r="U26" i="7"/>
  <c r="AB26" i="7" s="1"/>
  <c r="P26" i="7"/>
  <c r="AA25" i="3"/>
  <c r="T25" i="3"/>
  <c r="L25" i="3" s="1"/>
  <c r="I26" i="3" s="1"/>
  <c r="J26" i="3" s="1"/>
  <c r="K26" i="3" s="1"/>
  <c r="U24" i="5"/>
  <c r="Y24" i="5"/>
  <c r="R24" i="5"/>
  <c r="Z24" i="5" s="1"/>
  <c r="X23" i="9"/>
  <c r="O23" i="9"/>
  <c r="Q23" i="9"/>
  <c r="Y23" i="8"/>
  <c r="R23" i="8"/>
  <c r="Z23" i="8" s="1"/>
  <c r="V26" i="7"/>
  <c r="W26" i="7" s="1"/>
  <c r="AC26" i="7" s="1"/>
  <c r="Y26" i="7"/>
  <c r="R26" i="7"/>
  <c r="Z26" i="7" s="1"/>
  <c r="O26" i="6"/>
  <c r="Q26" i="6"/>
  <c r="X26" i="6"/>
  <c r="M30" i="2"/>
  <c r="N29" i="2"/>
  <c r="T29" i="2" s="1"/>
  <c r="L22" i="16" l="1"/>
  <c r="O22" i="16"/>
  <c r="N23" i="16"/>
  <c r="L23" i="15"/>
  <c r="O23" i="15"/>
  <c r="N24" i="15"/>
  <c r="Z23" i="14"/>
  <c r="V23" i="14"/>
  <c r="Q23" i="14"/>
  <c r="S23" i="14"/>
  <c r="AA23" i="14" s="1"/>
  <c r="Y25" i="12"/>
  <c r="R25" i="12"/>
  <c r="P25" i="12"/>
  <c r="S23" i="8"/>
  <c r="T23" i="8" s="1"/>
  <c r="V23" i="8"/>
  <c r="W23" i="8" s="1"/>
  <c r="AC23" i="8" s="1"/>
  <c r="K24" i="11"/>
  <c r="N24" i="11"/>
  <c r="M25" i="11"/>
  <c r="U23" i="9"/>
  <c r="V23" i="9" s="1"/>
  <c r="W23" i="9" s="1"/>
  <c r="AC23" i="9" s="1"/>
  <c r="P23" i="9"/>
  <c r="S26" i="7"/>
  <c r="T26" i="7" s="1"/>
  <c r="U26" i="6"/>
  <c r="AB26" i="6" s="1"/>
  <c r="P26" i="6"/>
  <c r="S26" i="6" s="1"/>
  <c r="T24" i="5"/>
  <c r="L24" i="5" s="1"/>
  <c r="I25" i="5" s="1"/>
  <c r="J25" i="5" s="1"/>
  <c r="V24" i="5"/>
  <c r="W24" i="5" s="1"/>
  <c r="AC24" i="5" s="1"/>
  <c r="AB24" i="5"/>
  <c r="Y23" i="9"/>
  <c r="R23" i="9"/>
  <c r="Z23" i="9" s="1"/>
  <c r="R26" i="6"/>
  <c r="Z26" i="6" s="1"/>
  <c r="Y26" i="6"/>
  <c r="N26" i="3"/>
  <c r="M27" i="3"/>
  <c r="Q29" i="2"/>
  <c r="O29" i="2"/>
  <c r="P29" i="2" s="1"/>
  <c r="X29" i="2"/>
  <c r="R22" i="16" l="1"/>
  <c r="Y22" i="16"/>
  <c r="P22" i="16"/>
  <c r="T23" i="14"/>
  <c r="U23" i="14" s="1"/>
  <c r="M23" i="14" s="1"/>
  <c r="J24" i="14" s="1"/>
  <c r="R23" i="15"/>
  <c r="Y23" i="15"/>
  <c r="P23" i="15"/>
  <c r="W23" i="14"/>
  <c r="X23" i="14" s="1"/>
  <c r="AD23" i="14" s="1"/>
  <c r="AC23" i="14"/>
  <c r="V25" i="12"/>
  <c r="Q25" i="12"/>
  <c r="S25" i="12"/>
  <c r="AA25" i="12" s="1"/>
  <c r="Z25" i="12"/>
  <c r="AA23" i="8"/>
  <c r="S23" i="9"/>
  <c r="T23" i="9" s="1"/>
  <c r="V26" i="6"/>
  <c r="W26" i="6" s="1"/>
  <c r="AC26" i="6" s="1"/>
  <c r="Q24" i="11"/>
  <c r="X24" i="11"/>
  <c r="O24" i="11"/>
  <c r="AB23" i="9"/>
  <c r="AA24" i="5"/>
  <c r="K25" i="5"/>
  <c r="M26" i="5"/>
  <c r="N25" i="5"/>
  <c r="R29" i="2"/>
  <c r="Z29" i="2" s="1"/>
  <c r="U29" i="2"/>
  <c r="AB29" i="2" s="1"/>
  <c r="L23" i="8"/>
  <c r="I24" i="8" s="1"/>
  <c r="J24" i="8" s="1"/>
  <c r="K24" i="8" s="1"/>
  <c r="AA26" i="7"/>
  <c r="L26" i="7"/>
  <c r="I27" i="7" s="1"/>
  <c r="J27" i="7" s="1"/>
  <c r="K27" i="7" s="1"/>
  <c r="T26" i="6"/>
  <c r="X26" i="3"/>
  <c r="Q26" i="3"/>
  <c r="O26" i="3"/>
  <c r="Y29" i="2"/>
  <c r="Z22" i="16" l="1"/>
  <c r="V22" i="16"/>
  <c r="Q22" i="16"/>
  <c r="S22" i="16"/>
  <c r="AA22" i="16" s="1"/>
  <c r="AB23" i="14"/>
  <c r="Z23" i="15"/>
  <c r="V23" i="15"/>
  <c r="Q23" i="15"/>
  <c r="S23" i="15"/>
  <c r="AA23" i="15" s="1"/>
  <c r="K24" i="14"/>
  <c r="T25" i="12"/>
  <c r="AB25" i="12" s="1"/>
  <c r="W25" i="12"/>
  <c r="X25" i="12" s="1"/>
  <c r="AD25" i="12" s="1"/>
  <c r="AC25" i="12"/>
  <c r="S29" i="2"/>
  <c r="AA29" i="2" s="1"/>
  <c r="R24" i="11"/>
  <c r="Z24" i="11" s="1"/>
  <c r="U24" i="11"/>
  <c r="P24" i="11"/>
  <c r="S24" i="11" s="1"/>
  <c r="Y24" i="11"/>
  <c r="U26" i="3"/>
  <c r="V26" i="3" s="1"/>
  <c r="W26" i="3" s="1"/>
  <c r="AC26" i="3" s="1"/>
  <c r="P26" i="3"/>
  <c r="V29" i="2"/>
  <c r="W29" i="2" s="1"/>
  <c r="AC29" i="2" s="1"/>
  <c r="O25" i="5"/>
  <c r="P25" i="5" s="1"/>
  <c r="S25" i="5" s="1"/>
  <c r="Q25" i="5"/>
  <c r="X25" i="5"/>
  <c r="AA23" i="9"/>
  <c r="L23" i="9"/>
  <c r="I24" i="9" s="1"/>
  <c r="N24" i="8"/>
  <c r="M25" i="8"/>
  <c r="M28" i="7"/>
  <c r="N27" i="7"/>
  <c r="AA26" i="6"/>
  <c r="L26" i="6"/>
  <c r="I27" i="6" s="1"/>
  <c r="J27" i="6" s="1"/>
  <c r="K27" i="6" s="1"/>
  <c r="R26" i="3"/>
  <c r="Z26" i="3" s="1"/>
  <c r="Y26" i="3"/>
  <c r="L29" i="2"/>
  <c r="I30" i="2" s="1"/>
  <c r="J30" i="2" s="1"/>
  <c r="K30" i="2" s="1"/>
  <c r="T22" i="16" l="1"/>
  <c r="W22" i="16"/>
  <c r="X22" i="16" s="1"/>
  <c r="AD22" i="16" s="1"/>
  <c r="AC22" i="16"/>
  <c r="T23" i="15"/>
  <c r="W23" i="15"/>
  <c r="X23" i="15" s="1"/>
  <c r="AD23" i="15" s="1"/>
  <c r="AC23" i="15"/>
  <c r="L24" i="14"/>
  <c r="O24" i="14"/>
  <c r="N25" i="14"/>
  <c r="U25" i="12"/>
  <c r="M25" i="12" s="1"/>
  <c r="J26" i="12" s="1"/>
  <c r="K26" i="12" s="1"/>
  <c r="N27" i="12" s="1"/>
  <c r="S26" i="3"/>
  <c r="T26" i="3" s="1"/>
  <c r="AA24" i="11"/>
  <c r="T24" i="11"/>
  <c r="L24" i="11" s="1"/>
  <c r="I25" i="11" s="1"/>
  <c r="J25" i="11" s="1"/>
  <c r="V24" i="11"/>
  <c r="W24" i="11" s="1"/>
  <c r="AC24" i="11" s="1"/>
  <c r="AB24" i="11"/>
  <c r="AB26" i="3"/>
  <c r="U25" i="5"/>
  <c r="Y25" i="5"/>
  <c r="R25" i="5"/>
  <c r="J24" i="9"/>
  <c r="K24" i="9" s="1"/>
  <c r="O24" i="8"/>
  <c r="X24" i="8"/>
  <c r="Q24" i="8"/>
  <c r="O27" i="7"/>
  <c r="Q27" i="7"/>
  <c r="X27" i="7"/>
  <c r="N27" i="6"/>
  <c r="M28" i="6"/>
  <c r="M31" i="2"/>
  <c r="N30" i="2"/>
  <c r="T30" i="2" s="1"/>
  <c r="AB22" i="16" l="1"/>
  <c r="U22" i="16"/>
  <c r="M22" i="16" s="1"/>
  <c r="J23" i="16" s="1"/>
  <c r="AB23" i="15"/>
  <c r="U23" i="15"/>
  <c r="M23" i="15" s="1"/>
  <c r="J24" i="15" s="1"/>
  <c r="R24" i="14"/>
  <c r="Y24" i="14"/>
  <c r="P24" i="14"/>
  <c r="O26" i="12"/>
  <c r="Y26" i="12" s="1"/>
  <c r="L26" i="12"/>
  <c r="N25" i="11"/>
  <c r="K25" i="11"/>
  <c r="M26" i="11"/>
  <c r="U24" i="8"/>
  <c r="V24" i="8" s="1"/>
  <c r="W24" i="8" s="1"/>
  <c r="AC24" i="8" s="1"/>
  <c r="P24" i="8"/>
  <c r="U27" i="7"/>
  <c r="V27" i="7" s="1"/>
  <c r="W27" i="7" s="1"/>
  <c r="AC27" i="7" s="1"/>
  <c r="P27" i="7"/>
  <c r="T25" i="5"/>
  <c r="Z25" i="5"/>
  <c r="V25" i="5"/>
  <c r="W25" i="5" s="1"/>
  <c r="AC25" i="5" s="1"/>
  <c r="AB25" i="5"/>
  <c r="N24" i="9"/>
  <c r="M25" i="9"/>
  <c r="Y24" i="8"/>
  <c r="R24" i="8"/>
  <c r="Z24" i="8" s="1"/>
  <c r="Y27" i="7"/>
  <c r="R27" i="7"/>
  <c r="Z27" i="7" s="1"/>
  <c r="O27" i="6"/>
  <c r="X27" i="6"/>
  <c r="Q27" i="6"/>
  <c r="AA26" i="3"/>
  <c r="L26" i="3"/>
  <c r="I27" i="3" s="1"/>
  <c r="J27" i="3" s="1"/>
  <c r="K27" i="3" s="1"/>
  <c r="O30" i="2"/>
  <c r="P30" i="2" s="1"/>
  <c r="Q30" i="2"/>
  <c r="X30" i="2"/>
  <c r="K23" i="16" l="1"/>
  <c r="K24" i="15"/>
  <c r="Z24" i="14"/>
  <c r="V24" i="14"/>
  <c r="Q24" i="14"/>
  <c r="T24" i="14" s="1"/>
  <c r="S24" i="14"/>
  <c r="AA24" i="14" s="1"/>
  <c r="R26" i="12"/>
  <c r="P26" i="12"/>
  <c r="Z26" i="12" s="1"/>
  <c r="AB24" i="8"/>
  <c r="AB27" i="7"/>
  <c r="S24" i="8"/>
  <c r="T24" i="8" s="1"/>
  <c r="O25" i="11"/>
  <c r="Q25" i="11"/>
  <c r="X25" i="11"/>
  <c r="S27" i="7"/>
  <c r="U27" i="6"/>
  <c r="AB27" i="6" s="1"/>
  <c r="P27" i="6"/>
  <c r="S27" i="6" s="1"/>
  <c r="L25" i="5"/>
  <c r="I26" i="5" s="1"/>
  <c r="J26" i="5" s="1"/>
  <c r="AA25" i="5"/>
  <c r="R30" i="2"/>
  <c r="Z30" i="2" s="1"/>
  <c r="U30" i="2"/>
  <c r="V30" i="2" s="1"/>
  <c r="W30" i="2" s="1"/>
  <c r="AC30" i="2" s="1"/>
  <c r="X24" i="9"/>
  <c r="O24" i="9"/>
  <c r="Q24" i="9"/>
  <c r="V27" i="6"/>
  <c r="W27" i="6" s="1"/>
  <c r="AC27" i="6" s="1"/>
  <c r="R27" i="6"/>
  <c r="Z27" i="6" s="1"/>
  <c r="Y27" i="6"/>
  <c r="N27" i="3"/>
  <c r="M28" i="3"/>
  <c r="Y30" i="2"/>
  <c r="L23" i="16" l="1"/>
  <c r="O23" i="16"/>
  <c r="N24" i="16"/>
  <c r="L24" i="15"/>
  <c r="O24" i="15"/>
  <c r="N25" i="15"/>
  <c r="AB24" i="14"/>
  <c r="U24" i="14"/>
  <c r="M24" i="14" s="1"/>
  <c r="J25" i="14" s="1"/>
  <c r="W24" i="14"/>
  <c r="X24" i="14" s="1"/>
  <c r="AD24" i="14" s="1"/>
  <c r="AC24" i="14"/>
  <c r="S26" i="12"/>
  <c r="AA26" i="12" s="1"/>
  <c r="Q26" i="12"/>
  <c r="V26" i="12"/>
  <c r="AC26" i="12" s="1"/>
  <c r="S30" i="2"/>
  <c r="AA30" i="2" s="1"/>
  <c r="P25" i="11"/>
  <c r="R25" i="11"/>
  <c r="U25" i="11"/>
  <c r="Y25" i="11"/>
  <c r="U24" i="9"/>
  <c r="AB24" i="9" s="1"/>
  <c r="P24" i="9"/>
  <c r="AA27" i="7"/>
  <c r="T27" i="7"/>
  <c r="L27" i="7" s="1"/>
  <c r="I28" i="7" s="1"/>
  <c r="J28" i="7" s="1"/>
  <c r="K28" i="7" s="1"/>
  <c r="AB30" i="2"/>
  <c r="K26" i="5"/>
  <c r="M27" i="5"/>
  <c r="N26" i="5"/>
  <c r="Y24" i="9"/>
  <c r="R24" i="9"/>
  <c r="Z24" i="9" s="1"/>
  <c r="AA24" i="8"/>
  <c r="L24" i="8"/>
  <c r="I25" i="8" s="1"/>
  <c r="X27" i="3"/>
  <c r="Q27" i="3"/>
  <c r="O27" i="3"/>
  <c r="L30" i="2"/>
  <c r="I31" i="2" s="1"/>
  <c r="J31" i="2" s="1"/>
  <c r="K31" i="2" s="1"/>
  <c r="P23" i="16" l="1"/>
  <c r="R23" i="16"/>
  <c r="Y23" i="16"/>
  <c r="P24" i="15"/>
  <c r="R24" i="15"/>
  <c r="Y24" i="15"/>
  <c r="K25" i="14"/>
  <c r="T26" i="12"/>
  <c r="AB26" i="12" s="1"/>
  <c r="W26" i="12"/>
  <c r="X26" i="12" s="1"/>
  <c r="AD26" i="12" s="1"/>
  <c r="S24" i="9"/>
  <c r="T24" i="9" s="1"/>
  <c r="S25" i="11"/>
  <c r="V25" i="11"/>
  <c r="W25" i="11" s="1"/>
  <c r="AB25" i="11"/>
  <c r="Z25" i="11"/>
  <c r="V24" i="9"/>
  <c r="W24" i="9" s="1"/>
  <c r="AC24" i="9" s="1"/>
  <c r="AA24" i="9"/>
  <c r="U27" i="3"/>
  <c r="AB27" i="3" s="1"/>
  <c r="P27" i="3"/>
  <c r="AA27" i="6"/>
  <c r="T27" i="6"/>
  <c r="L27" i="6" s="1"/>
  <c r="I28" i="6" s="1"/>
  <c r="J28" i="6" s="1"/>
  <c r="K28" i="6" s="1"/>
  <c r="O26" i="5"/>
  <c r="P26" i="5" s="1"/>
  <c r="S26" i="5" s="1"/>
  <c r="X26" i="5"/>
  <c r="Q26" i="5"/>
  <c r="M29" i="7"/>
  <c r="N28" i="7"/>
  <c r="J25" i="8"/>
  <c r="K25" i="8" s="1"/>
  <c r="R27" i="3"/>
  <c r="Z27" i="3" s="1"/>
  <c r="Y27" i="3"/>
  <c r="M32" i="2"/>
  <c r="N31" i="2"/>
  <c r="T31" i="2" s="1"/>
  <c r="Z23" i="16" l="1"/>
  <c r="V23" i="16"/>
  <c r="Q23" i="16"/>
  <c r="S23" i="16"/>
  <c r="AA23" i="16" s="1"/>
  <c r="Z24" i="15"/>
  <c r="V24" i="15"/>
  <c r="Q24" i="15"/>
  <c r="S24" i="15"/>
  <c r="AA24" i="15" s="1"/>
  <c r="L25" i="14"/>
  <c r="O25" i="14"/>
  <c r="N26" i="14"/>
  <c r="U26" i="12"/>
  <c r="M26" i="12" s="1"/>
  <c r="J27" i="12" s="1"/>
  <c r="K27" i="12" s="1"/>
  <c r="L27" i="12" s="1"/>
  <c r="S27" i="3"/>
  <c r="AA25" i="11"/>
  <c r="T25" i="11"/>
  <c r="L25" i="11" s="1"/>
  <c r="I26" i="11" s="1"/>
  <c r="J26" i="11" s="1"/>
  <c r="AC25" i="11"/>
  <c r="V27" i="3"/>
  <c r="W27" i="3" s="1"/>
  <c r="AC27" i="3" s="1"/>
  <c r="O28" i="7"/>
  <c r="R28" i="7" s="1"/>
  <c r="Z28" i="7" s="1"/>
  <c r="X28" i="7"/>
  <c r="Q28" i="7"/>
  <c r="U26" i="5"/>
  <c r="Y26" i="5"/>
  <c r="R26" i="5"/>
  <c r="Z26" i="5" s="1"/>
  <c r="L24" i="9"/>
  <c r="I25" i="9" s="1"/>
  <c r="J25" i="9" s="1"/>
  <c r="K25" i="9" s="1"/>
  <c r="N25" i="8"/>
  <c r="M26" i="8"/>
  <c r="N28" i="6"/>
  <c r="M29" i="6"/>
  <c r="O31" i="2"/>
  <c r="P31" i="2" s="1"/>
  <c r="X31" i="2"/>
  <c r="Q31" i="2"/>
  <c r="W23" i="16" l="1"/>
  <c r="X23" i="16" s="1"/>
  <c r="AD23" i="16" s="1"/>
  <c r="AC23" i="16"/>
  <c r="T23" i="16"/>
  <c r="T24" i="15"/>
  <c r="W24" i="15"/>
  <c r="X24" i="15" s="1"/>
  <c r="AD24" i="15" s="1"/>
  <c r="AC24" i="15"/>
  <c r="P25" i="14"/>
  <c r="R25" i="14"/>
  <c r="Y25" i="14"/>
  <c r="O27" i="12"/>
  <c r="R27" i="12" s="1"/>
  <c r="N28" i="12"/>
  <c r="Y27" i="12"/>
  <c r="N26" i="11"/>
  <c r="K26" i="11"/>
  <c r="M27" i="11"/>
  <c r="Y28" i="7"/>
  <c r="U28" i="7"/>
  <c r="P28" i="7"/>
  <c r="S28" i="7" s="1"/>
  <c r="T28" i="7" s="1"/>
  <c r="L28" i="7" s="1"/>
  <c r="I29" i="7" s="1"/>
  <c r="J29" i="7" s="1"/>
  <c r="K29" i="7" s="1"/>
  <c r="AA27" i="3"/>
  <c r="T27" i="3"/>
  <c r="L27" i="3" s="1"/>
  <c r="I28" i="3" s="1"/>
  <c r="J28" i="3" s="1"/>
  <c r="K28" i="3" s="1"/>
  <c r="AB26" i="5"/>
  <c r="V26" i="5"/>
  <c r="W26" i="5" s="1"/>
  <c r="AC26" i="5" s="1"/>
  <c r="R31" i="2"/>
  <c r="Z31" i="2" s="1"/>
  <c r="U31" i="2"/>
  <c r="AB31" i="2" s="1"/>
  <c r="N25" i="9"/>
  <c r="M26" i="9"/>
  <c r="X25" i="8"/>
  <c r="Q25" i="8"/>
  <c r="O25" i="8"/>
  <c r="X28" i="6"/>
  <c r="Q28" i="6"/>
  <c r="O28" i="6"/>
  <c r="Y31" i="2"/>
  <c r="AB23" i="16" l="1"/>
  <c r="U23" i="16"/>
  <c r="M23" i="16" s="1"/>
  <c r="J24" i="16" s="1"/>
  <c r="AB24" i="15"/>
  <c r="U24" i="15"/>
  <c r="M24" i="15" s="1"/>
  <c r="J25" i="15" s="1"/>
  <c r="Z25" i="14"/>
  <c r="V25" i="14"/>
  <c r="Q25" i="14"/>
  <c r="S25" i="14"/>
  <c r="AA25" i="14" s="1"/>
  <c r="P27" i="12"/>
  <c r="V27" i="12" s="1"/>
  <c r="W27" i="12" s="1"/>
  <c r="X27" i="12" s="1"/>
  <c r="AD27" i="12" s="1"/>
  <c r="S31" i="2"/>
  <c r="O26" i="11"/>
  <c r="X26" i="11"/>
  <c r="Q26" i="11"/>
  <c r="AA31" i="2"/>
  <c r="U25" i="8"/>
  <c r="V25" i="8" s="1"/>
  <c r="W25" i="8" s="1"/>
  <c r="AC25" i="8" s="1"/>
  <c r="P25" i="8"/>
  <c r="AB28" i="7"/>
  <c r="V28" i="7"/>
  <c r="W28" i="7" s="1"/>
  <c r="AC28" i="7" s="1"/>
  <c r="U28" i="6"/>
  <c r="AB28" i="6" s="1"/>
  <c r="P28" i="6"/>
  <c r="AA26" i="5"/>
  <c r="T26" i="5"/>
  <c r="L26" i="5" s="1"/>
  <c r="I27" i="5" s="1"/>
  <c r="J27" i="5" s="1"/>
  <c r="K27" i="5" s="1"/>
  <c r="V31" i="2"/>
  <c r="W31" i="2" s="1"/>
  <c r="AC31" i="2" s="1"/>
  <c r="AA28" i="7"/>
  <c r="Q25" i="9"/>
  <c r="X25" i="9"/>
  <c r="O25" i="9"/>
  <c r="Y25" i="8"/>
  <c r="R25" i="8"/>
  <c r="Z25" i="8" s="1"/>
  <c r="N29" i="7"/>
  <c r="M30" i="7"/>
  <c r="Y28" i="6"/>
  <c r="R28" i="6"/>
  <c r="Z28" i="6" s="1"/>
  <c r="N28" i="3"/>
  <c r="M29" i="3"/>
  <c r="L31" i="2"/>
  <c r="I32" i="2" s="1"/>
  <c r="J32" i="2" s="1"/>
  <c r="K32" i="2" s="1"/>
  <c r="K24" i="16" l="1"/>
  <c r="T25" i="14"/>
  <c r="K25" i="15"/>
  <c r="AB25" i="14"/>
  <c r="U25" i="14"/>
  <c r="M25" i="14" s="1"/>
  <c r="J26" i="14" s="1"/>
  <c r="W25" i="14"/>
  <c r="X25" i="14" s="1"/>
  <c r="AD25" i="14" s="1"/>
  <c r="AC25" i="14"/>
  <c r="AC27" i="12"/>
  <c r="Q27" i="12"/>
  <c r="S27" i="12"/>
  <c r="AA27" i="12" s="1"/>
  <c r="Z27" i="12"/>
  <c r="S28" i="6"/>
  <c r="S25" i="8"/>
  <c r="T25" i="8" s="1"/>
  <c r="AB25" i="8"/>
  <c r="V28" i="6"/>
  <c r="W28" i="6" s="1"/>
  <c r="AC28" i="6" s="1"/>
  <c r="U26" i="11"/>
  <c r="P26" i="11"/>
  <c r="Y26" i="11"/>
  <c r="R26" i="11"/>
  <c r="U25" i="9"/>
  <c r="AB25" i="9" s="1"/>
  <c r="P25" i="9"/>
  <c r="S25" i="9" s="1"/>
  <c r="T25" i="9" s="1"/>
  <c r="T28" i="6"/>
  <c r="M28" i="5"/>
  <c r="N27" i="5"/>
  <c r="Q27" i="5" s="1"/>
  <c r="Q28" i="3"/>
  <c r="O28" i="3"/>
  <c r="P28" i="3" s="1"/>
  <c r="Y25" i="9"/>
  <c r="R25" i="9"/>
  <c r="Z25" i="9" s="1"/>
  <c r="Q29" i="7"/>
  <c r="O29" i="7"/>
  <c r="X29" i="7"/>
  <c r="X28" i="3"/>
  <c r="M33" i="2"/>
  <c r="N32" i="2"/>
  <c r="T32" i="2" s="1"/>
  <c r="L24" i="16" l="1"/>
  <c r="O24" i="16"/>
  <c r="N25" i="16"/>
  <c r="L25" i="15"/>
  <c r="O25" i="15"/>
  <c r="N26" i="15"/>
  <c r="K26" i="14"/>
  <c r="T27" i="12"/>
  <c r="S26" i="11"/>
  <c r="V25" i="9"/>
  <c r="W25" i="9" s="1"/>
  <c r="AC25" i="9" s="1"/>
  <c r="O27" i="5"/>
  <c r="P27" i="5" s="1"/>
  <c r="Z26" i="11"/>
  <c r="V26" i="11"/>
  <c r="W26" i="11" s="1"/>
  <c r="AB26" i="11"/>
  <c r="U29" i="7"/>
  <c r="V29" i="7" s="1"/>
  <c r="W29" i="7" s="1"/>
  <c r="AC29" i="7" s="1"/>
  <c r="P29" i="7"/>
  <c r="X27" i="5"/>
  <c r="Y28" i="3"/>
  <c r="U28" i="3"/>
  <c r="R28" i="3"/>
  <c r="Z28" i="3" s="1"/>
  <c r="AA25" i="8"/>
  <c r="L25" i="8"/>
  <c r="I26" i="8" s="1"/>
  <c r="R29" i="7"/>
  <c r="Z29" i="7" s="1"/>
  <c r="Y29" i="7"/>
  <c r="AA28" i="6"/>
  <c r="L28" i="6"/>
  <c r="I29" i="6" s="1"/>
  <c r="J29" i="6" s="1"/>
  <c r="K29" i="6" s="1"/>
  <c r="O32" i="2"/>
  <c r="P32" i="2" s="1"/>
  <c r="Q32" i="2"/>
  <c r="X32" i="2"/>
  <c r="R24" i="16" l="1"/>
  <c r="Y24" i="16"/>
  <c r="P24" i="16"/>
  <c r="R25" i="15"/>
  <c r="Y25" i="15"/>
  <c r="P25" i="15"/>
  <c r="O26" i="14"/>
  <c r="L26" i="14"/>
  <c r="N27" i="14"/>
  <c r="AB27" i="12"/>
  <c r="U27" i="12"/>
  <c r="M27" i="12" s="1"/>
  <c r="J28" i="12" s="1"/>
  <c r="K28" i="12" s="1"/>
  <c r="AB29" i="7"/>
  <c r="Y27" i="5"/>
  <c r="U27" i="5"/>
  <c r="AB27" i="5" s="1"/>
  <c r="S28" i="3"/>
  <c r="R27" i="5"/>
  <c r="Z27" i="5" s="1"/>
  <c r="AA26" i="11"/>
  <c r="T26" i="11"/>
  <c r="L26" i="11" s="1"/>
  <c r="I27" i="11" s="1"/>
  <c r="J27" i="11" s="1"/>
  <c r="AC26" i="11"/>
  <c r="S29" i="7"/>
  <c r="T29" i="7" s="1"/>
  <c r="R32" i="2"/>
  <c r="Z32" i="2" s="1"/>
  <c r="U32" i="2"/>
  <c r="V32" i="2" s="1"/>
  <c r="W32" i="2" s="1"/>
  <c r="AC32" i="2" s="1"/>
  <c r="AB28" i="3"/>
  <c r="V28" i="3"/>
  <c r="W28" i="3" s="1"/>
  <c r="AC28" i="3" s="1"/>
  <c r="AA25" i="9"/>
  <c r="L25" i="9"/>
  <c r="I26" i="9" s="1"/>
  <c r="J26" i="8"/>
  <c r="K26" i="8" s="1"/>
  <c r="N29" i="6"/>
  <c r="M30" i="6"/>
  <c r="Y32" i="2"/>
  <c r="Z24" i="16" l="1"/>
  <c r="V24" i="16"/>
  <c r="Q24" i="16"/>
  <c r="S24" i="16"/>
  <c r="AA24" i="16" s="1"/>
  <c r="Z25" i="15"/>
  <c r="V25" i="15"/>
  <c r="Q25" i="15"/>
  <c r="T25" i="15" s="1"/>
  <c r="S25" i="15"/>
  <c r="AA25" i="15" s="1"/>
  <c r="R26" i="14"/>
  <c r="Y26" i="14"/>
  <c r="P26" i="14"/>
  <c r="N29" i="12"/>
  <c r="L28" i="12"/>
  <c r="O28" i="12"/>
  <c r="V27" i="5"/>
  <c r="W27" i="5" s="1"/>
  <c r="AC27" i="5" s="1"/>
  <c r="S27" i="5"/>
  <c r="T27" i="5" s="1"/>
  <c r="L27" i="5" s="1"/>
  <c r="I28" i="5" s="1"/>
  <c r="J28" i="5" s="1"/>
  <c r="S32" i="2"/>
  <c r="K27" i="11"/>
  <c r="N27" i="11"/>
  <c r="M28" i="11"/>
  <c r="AA29" i="7"/>
  <c r="AA28" i="3"/>
  <c r="T28" i="3"/>
  <c r="L28" i="3" s="1"/>
  <c r="I29" i="3" s="1"/>
  <c r="J29" i="3" s="1"/>
  <c r="M30" i="3" s="1"/>
  <c r="L32" i="2"/>
  <c r="I33" i="2" s="1"/>
  <c r="J33" i="2" s="1"/>
  <c r="K33" i="2" s="1"/>
  <c r="AB32" i="2"/>
  <c r="L29" i="7"/>
  <c r="I30" i="7" s="1"/>
  <c r="J30" i="7" s="1"/>
  <c r="K30" i="7" s="1"/>
  <c r="J26" i="9"/>
  <c r="K26" i="9" s="1"/>
  <c r="N26" i="8"/>
  <c r="M27" i="8"/>
  <c r="X29" i="6"/>
  <c r="Q29" i="6"/>
  <c r="O29" i="6"/>
  <c r="T24" i="16" l="1"/>
  <c r="W24" i="16"/>
  <c r="X24" i="16" s="1"/>
  <c r="AD24" i="16" s="1"/>
  <c r="AC24" i="16"/>
  <c r="W25" i="15"/>
  <c r="X25" i="15" s="1"/>
  <c r="AD25" i="15" s="1"/>
  <c r="AC25" i="15"/>
  <c r="AB25" i="15"/>
  <c r="U25" i="15"/>
  <c r="M25" i="15" s="1"/>
  <c r="J26" i="15" s="1"/>
  <c r="Z26" i="14"/>
  <c r="V26" i="14"/>
  <c r="Q26" i="14"/>
  <c r="S26" i="14"/>
  <c r="AA26" i="14" s="1"/>
  <c r="R28" i="12"/>
  <c r="P28" i="12"/>
  <c r="Y28" i="12"/>
  <c r="AA27" i="5"/>
  <c r="X27" i="11"/>
  <c r="O27" i="11"/>
  <c r="Q27" i="11"/>
  <c r="U29" i="6"/>
  <c r="AB29" i="6" s="1"/>
  <c r="P29" i="6"/>
  <c r="AA32" i="2"/>
  <c r="K29" i="3"/>
  <c r="N29" i="3"/>
  <c r="K28" i="5"/>
  <c r="N28" i="5"/>
  <c r="M29" i="5"/>
  <c r="M31" i="7"/>
  <c r="N30" i="7"/>
  <c r="N26" i="9"/>
  <c r="M27" i="9"/>
  <c r="X26" i="8"/>
  <c r="O26" i="8"/>
  <c r="Q26" i="8"/>
  <c r="Y29" i="6"/>
  <c r="R29" i="6"/>
  <c r="Z29" i="6" s="1"/>
  <c r="M34" i="2"/>
  <c r="N33" i="2"/>
  <c r="T33" i="2" s="1"/>
  <c r="AB24" i="16" l="1"/>
  <c r="U24" i="16"/>
  <c r="M24" i="16" s="1"/>
  <c r="J25" i="16" s="1"/>
  <c r="K26" i="15"/>
  <c r="T26" i="14"/>
  <c r="W26" i="14"/>
  <c r="X26" i="14" s="1"/>
  <c r="AD26" i="14" s="1"/>
  <c r="AC26" i="14"/>
  <c r="V28" i="12"/>
  <c r="Q28" i="12"/>
  <c r="S28" i="12"/>
  <c r="AA28" i="12" s="1"/>
  <c r="Z28" i="12"/>
  <c r="S29" i="6"/>
  <c r="T29" i="6" s="1"/>
  <c r="V29" i="6"/>
  <c r="W29" i="6" s="1"/>
  <c r="AC29" i="6" s="1"/>
  <c r="U27" i="11"/>
  <c r="R27" i="11"/>
  <c r="P27" i="11"/>
  <c r="Y27" i="11"/>
  <c r="U26" i="8"/>
  <c r="V26" i="8" s="1"/>
  <c r="W26" i="8" s="1"/>
  <c r="AC26" i="8" s="1"/>
  <c r="P26" i="8"/>
  <c r="Q30" i="7"/>
  <c r="T30" i="7"/>
  <c r="Q29" i="3"/>
  <c r="X29" i="3"/>
  <c r="O29" i="3"/>
  <c r="R29" i="3" s="1"/>
  <c r="Z29" i="3" s="1"/>
  <c r="O28" i="5"/>
  <c r="P28" i="5" s="1"/>
  <c r="Q28" i="5"/>
  <c r="X28" i="5"/>
  <c r="O30" i="7"/>
  <c r="X30" i="7"/>
  <c r="Q26" i="9"/>
  <c r="X26" i="9"/>
  <c r="O26" i="9"/>
  <c r="Y26" i="8"/>
  <c r="R26" i="8"/>
  <c r="Z26" i="8" s="1"/>
  <c r="X33" i="2"/>
  <c r="Q33" i="2"/>
  <c r="O33" i="2"/>
  <c r="P33" i="2" s="1"/>
  <c r="K25" i="16" l="1"/>
  <c r="L26" i="15"/>
  <c r="O26" i="15"/>
  <c r="N27" i="15"/>
  <c r="AB26" i="14"/>
  <c r="U26" i="14"/>
  <c r="M26" i="14" s="1"/>
  <c r="J27" i="14" s="1"/>
  <c r="T28" i="12"/>
  <c r="AB28" i="12" s="1"/>
  <c r="W28" i="12"/>
  <c r="X28" i="12" s="1"/>
  <c r="AD28" i="12" s="1"/>
  <c r="AC28" i="12"/>
  <c r="S26" i="8"/>
  <c r="T26" i="8" s="1"/>
  <c r="S27" i="11"/>
  <c r="Z27" i="11"/>
  <c r="AB27" i="11"/>
  <c r="V27" i="11"/>
  <c r="W27" i="11" s="1"/>
  <c r="AB26" i="8"/>
  <c r="U26" i="9"/>
  <c r="V26" i="9" s="1"/>
  <c r="W26" i="9" s="1"/>
  <c r="AC26" i="9" s="1"/>
  <c r="P26" i="9"/>
  <c r="R30" i="7"/>
  <c r="Z30" i="7" s="1"/>
  <c r="P30" i="7"/>
  <c r="U29" i="3"/>
  <c r="V29" i="3" s="1"/>
  <c r="W29" i="3" s="1"/>
  <c r="AC29" i="3" s="1"/>
  <c r="P29" i="3"/>
  <c r="S29" i="3" s="1"/>
  <c r="Y29" i="3"/>
  <c r="U28" i="5"/>
  <c r="Y28" i="5"/>
  <c r="R28" i="5"/>
  <c r="S28" i="5" s="1"/>
  <c r="R33" i="2"/>
  <c r="Z33" i="2" s="1"/>
  <c r="U33" i="2"/>
  <c r="V33" i="2" s="1"/>
  <c r="W33" i="2" s="1"/>
  <c r="AC33" i="2" s="1"/>
  <c r="Y30" i="7"/>
  <c r="U30" i="7"/>
  <c r="V30" i="7" s="1"/>
  <c r="W30" i="7" s="1"/>
  <c r="AC30" i="7" s="1"/>
  <c r="Y26" i="9"/>
  <c r="R26" i="9"/>
  <c r="Z26" i="9" s="1"/>
  <c r="AA29" i="6"/>
  <c r="L29" i="6"/>
  <c r="I30" i="6" s="1"/>
  <c r="J30" i="6" s="1"/>
  <c r="K30" i="6" s="1"/>
  <c r="Y33" i="2"/>
  <c r="L25" i="16" l="1"/>
  <c r="O25" i="16"/>
  <c r="N26" i="16"/>
  <c r="Y26" i="15"/>
  <c r="P26" i="15"/>
  <c r="R26" i="15"/>
  <c r="K27" i="14"/>
  <c r="U28" i="12"/>
  <c r="M28" i="12" s="1"/>
  <c r="J29" i="12" s="1"/>
  <c r="K29" i="12" s="1"/>
  <c r="L29" i="12" s="1"/>
  <c r="AA26" i="8"/>
  <c r="S26" i="9"/>
  <c r="T26" i="9" s="1"/>
  <c r="S30" i="7"/>
  <c r="AA30" i="7" s="1"/>
  <c r="AB26" i="9"/>
  <c r="S33" i="2"/>
  <c r="AA33" i="2" s="1"/>
  <c r="AC27" i="11"/>
  <c r="AA27" i="11"/>
  <c r="T27" i="11"/>
  <c r="L27" i="11" s="1"/>
  <c r="I28" i="11" s="1"/>
  <c r="J28" i="11" s="1"/>
  <c r="AB29" i="3"/>
  <c r="AA29" i="3"/>
  <c r="T29" i="3"/>
  <c r="L29" i="3" s="1"/>
  <c r="I30" i="3" s="1"/>
  <c r="J30" i="3" s="1"/>
  <c r="K30" i="3" s="1"/>
  <c r="AB33" i="2"/>
  <c r="Z28" i="5"/>
  <c r="T28" i="5"/>
  <c r="V28" i="5"/>
  <c r="W28" i="5" s="1"/>
  <c r="AC28" i="5" s="1"/>
  <c r="AB28" i="5"/>
  <c r="AB30" i="7"/>
  <c r="L26" i="8"/>
  <c r="I27" i="8" s="1"/>
  <c r="J27" i="8" s="1"/>
  <c r="K27" i="8" s="1"/>
  <c r="L30" i="7"/>
  <c r="I31" i="7" s="1"/>
  <c r="N30" i="6"/>
  <c r="M31" i="6"/>
  <c r="L33" i="2"/>
  <c r="I34" i="2" s="1"/>
  <c r="J34" i="2" s="1"/>
  <c r="K34" i="2" s="1"/>
  <c r="P25" i="16" l="1"/>
  <c r="R25" i="16"/>
  <c r="Y25" i="16"/>
  <c r="Q26" i="15"/>
  <c r="Z26" i="15"/>
  <c r="V26" i="15"/>
  <c r="S26" i="15"/>
  <c r="AA26" i="15" s="1"/>
  <c r="L27" i="14"/>
  <c r="O27" i="14"/>
  <c r="N28" i="14"/>
  <c r="O29" i="12"/>
  <c r="N30" i="12"/>
  <c r="K28" i="11"/>
  <c r="N28" i="11"/>
  <c r="M29" i="11"/>
  <c r="M31" i="3"/>
  <c r="N30" i="3"/>
  <c r="AA28" i="5"/>
  <c r="L28" i="5"/>
  <c r="I29" i="5" s="1"/>
  <c r="J29" i="5" s="1"/>
  <c r="AA26" i="9"/>
  <c r="L26" i="9"/>
  <c r="I27" i="9" s="1"/>
  <c r="N27" i="8"/>
  <c r="M28" i="8"/>
  <c r="J31" i="7"/>
  <c r="K31" i="7" s="1"/>
  <c r="X30" i="6"/>
  <c r="Q30" i="6"/>
  <c r="O30" i="6"/>
  <c r="M35" i="2"/>
  <c r="N34" i="2"/>
  <c r="T34" i="2" s="1"/>
  <c r="Z25" i="16" l="1"/>
  <c r="V25" i="16"/>
  <c r="Q25" i="16"/>
  <c r="S25" i="16"/>
  <c r="AA25" i="16" s="1"/>
  <c r="T26" i="15"/>
  <c r="AB26" i="15" s="1"/>
  <c r="W26" i="15"/>
  <c r="X26" i="15" s="1"/>
  <c r="AD26" i="15" s="1"/>
  <c r="AC26" i="15"/>
  <c r="R27" i="14"/>
  <c r="Y27" i="14"/>
  <c r="P27" i="14"/>
  <c r="Y29" i="12"/>
  <c r="R29" i="12"/>
  <c r="P29" i="12"/>
  <c r="O28" i="11"/>
  <c r="X28" i="11"/>
  <c r="Q28" i="11"/>
  <c r="U30" i="6"/>
  <c r="V30" i="6" s="1"/>
  <c r="W30" i="6" s="1"/>
  <c r="AC30" i="6" s="1"/>
  <c r="P30" i="6"/>
  <c r="O30" i="3"/>
  <c r="R30" i="3" s="1"/>
  <c r="Z30" i="3" s="1"/>
  <c r="X30" i="3"/>
  <c r="Q30" i="3"/>
  <c r="K29" i="5"/>
  <c r="M30" i="5"/>
  <c r="N29" i="5"/>
  <c r="J27" i="9"/>
  <c r="K27" i="9" s="1"/>
  <c r="Q27" i="8"/>
  <c r="X27" i="8"/>
  <c r="O27" i="8"/>
  <c r="M32" i="7"/>
  <c r="N31" i="7"/>
  <c r="T31" i="7" s="1"/>
  <c r="Y30" i="6"/>
  <c r="R30" i="6"/>
  <c r="Z30" i="6" s="1"/>
  <c r="O34" i="2"/>
  <c r="P34" i="2" s="1"/>
  <c r="Q34" i="2"/>
  <c r="X34" i="2"/>
  <c r="W25" i="16" l="1"/>
  <c r="X25" i="16" s="1"/>
  <c r="AD25" i="16" s="1"/>
  <c r="AC25" i="16"/>
  <c r="T25" i="16"/>
  <c r="U26" i="15"/>
  <c r="M26" i="15" s="1"/>
  <c r="J27" i="15" s="1"/>
  <c r="K27" i="15" s="1"/>
  <c r="V27" i="14"/>
  <c r="Z27" i="14"/>
  <c r="Q27" i="14"/>
  <c r="S27" i="14"/>
  <c r="AA27" i="14" s="1"/>
  <c r="S29" i="12"/>
  <c r="AA29" i="12" s="1"/>
  <c r="Q29" i="12"/>
  <c r="Z29" i="12"/>
  <c r="V29" i="12"/>
  <c r="S30" i="6"/>
  <c r="U28" i="11"/>
  <c r="Y28" i="11"/>
  <c r="R28" i="11"/>
  <c r="P28" i="11"/>
  <c r="AB30" i="6"/>
  <c r="U27" i="8"/>
  <c r="V27" i="8" s="1"/>
  <c r="W27" i="8" s="1"/>
  <c r="AC27" i="8" s="1"/>
  <c r="P27" i="8"/>
  <c r="U30" i="3"/>
  <c r="P30" i="3"/>
  <c r="S30" i="3" s="1"/>
  <c r="Y30" i="3"/>
  <c r="Q29" i="5"/>
  <c r="X29" i="5"/>
  <c r="O29" i="5"/>
  <c r="P29" i="5" s="1"/>
  <c r="R34" i="2"/>
  <c r="Z34" i="2" s="1"/>
  <c r="U34" i="2"/>
  <c r="V34" i="2" s="1"/>
  <c r="W34" i="2" s="1"/>
  <c r="AC34" i="2" s="1"/>
  <c r="N27" i="9"/>
  <c r="M28" i="9"/>
  <c r="Y27" i="8"/>
  <c r="R27" i="8"/>
  <c r="Z27" i="8" s="1"/>
  <c r="Q31" i="7"/>
  <c r="X31" i="7"/>
  <c r="O31" i="7"/>
  <c r="Y34" i="2"/>
  <c r="AB25" i="16" l="1"/>
  <c r="U25" i="16"/>
  <c r="M25" i="16" s="1"/>
  <c r="J26" i="16" s="1"/>
  <c r="L27" i="15"/>
  <c r="O27" i="15"/>
  <c r="N28" i="15"/>
  <c r="T27" i="14"/>
  <c r="W27" i="14"/>
  <c r="X27" i="14" s="1"/>
  <c r="AD27" i="14" s="1"/>
  <c r="AC27" i="14"/>
  <c r="T29" i="12"/>
  <c r="AB29" i="12" s="1"/>
  <c r="AC29" i="12"/>
  <c r="W29" i="12"/>
  <c r="X29" i="12" s="1"/>
  <c r="AD29" i="12" s="1"/>
  <c r="S28" i="11"/>
  <c r="S27" i="8"/>
  <c r="T27" i="8" s="1"/>
  <c r="S34" i="2"/>
  <c r="AA34" i="2" s="1"/>
  <c r="Z28" i="11"/>
  <c r="V28" i="11"/>
  <c r="W28" i="11" s="1"/>
  <c r="AB28" i="11"/>
  <c r="AB27" i="8"/>
  <c r="U31" i="7"/>
  <c r="V31" i="7" s="1"/>
  <c r="W31" i="7" s="1"/>
  <c r="AC31" i="7" s="1"/>
  <c r="P31" i="7"/>
  <c r="V30" i="3"/>
  <c r="W30" i="3" s="1"/>
  <c r="AC30" i="3" s="1"/>
  <c r="AB30" i="3"/>
  <c r="AB34" i="2"/>
  <c r="AA30" i="3"/>
  <c r="T30" i="3"/>
  <c r="L30" i="3" s="1"/>
  <c r="I31" i="3" s="1"/>
  <c r="J31" i="3" s="1"/>
  <c r="K31" i="3" s="1"/>
  <c r="T30" i="6"/>
  <c r="L30" i="6" s="1"/>
  <c r="I31" i="6" s="1"/>
  <c r="J31" i="6" s="1"/>
  <c r="U29" i="5"/>
  <c r="Y29" i="5"/>
  <c r="R29" i="5"/>
  <c r="S29" i="5" s="1"/>
  <c r="AA30" i="6"/>
  <c r="X27" i="9"/>
  <c r="O27" i="9"/>
  <c r="Q27" i="9"/>
  <c r="Y31" i="7"/>
  <c r="R31" i="7"/>
  <c r="Z31" i="7" s="1"/>
  <c r="L34" i="2"/>
  <c r="I35" i="2" s="1"/>
  <c r="J35" i="2" s="1"/>
  <c r="K35" i="2" s="1"/>
  <c r="K26" i="16" l="1"/>
  <c r="P27" i="15"/>
  <c r="R27" i="15"/>
  <c r="Y27" i="15"/>
  <c r="AB27" i="14"/>
  <c r="U27" i="14"/>
  <c r="M27" i="14" s="1"/>
  <c r="J28" i="14" s="1"/>
  <c r="U29" i="12"/>
  <c r="M29" i="12" s="1"/>
  <c r="J30" i="12" s="1"/>
  <c r="K30" i="12" s="1"/>
  <c r="O30" i="12" s="1"/>
  <c r="AB31" i="7"/>
  <c r="AA27" i="8"/>
  <c r="S31" i="7"/>
  <c r="AC28" i="11"/>
  <c r="AA28" i="11"/>
  <c r="T28" i="11"/>
  <c r="L28" i="11" s="1"/>
  <c r="I29" i="11" s="1"/>
  <c r="J29" i="11" s="1"/>
  <c r="U27" i="9"/>
  <c r="V27" i="9" s="1"/>
  <c r="W27" i="9" s="1"/>
  <c r="AC27" i="9" s="1"/>
  <c r="P27" i="9"/>
  <c r="N31" i="3"/>
  <c r="Q31" i="3" s="1"/>
  <c r="M32" i="3"/>
  <c r="K31" i="6"/>
  <c r="M32" i="6"/>
  <c r="N31" i="6"/>
  <c r="O31" i="6" s="1"/>
  <c r="Z29" i="5"/>
  <c r="T29" i="5"/>
  <c r="AB29" i="5"/>
  <c r="V29" i="5"/>
  <c r="W29" i="5" s="1"/>
  <c r="AC29" i="5" s="1"/>
  <c r="L27" i="8"/>
  <c r="I28" i="8" s="1"/>
  <c r="J28" i="8" s="1"/>
  <c r="K28" i="8" s="1"/>
  <c r="Y27" i="9"/>
  <c r="R27" i="9"/>
  <c r="Z27" i="9" s="1"/>
  <c r="M36" i="2"/>
  <c r="N35" i="2"/>
  <c r="T35" i="2" s="1"/>
  <c r="O26" i="16" l="1"/>
  <c r="L26" i="16"/>
  <c r="N27" i="16"/>
  <c r="Z27" i="15"/>
  <c r="V27" i="15"/>
  <c r="Q27" i="15"/>
  <c r="S27" i="15"/>
  <c r="AA27" i="15" s="1"/>
  <c r="K28" i="14"/>
  <c r="L30" i="12"/>
  <c r="N31" i="12"/>
  <c r="R30" i="12"/>
  <c r="P30" i="12"/>
  <c r="Y30" i="12"/>
  <c r="S27" i="9"/>
  <c r="AB27" i="9"/>
  <c r="Q31" i="6"/>
  <c r="M30" i="11"/>
  <c r="N29" i="11"/>
  <c r="K29" i="11"/>
  <c r="X31" i="3"/>
  <c r="U31" i="6"/>
  <c r="V31" i="6" s="1"/>
  <c r="W31" i="6" s="1"/>
  <c r="AC31" i="6" s="1"/>
  <c r="P31" i="6"/>
  <c r="O31" i="3"/>
  <c r="P31" i="3" s="1"/>
  <c r="X31" i="6"/>
  <c r="AA29" i="5"/>
  <c r="L29" i="5"/>
  <c r="I30" i="5" s="1"/>
  <c r="J30" i="5" s="1"/>
  <c r="N28" i="8"/>
  <c r="M29" i="8"/>
  <c r="AA31" i="7"/>
  <c r="L31" i="7"/>
  <c r="I32" i="7" s="1"/>
  <c r="Y31" i="6"/>
  <c r="R31" i="6"/>
  <c r="Z31" i="6" s="1"/>
  <c r="Q35" i="2"/>
  <c r="X35" i="2"/>
  <c r="O35" i="2"/>
  <c r="P35" i="2" s="1"/>
  <c r="R26" i="16" l="1"/>
  <c r="Y26" i="16"/>
  <c r="P26" i="16"/>
  <c r="T27" i="15"/>
  <c r="AB27" i="15" s="1"/>
  <c r="U27" i="15"/>
  <c r="M27" i="15" s="1"/>
  <c r="J28" i="15" s="1"/>
  <c r="W27" i="15"/>
  <c r="X27" i="15" s="1"/>
  <c r="AD27" i="15" s="1"/>
  <c r="AC27" i="15"/>
  <c r="L28" i="14"/>
  <c r="O28" i="14"/>
  <c r="N29" i="14"/>
  <c r="Q30" i="12"/>
  <c r="S30" i="12"/>
  <c r="AA30" i="12" s="1"/>
  <c r="Z30" i="12"/>
  <c r="V30" i="12"/>
  <c r="AA27" i="9"/>
  <c r="T27" i="9"/>
  <c r="S31" i="6"/>
  <c r="AB31" i="6"/>
  <c r="X29" i="11"/>
  <c r="O29" i="11"/>
  <c r="Q29" i="11"/>
  <c r="U31" i="3"/>
  <c r="Y31" i="3"/>
  <c r="R31" i="3"/>
  <c r="S31" i="3" s="1"/>
  <c r="K30" i="5"/>
  <c r="M31" i="5"/>
  <c r="N30" i="5"/>
  <c r="R35" i="2"/>
  <c r="Z35" i="2" s="1"/>
  <c r="U35" i="2"/>
  <c r="AB35" i="2" s="1"/>
  <c r="L27" i="9"/>
  <c r="I28" i="9" s="1"/>
  <c r="J28" i="9" s="1"/>
  <c r="K28" i="9" s="1"/>
  <c r="Q28" i="8"/>
  <c r="X28" i="8"/>
  <c r="O28" i="8"/>
  <c r="J32" i="7"/>
  <c r="K32" i="7" s="1"/>
  <c r="Y35" i="2"/>
  <c r="Z26" i="16" l="1"/>
  <c r="V26" i="16"/>
  <c r="Q26" i="16"/>
  <c r="S26" i="16"/>
  <c r="AA26" i="16" s="1"/>
  <c r="K28" i="15"/>
  <c r="P28" i="14"/>
  <c r="R28" i="14"/>
  <c r="Y28" i="14"/>
  <c r="W30" i="12"/>
  <c r="X30" i="12" s="1"/>
  <c r="AD30" i="12" s="1"/>
  <c r="AC30" i="12"/>
  <c r="T30" i="12"/>
  <c r="S35" i="2"/>
  <c r="AA35" i="2" s="1"/>
  <c r="P29" i="11"/>
  <c r="U29" i="11"/>
  <c r="Y29" i="11"/>
  <c r="R29" i="11"/>
  <c r="V35" i="2"/>
  <c r="W35" i="2" s="1"/>
  <c r="AC35" i="2" s="1"/>
  <c r="U28" i="8"/>
  <c r="AB28" i="8" s="1"/>
  <c r="P28" i="8"/>
  <c r="Z31" i="3"/>
  <c r="V31" i="3"/>
  <c r="W31" i="3" s="1"/>
  <c r="AC31" i="3" s="1"/>
  <c r="AB31" i="3"/>
  <c r="AA31" i="6"/>
  <c r="T31" i="6"/>
  <c r="L31" i="6" s="1"/>
  <c r="I32" i="6" s="1"/>
  <c r="J32" i="6" s="1"/>
  <c r="K32" i="6" s="1"/>
  <c r="Q30" i="5"/>
  <c r="X30" i="5"/>
  <c r="O30" i="5"/>
  <c r="P30" i="5" s="1"/>
  <c r="N28" i="9"/>
  <c r="M29" i="9"/>
  <c r="V28" i="8"/>
  <c r="W28" i="8" s="1"/>
  <c r="AC28" i="8" s="1"/>
  <c r="Y28" i="8"/>
  <c r="R28" i="8"/>
  <c r="Z28" i="8" s="1"/>
  <c r="N32" i="7"/>
  <c r="T32" i="7" s="1"/>
  <c r="M33" i="7"/>
  <c r="L35" i="2"/>
  <c r="I36" i="2" s="1"/>
  <c r="J36" i="2" s="1"/>
  <c r="K36" i="2" s="1"/>
  <c r="T26" i="16" l="1"/>
  <c r="W26" i="16"/>
  <c r="X26" i="16" s="1"/>
  <c r="AD26" i="16" s="1"/>
  <c r="AC26" i="16"/>
  <c r="O28" i="15"/>
  <c r="L28" i="15"/>
  <c r="N29" i="15"/>
  <c r="Z28" i="14"/>
  <c r="Q28" i="14"/>
  <c r="V28" i="14"/>
  <c r="S28" i="14"/>
  <c r="AA28" i="14" s="1"/>
  <c r="AB30" i="12"/>
  <c r="U30" i="12"/>
  <c r="M30" i="12" s="1"/>
  <c r="J31" i="12" s="1"/>
  <c r="K31" i="12" s="1"/>
  <c r="S28" i="8"/>
  <c r="T28" i="8" s="1"/>
  <c r="S29" i="11"/>
  <c r="Z29" i="11"/>
  <c r="V29" i="11"/>
  <c r="W29" i="11" s="1"/>
  <c r="AB29" i="11"/>
  <c r="T31" i="3"/>
  <c r="L31" i="3" s="1"/>
  <c r="I32" i="3" s="1"/>
  <c r="J32" i="3" s="1"/>
  <c r="AA31" i="3"/>
  <c r="U30" i="5"/>
  <c r="Y30" i="5"/>
  <c r="R30" i="5"/>
  <c r="S30" i="5" s="1"/>
  <c r="Q28" i="9"/>
  <c r="X28" i="9"/>
  <c r="O28" i="9"/>
  <c r="X32" i="7"/>
  <c r="Q32" i="7"/>
  <c r="O32" i="7"/>
  <c r="N32" i="6"/>
  <c r="M33" i="6"/>
  <c r="M37" i="2"/>
  <c r="N36" i="2"/>
  <c r="T36" i="2" s="1"/>
  <c r="AB26" i="16" l="1"/>
  <c r="U26" i="16"/>
  <c r="M26" i="16" s="1"/>
  <c r="J27" i="16" s="1"/>
  <c r="R28" i="15"/>
  <c r="Y28" i="15"/>
  <c r="P28" i="15"/>
  <c r="W28" i="14"/>
  <c r="X28" i="14" s="1"/>
  <c r="AD28" i="14" s="1"/>
  <c r="AC28" i="14"/>
  <c r="T28" i="14"/>
  <c r="O31" i="12"/>
  <c r="L31" i="12"/>
  <c r="N32" i="12"/>
  <c r="AA28" i="8"/>
  <c r="AC29" i="11"/>
  <c r="AA29" i="11"/>
  <c r="T29" i="11"/>
  <c r="L29" i="11" s="1"/>
  <c r="I30" i="11" s="1"/>
  <c r="J30" i="11" s="1"/>
  <c r="U28" i="9"/>
  <c r="V28" i="9" s="1"/>
  <c r="W28" i="9" s="1"/>
  <c r="AC28" i="9" s="1"/>
  <c r="P28" i="9"/>
  <c r="U32" i="7"/>
  <c r="AB32" i="7" s="1"/>
  <c r="P32" i="7"/>
  <c r="K32" i="3"/>
  <c r="N32" i="3"/>
  <c r="M33" i="3"/>
  <c r="Z30" i="5"/>
  <c r="T30" i="5"/>
  <c r="V30" i="5"/>
  <c r="W30" i="5" s="1"/>
  <c r="AC30" i="5" s="1"/>
  <c r="AB30" i="5"/>
  <c r="L28" i="8"/>
  <c r="I29" i="8" s="1"/>
  <c r="J29" i="8" s="1"/>
  <c r="K29" i="8" s="1"/>
  <c r="Y28" i="9"/>
  <c r="R28" i="9"/>
  <c r="Z28" i="9" s="1"/>
  <c r="Y32" i="7"/>
  <c r="R32" i="7"/>
  <c r="Z32" i="7" s="1"/>
  <c r="V32" i="7"/>
  <c r="W32" i="7" s="1"/>
  <c r="AC32" i="7" s="1"/>
  <c r="O32" i="6"/>
  <c r="Q32" i="6"/>
  <c r="X32" i="6"/>
  <c r="Q36" i="2"/>
  <c r="X36" i="2"/>
  <c r="O36" i="2"/>
  <c r="P36" i="2" s="1"/>
  <c r="K27" i="16" l="1"/>
  <c r="Z28" i="15"/>
  <c r="V28" i="15"/>
  <c r="Q28" i="15"/>
  <c r="S28" i="15"/>
  <c r="AA28" i="15" s="1"/>
  <c r="AB28" i="14"/>
  <c r="U28" i="14"/>
  <c r="M28" i="14" s="1"/>
  <c r="J29" i="14" s="1"/>
  <c r="R31" i="12"/>
  <c r="Y31" i="12"/>
  <c r="P31" i="12"/>
  <c r="S28" i="9"/>
  <c r="T28" i="9" s="1"/>
  <c r="AB28" i="9"/>
  <c r="M31" i="11"/>
  <c r="N30" i="11"/>
  <c r="K30" i="11"/>
  <c r="S32" i="7"/>
  <c r="U32" i="6"/>
  <c r="V32" i="6" s="1"/>
  <c r="W32" i="6" s="1"/>
  <c r="AC32" i="6" s="1"/>
  <c r="P32" i="6"/>
  <c r="O32" i="3"/>
  <c r="P32" i="3" s="1"/>
  <c r="X32" i="3"/>
  <c r="Q32" i="3"/>
  <c r="L30" i="5"/>
  <c r="I31" i="5" s="1"/>
  <c r="J31" i="5" s="1"/>
  <c r="AA30" i="5"/>
  <c r="R36" i="2"/>
  <c r="Z36" i="2" s="1"/>
  <c r="U36" i="2"/>
  <c r="V36" i="2" s="1"/>
  <c r="W36" i="2" s="1"/>
  <c r="AC36" i="2" s="1"/>
  <c r="N29" i="8"/>
  <c r="M30" i="8"/>
  <c r="Y32" i="6"/>
  <c r="R32" i="6"/>
  <c r="Z32" i="6" s="1"/>
  <c r="Y36" i="2"/>
  <c r="L27" i="16" l="1"/>
  <c r="O27" i="16"/>
  <c r="N28" i="16"/>
  <c r="T28" i="15"/>
  <c r="AB28" i="15" s="1"/>
  <c r="W28" i="15"/>
  <c r="X28" i="15" s="1"/>
  <c r="AD28" i="15" s="1"/>
  <c r="AC28" i="15"/>
  <c r="K29" i="14"/>
  <c r="V31" i="12"/>
  <c r="S31" i="12"/>
  <c r="AA31" i="12" s="1"/>
  <c r="Q31" i="12"/>
  <c r="T31" i="12" s="1"/>
  <c r="Z31" i="12"/>
  <c r="AA28" i="9"/>
  <c r="S32" i="6"/>
  <c r="T32" i="6" s="1"/>
  <c r="S36" i="2"/>
  <c r="X30" i="11"/>
  <c r="Q30" i="11"/>
  <c r="O30" i="11"/>
  <c r="AB32" i="6"/>
  <c r="U32" i="3"/>
  <c r="R32" i="3"/>
  <c r="Z32" i="3" s="1"/>
  <c r="Y32" i="3"/>
  <c r="K31" i="5"/>
  <c r="N31" i="5"/>
  <c r="M32" i="5"/>
  <c r="AB36" i="2"/>
  <c r="L36" i="2"/>
  <c r="I37" i="2" s="1"/>
  <c r="J37" i="2" s="1"/>
  <c r="K37" i="2" s="1"/>
  <c r="L28" i="9"/>
  <c r="I29" i="9" s="1"/>
  <c r="J29" i="9" s="1"/>
  <c r="K29" i="9" s="1"/>
  <c r="X29" i="8"/>
  <c r="O29" i="8"/>
  <c r="Q29" i="8"/>
  <c r="AA32" i="7"/>
  <c r="L32" i="7"/>
  <c r="I33" i="7" s="1"/>
  <c r="R27" i="16" l="1"/>
  <c r="Y27" i="16"/>
  <c r="P27" i="16"/>
  <c r="U28" i="15"/>
  <c r="M28" i="15" s="1"/>
  <c r="J29" i="15" s="1"/>
  <c r="K29" i="15" s="1"/>
  <c r="O29" i="14"/>
  <c r="L29" i="14"/>
  <c r="N30" i="14"/>
  <c r="U31" i="12"/>
  <c r="M31" i="12" s="1"/>
  <c r="J32" i="12" s="1"/>
  <c r="K32" i="12" s="1"/>
  <c r="AB31" i="12"/>
  <c r="W31" i="12"/>
  <c r="X31" i="12" s="1"/>
  <c r="AD31" i="12" s="1"/>
  <c r="AC31" i="12"/>
  <c r="S32" i="3"/>
  <c r="Y30" i="11"/>
  <c r="R30" i="11"/>
  <c r="Z30" i="11" s="1"/>
  <c r="U30" i="11"/>
  <c r="P30" i="11"/>
  <c r="U29" i="8"/>
  <c r="V29" i="8" s="1"/>
  <c r="W29" i="8" s="1"/>
  <c r="AC29" i="8" s="1"/>
  <c r="P29" i="8"/>
  <c r="S29" i="8" s="1"/>
  <c r="T29" i="8" s="1"/>
  <c r="AB32" i="3"/>
  <c r="V32" i="3"/>
  <c r="W32" i="3" s="1"/>
  <c r="AC32" i="3" s="1"/>
  <c r="Q31" i="5"/>
  <c r="X31" i="5"/>
  <c r="O31" i="5"/>
  <c r="P31" i="5" s="1"/>
  <c r="AA36" i="2"/>
  <c r="N29" i="9"/>
  <c r="M30" i="9"/>
  <c r="Y29" i="8"/>
  <c r="R29" i="8"/>
  <c r="Z29" i="8" s="1"/>
  <c r="J33" i="7"/>
  <c r="K33" i="7" s="1"/>
  <c r="AA32" i="6"/>
  <c r="L32" i="6"/>
  <c r="I33" i="6" s="1"/>
  <c r="J33" i="6" s="1"/>
  <c r="K33" i="6" s="1"/>
  <c r="M38" i="2"/>
  <c r="N37" i="2"/>
  <c r="T37" i="2" s="1"/>
  <c r="Z27" i="16" l="1"/>
  <c r="V27" i="16"/>
  <c r="Q27" i="16"/>
  <c r="S27" i="16"/>
  <c r="AA27" i="16" s="1"/>
  <c r="L29" i="15"/>
  <c r="O29" i="15"/>
  <c r="N30" i="15"/>
  <c r="R29" i="14"/>
  <c r="Y29" i="14"/>
  <c r="P29" i="14"/>
  <c r="L32" i="12"/>
  <c r="O32" i="12"/>
  <c r="N33" i="12"/>
  <c r="S30" i="11"/>
  <c r="V30" i="11"/>
  <c r="W30" i="11" s="1"/>
  <c r="AC30" i="11" s="1"/>
  <c r="AB30" i="11"/>
  <c r="AB29" i="8"/>
  <c r="AA32" i="3"/>
  <c r="T32" i="3"/>
  <c r="L32" i="3" s="1"/>
  <c r="I33" i="3" s="1"/>
  <c r="J33" i="3" s="1"/>
  <c r="U31" i="5"/>
  <c r="Y31" i="5"/>
  <c r="R31" i="5"/>
  <c r="Z31" i="5" s="1"/>
  <c r="Q29" i="9"/>
  <c r="X29" i="9"/>
  <c r="O29" i="9"/>
  <c r="J34" i="7"/>
  <c r="K34" i="7" s="1"/>
  <c r="N33" i="7"/>
  <c r="T33" i="7" s="1"/>
  <c r="M34" i="7"/>
  <c r="N33" i="6"/>
  <c r="M34" i="6"/>
  <c r="O37" i="2"/>
  <c r="P37" i="2" s="1"/>
  <c r="X37" i="2"/>
  <c r="Q37" i="2"/>
  <c r="T27" i="16" l="1"/>
  <c r="AB27" i="16" s="1"/>
  <c r="U27" i="16"/>
  <c r="M27" i="16" s="1"/>
  <c r="J28" i="16" s="1"/>
  <c r="W27" i="16"/>
  <c r="X27" i="16" s="1"/>
  <c r="AD27" i="16" s="1"/>
  <c r="AC27" i="16"/>
  <c r="R29" i="15"/>
  <c r="Y29" i="15"/>
  <c r="P29" i="15"/>
  <c r="Z29" i="14"/>
  <c r="V29" i="14"/>
  <c r="Q29" i="14"/>
  <c r="S29" i="14"/>
  <c r="AA29" i="14" s="1"/>
  <c r="Y32" i="12"/>
  <c r="P32" i="12"/>
  <c r="R32" i="12"/>
  <c r="S31" i="5"/>
  <c r="T31" i="5" s="1"/>
  <c r="L31" i="5" s="1"/>
  <c r="I32" i="5" s="1"/>
  <c r="J32" i="5" s="1"/>
  <c r="AA30" i="11"/>
  <c r="T30" i="11"/>
  <c r="L30" i="11" s="1"/>
  <c r="I31" i="11" s="1"/>
  <c r="J31" i="11" s="1"/>
  <c r="U29" i="9"/>
  <c r="V29" i="9" s="1"/>
  <c r="W29" i="9" s="1"/>
  <c r="AC29" i="9" s="1"/>
  <c r="P29" i="9"/>
  <c r="K33" i="3"/>
  <c r="N33" i="3"/>
  <c r="M34" i="3"/>
  <c r="V31" i="5"/>
  <c r="W31" i="5" s="1"/>
  <c r="AC31" i="5" s="1"/>
  <c r="AB31" i="5"/>
  <c r="R37" i="2"/>
  <c r="Z37" i="2" s="1"/>
  <c r="U37" i="2"/>
  <c r="AB37" i="2" s="1"/>
  <c r="Y29" i="9"/>
  <c r="R29" i="9"/>
  <c r="Z29" i="9" s="1"/>
  <c r="AA29" i="8"/>
  <c r="L29" i="8"/>
  <c r="I30" i="8" s="1"/>
  <c r="L33" i="7"/>
  <c r="I34" i="7" s="1"/>
  <c r="X33" i="7"/>
  <c r="O33" i="7"/>
  <c r="Q33" i="7"/>
  <c r="M35" i="7"/>
  <c r="J35" i="7"/>
  <c r="K35" i="7" s="1"/>
  <c r="N34" i="7"/>
  <c r="T34" i="7" s="1"/>
  <c r="O33" i="6"/>
  <c r="Q33" i="6"/>
  <c r="X33" i="6"/>
  <c r="Y37" i="2"/>
  <c r="K28" i="16" l="1"/>
  <c r="V29" i="15"/>
  <c r="Z29" i="15"/>
  <c r="Q29" i="15"/>
  <c r="S29" i="15"/>
  <c r="AA29" i="15" s="1"/>
  <c r="T29" i="14"/>
  <c r="W29" i="14"/>
  <c r="X29" i="14" s="1"/>
  <c r="AD29" i="14" s="1"/>
  <c r="AC29" i="14"/>
  <c r="S32" i="12"/>
  <c r="AA32" i="12" s="1"/>
  <c r="Q32" i="12"/>
  <c r="Z32" i="12"/>
  <c r="V32" i="12"/>
  <c r="S29" i="9"/>
  <c r="T29" i="9" s="1"/>
  <c r="S37" i="2"/>
  <c r="AA37" i="2" s="1"/>
  <c r="M32" i="11"/>
  <c r="K31" i="11"/>
  <c r="N31" i="11"/>
  <c r="AB29" i="9"/>
  <c r="U33" i="7"/>
  <c r="V33" i="7" s="1"/>
  <c r="W33" i="7" s="1"/>
  <c r="AC33" i="7" s="1"/>
  <c r="P33" i="7"/>
  <c r="U33" i="6"/>
  <c r="V33" i="6" s="1"/>
  <c r="W33" i="6" s="1"/>
  <c r="AC33" i="6" s="1"/>
  <c r="P33" i="6"/>
  <c r="Q33" i="3"/>
  <c r="X33" i="3"/>
  <c r="O33" i="3"/>
  <c r="P33" i="3" s="1"/>
  <c r="V37" i="2"/>
  <c r="W37" i="2" s="1"/>
  <c r="AC37" i="2" s="1"/>
  <c r="AA31" i="5"/>
  <c r="K32" i="5"/>
  <c r="N32" i="5"/>
  <c r="M33" i="5"/>
  <c r="J30" i="8"/>
  <c r="K30" i="8" s="1"/>
  <c r="J36" i="7"/>
  <c r="K36" i="7" s="1"/>
  <c r="N35" i="7"/>
  <c r="T35" i="7" s="1"/>
  <c r="L34" i="7"/>
  <c r="I35" i="7" s="1"/>
  <c r="Q34" i="7"/>
  <c r="O34" i="7"/>
  <c r="X34" i="7"/>
  <c r="Y33" i="7"/>
  <c r="R33" i="7"/>
  <c r="Z33" i="7" s="1"/>
  <c r="M36" i="7"/>
  <c r="Y33" i="6"/>
  <c r="R33" i="6"/>
  <c r="Z33" i="6" s="1"/>
  <c r="AB33" i="6"/>
  <c r="L37" i="2"/>
  <c r="I38" i="2" s="1"/>
  <c r="J38" i="2" s="1"/>
  <c r="K38" i="2" s="1"/>
  <c r="L28" i="16" l="1"/>
  <c r="O28" i="16"/>
  <c r="N29" i="16"/>
  <c r="T29" i="15"/>
  <c r="W29" i="15"/>
  <c r="X29" i="15" s="1"/>
  <c r="AD29" i="15" s="1"/>
  <c r="AC29" i="15"/>
  <c r="AB29" i="15"/>
  <c r="U29" i="15"/>
  <c r="M29" i="15" s="1"/>
  <c r="J30" i="15" s="1"/>
  <c r="AB29" i="14"/>
  <c r="U29" i="14"/>
  <c r="M29" i="14" s="1"/>
  <c r="J30" i="14" s="1"/>
  <c r="T32" i="12"/>
  <c r="AB32" i="12" s="1"/>
  <c r="W32" i="12"/>
  <c r="X32" i="12" s="1"/>
  <c r="AD32" i="12" s="1"/>
  <c r="AC32" i="12"/>
  <c r="AA29" i="9"/>
  <c r="S33" i="6"/>
  <c r="T33" i="6" s="1"/>
  <c r="L33" i="6" s="1"/>
  <c r="I34" i="6" s="1"/>
  <c r="J34" i="6" s="1"/>
  <c r="K34" i="6" s="1"/>
  <c r="Q31" i="11"/>
  <c r="X31" i="11"/>
  <c r="O31" i="11"/>
  <c r="S33" i="7"/>
  <c r="AA33" i="7" s="1"/>
  <c r="U34" i="7"/>
  <c r="V34" i="7" s="1"/>
  <c r="W34" i="7" s="1"/>
  <c r="AC34" i="7" s="1"/>
  <c r="P34" i="7"/>
  <c r="AB33" i="7"/>
  <c r="U33" i="3"/>
  <c r="Y33" i="3"/>
  <c r="R33" i="3"/>
  <c r="Z33" i="3" s="1"/>
  <c r="Q32" i="5"/>
  <c r="O32" i="5"/>
  <c r="P32" i="5" s="1"/>
  <c r="X32" i="5"/>
  <c r="L29" i="9"/>
  <c r="I30" i="9" s="1"/>
  <c r="J30" i="9" s="1"/>
  <c r="K30" i="9" s="1"/>
  <c r="M37" i="7"/>
  <c r="N30" i="8"/>
  <c r="M31" i="8"/>
  <c r="X35" i="7"/>
  <c r="O35" i="7"/>
  <c r="Q35" i="7"/>
  <c r="L35" i="7"/>
  <c r="I36" i="7" s="1"/>
  <c r="Y34" i="7"/>
  <c r="R34" i="7"/>
  <c r="Z34" i="7" s="1"/>
  <c r="J37" i="7"/>
  <c r="K37" i="7" s="1"/>
  <c r="N36" i="7"/>
  <c r="T36" i="7" s="1"/>
  <c r="M39" i="2"/>
  <c r="N38" i="2"/>
  <c r="T38" i="2" s="1"/>
  <c r="Y28" i="16" l="1"/>
  <c r="P28" i="16"/>
  <c r="R28" i="16"/>
  <c r="K30" i="15"/>
  <c r="K30" i="14"/>
  <c r="U32" i="12"/>
  <c r="M32" i="12" s="1"/>
  <c r="J33" i="12" s="1"/>
  <c r="K33" i="12" s="1"/>
  <c r="O33" i="12" s="1"/>
  <c r="Y33" i="12" s="1"/>
  <c r="S33" i="3"/>
  <c r="AA33" i="6"/>
  <c r="U31" i="11"/>
  <c r="P31" i="11"/>
  <c r="S31" i="11" s="1"/>
  <c r="Y31" i="11"/>
  <c r="R31" i="11"/>
  <c r="Z31" i="11" s="1"/>
  <c r="AB34" i="7"/>
  <c r="T33" i="3"/>
  <c r="L33" i="3" s="1"/>
  <c r="I34" i="3" s="1"/>
  <c r="J34" i="3" s="1"/>
  <c r="S34" i="7"/>
  <c r="U35" i="7"/>
  <c r="P35" i="7"/>
  <c r="V33" i="3"/>
  <c r="W33" i="3" s="1"/>
  <c r="AC33" i="3" s="1"/>
  <c r="AB33" i="3"/>
  <c r="U32" i="5"/>
  <c r="Y32" i="5"/>
  <c r="R32" i="5"/>
  <c r="Z32" i="5" s="1"/>
  <c r="N30" i="9"/>
  <c r="M31" i="9"/>
  <c r="Q30" i="8"/>
  <c r="X30" i="8"/>
  <c r="O30" i="8"/>
  <c r="AA34" i="7"/>
  <c r="N37" i="7"/>
  <c r="T37" i="7" s="1"/>
  <c r="J38" i="7"/>
  <c r="K38" i="7" s="1"/>
  <c r="R35" i="7"/>
  <c r="Z35" i="7" s="1"/>
  <c r="Y35" i="7"/>
  <c r="O36" i="7"/>
  <c r="L36" i="7"/>
  <c r="I37" i="7" s="1"/>
  <c r="X36" i="7"/>
  <c r="Q36" i="7"/>
  <c r="M38" i="7"/>
  <c r="N34" i="6"/>
  <c r="M35" i="6"/>
  <c r="O38" i="2"/>
  <c r="P38" i="2" s="1"/>
  <c r="X38" i="2"/>
  <c r="Q38" i="2"/>
  <c r="Q28" i="16" l="1"/>
  <c r="Z28" i="16"/>
  <c r="V28" i="16"/>
  <c r="S28" i="16"/>
  <c r="AA28" i="16" s="1"/>
  <c r="L30" i="15"/>
  <c r="O30" i="15"/>
  <c r="N31" i="15"/>
  <c r="O30" i="14"/>
  <c r="L30" i="14"/>
  <c r="N31" i="14"/>
  <c r="N34" i="12"/>
  <c r="R33" i="12"/>
  <c r="P33" i="12"/>
  <c r="Z33" i="12" s="1"/>
  <c r="L33" i="12"/>
  <c r="AB35" i="7"/>
  <c r="S32" i="5"/>
  <c r="AA32" i="5" s="1"/>
  <c r="AB31" i="11"/>
  <c r="V31" i="11"/>
  <c r="W31" i="11" s="1"/>
  <c r="AC31" i="11" s="1"/>
  <c r="V35" i="7"/>
  <c r="W35" i="7" s="1"/>
  <c r="AC35" i="7" s="1"/>
  <c r="AA33" i="3"/>
  <c r="U30" i="8"/>
  <c r="AB30" i="8" s="1"/>
  <c r="P30" i="8"/>
  <c r="S35" i="7"/>
  <c r="AA35" i="7" s="1"/>
  <c r="U36" i="7"/>
  <c r="P36" i="7"/>
  <c r="T32" i="5"/>
  <c r="L32" i="5" s="1"/>
  <c r="I33" i="5" s="1"/>
  <c r="J33" i="5" s="1"/>
  <c r="K33" i="5" s="1"/>
  <c r="K34" i="3"/>
  <c r="M35" i="3"/>
  <c r="N34" i="3"/>
  <c r="V32" i="5"/>
  <c r="W32" i="5" s="1"/>
  <c r="AC32" i="5" s="1"/>
  <c r="AB32" i="5"/>
  <c r="R38" i="2"/>
  <c r="Z38" i="2" s="1"/>
  <c r="U38" i="2"/>
  <c r="AB38" i="2" s="1"/>
  <c r="Q30" i="9"/>
  <c r="X30" i="9"/>
  <c r="O30" i="9"/>
  <c r="Y30" i="8"/>
  <c r="R30" i="8"/>
  <c r="Z30" i="8" s="1"/>
  <c r="M39" i="7"/>
  <c r="AB36" i="7"/>
  <c r="J39" i="7"/>
  <c r="K39" i="7" s="1"/>
  <c r="N38" i="7"/>
  <c r="T38" i="7" s="1"/>
  <c r="Y36" i="7"/>
  <c r="R36" i="7"/>
  <c r="Z36" i="7" s="1"/>
  <c r="V36" i="7"/>
  <c r="W36" i="7" s="1"/>
  <c r="AC36" i="7" s="1"/>
  <c r="Q37" i="7"/>
  <c r="X37" i="7"/>
  <c r="O37" i="7"/>
  <c r="L37" i="7"/>
  <c r="I38" i="7" s="1"/>
  <c r="Q34" i="6"/>
  <c r="X34" i="6"/>
  <c r="O34" i="6"/>
  <c r="Y38" i="2"/>
  <c r="W28" i="16" l="1"/>
  <c r="X28" i="16" s="1"/>
  <c r="AD28" i="16" s="1"/>
  <c r="AC28" i="16"/>
  <c r="T28" i="16"/>
  <c r="R30" i="15"/>
  <c r="Y30" i="15"/>
  <c r="P30" i="15"/>
  <c r="R30" i="14"/>
  <c r="Y30" i="14"/>
  <c r="P30" i="14"/>
  <c r="V33" i="12"/>
  <c r="AC33" i="12" s="1"/>
  <c r="Q33" i="12"/>
  <c r="S33" i="12"/>
  <c r="AA33" i="12" s="1"/>
  <c r="S30" i="8"/>
  <c r="T30" i="8" s="1"/>
  <c r="S38" i="2"/>
  <c r="AA38" i="2" s="1"/>
  <c r="AA31" i="11"/>
  <c r="T31" i="11"/>
  <c r="L31" i="11" s="1"/>
  <c r="I32" i="11" s="1"/>
  <c r="J32" i="11" s="1"/>
  <c r="V30" i="8"/>
  <c r="W30" i="8" s="1"/>
  <c r="AC30" i="8" s="1"/>
  <c r="U30" i="9"/>
  <c r="V30" i="9" s="1"/>
  <c r="W30" i="9" s="1"/>
  <c r="AC30" i="9" s="1"/>
  <c r="P30" i="9"/>
  <c r="S36" i="7"/>
  <c r="AA36" i="7" s="1"/>
  <c r="U37" i="7"/>
  <c r="P37" i="7"/>
  <c r="U34" i="6"/>
  <c r="V34" i="6" s="1"/>
  <c r="W34" i="6" s="1"/>
  <c r="AC34" i="6" s="1"/>
  <c r="P34" i="6"/>
  <c r="M34" i="5"/>
  <c r="N33" i="5"/>
  <c r="Q33" i="5" s="1"/>
  <c r="V38" i="2"/>
  <c r="W38" i="2" s="1"/>
  <c r="AC38" i="2" s="1"/>
  <c r="X34" i="3"/>
  <c r="O34" i="3"/>
  <c r="P34" i="3" s="1"/>
  <c r="Q34" i="3"/>
  <c r="Y30" i="9"/>
  <c r="R30" i="9"/>
  <c r="Z30" i="9" s="1"/>
  <c r="V37" i="7"/>
  <c r="W37" i="7" s="1"/>
  <c r="AC37" i="7" s="1"/>
  <c r="AB37" i="7"/>
  <c r="J40" i="7"/>
  <c r="K40" i="7" s="1"/>
  <c r="N39" i="7"/>
  <c r="T39" i="7" s="1"/>
  <c r="Y37" i="7"/>
  <c r="R37" i="7"/>
  <c r="Z37" i="7" s="1"/>
  <c r="M40" i="7"/>
  <c r="O38" i="7"/>
  <c r="X38" i="7"/>
  <c r="Q38" i="7"/>
  <c r="L38" i="7"/>
  <c r="I39" i="7" s="1"/>
  <c r="R34" i="6"/>
  <c r="Z34" i="6" s="1"/>
  <c r="Y34" i="6"/>
  <c r="L38" i="2"/>
  <c r="I39" i="2" s="1"/>
  <c r="J39" i="2" s="1"/>
  <c r="K39" i="2" s="1"/>
  <c r="AB28" i="16" l="1"/>
  <c r="U28" i="16"/>
  <c r="M28" i="16" s="1"/>
  <c r="J29" i="16" s="1"/>
  <c r="Z30" i="15"/>
  <c r="V30" i="15"/>
  <c r="Q30" i="15"/>
  <c r="S30" i="15"/>
  <c r="AA30" i="15" s="1"/>
  <c r="Z30" i="14"/>
  <c r="V30" i="14"/>
  <c r="Q30" i="14"/>
  <c r="S30" i="14"/>
  <c r="AA30" i="14" s="1"/>
  <c r="W33" i="12"/>
  <c r="X33" i="12" s="1"/>
  <c r="AD33" i="12" s="1"/>
  <c r="T33" i="12"/>
  <c r="S30" i="9"/>
  <c r="T30" i="9" s="1"/>
  <c r="S34" i="6"/>
  <c r="T34" i="6" s="1"/>
  <c r="M33" i="11"/>
  <c r="K32" i="11"/>
  <c r="N32" i="11"/>
  <c r="AB30" i="9"/>
  <c r="T33" i="5"/>
  <c r="L33" i="5" s="1"/>
  <c r="I34" i="5" s="1"/>
  <c r="J34" i="5" s="1"/>
  <c r="K34" i="5" s="1"/>
  <c r="AB34" i="6"/>
  <c r="S37" i="7"/>
  <c r="U38" i="7"/>
  <c r="V38" i="7" s="1"/>
  <c r="W38" i="7" s="1"/>
  <c r="AC38" i="7" s="1"/>
  <c r="P38" i="7"/>
  <c r="O33" i="5"/>
  <c r="Y33" i="5" s="1"/>
  <c r="X33" i="5"/>
  <c r="U34" i="3"/>
  <c r="R34" i="3"/>
  <c r="Z34" i="3" s="1"/>
  <c r="Y34" i="3"/>
  <c r="AA37" i="7"/>
  <c r="AA30" i="8"/>
  <c r="L30" i="8"/>
  <c r="I31" i="8" s="1"/>
  <c r="J41" i="7"/>
  <c r="K41" i="7" s="1"/>
  <c r="N40" i="7"/>
  <c r="T40" i="7" s="1"/>
  <c r="Y38" i="7"/>
  <c r="R38" i="7"/>
  <c r="Z38" i="7" s="1"/>
  <c r="M41" i="7"/>
  <c r="Q39" i="7"/>
  <c r="X39" i="7"/>
  <c r="L39" i="7"/>
  <c r="I40" i="7" s="1"/>
  <c r="O39" i="7"/>
  <c r="M40" i="2"/>
  <c r="N39" i="2"/>
  <c r="T39" i="2" s="1"/>
  <c r="K29" i="16" l="1"/>
  <c r="T30" i="15"/>
  <c r="AB30" i="15" s="1"/>
  <c r="W30" i="15"/>
  <c r="X30" i="15" s="1"/>
  <c r="AD30" i="15" s="1"/>
  <c r="AC30" i="15"/>
  <c r="T30" i="14"/>
  <c r="W30" i="14"/>
  <c r="X30" i="14" s="1"/>
  <c r="AD30" i="14" s="1"/>
  <c r="AC30" i="14"/>
  <c r="U33" i="12"/>
  <c r="M33" i="12" s="1"/>
  <c r="J34" i="12" s="1"/>
  <c r="K34" i="12" s="1"/>
  <c r="AB33" i="12"/>
  <c r="AB38" i="7"/>
  <c r="S34" i="3"/>
  <c r="O32" i="11"/>
  <c r="Q32" i="11"/>
  <c r="X32" i="11"/>
  <c r="P33" i="5"/>
  <c r="U33" i="5"/>
  <c r="V33" i="5" s="1"/>
  <c r="W33" i="5" s="1"/>
  <c r="AC33" i="5" s="1"/>
  <c r="R33" i="5"/>
  <c r="Z33" i="5" s="1"/>
  <c r="S38" i="7"/>
  <c r="AA38" i="7" s="1"/>
  <c r="U39" i="7"/>
  <c r="V39" i="7" s="1"/>
  <c r="W39" i="7" s="1"/>
  <c r="AC39" i="7" s="1"/>
  <c r="P39" i="7"/>
  <c r="V34" i="3"/>
  <c r="W34" i="3" s="1"/>
  <c r="AC34" i="3" s="1"/>
  <c r="AB34" i="3"/>
  <c r="AA30" i="9"/>
  <c r="L30" i="9"/>
  <c r="I31" i="9" s="1"/>
  <c r="J31" i="8"/>
  <c r="K31" i="8" s="1"/>
  <c r="J42" i="7"/>
  <c r="K42" i="7" s="1"/>
  <c r="N41" i="7"/>
  <c r="T41" i="7" s="1"/>
  <c r="R39" i="7"/>
  <c r="Z39" i="7" s="1"/>
  <c r="Y39" i="7"/>
  <c r="AB39" i="7"/>
  <c r="M42" i="7"/>
  <c r="O40" i="7"/>
  <c r="X40" i="7"/>
  <c r="Q40" i="7"/>
  <c r="L40" i="7"/>
  <c r="I41" i="7" s="1"/>
  <c r="AA34" i="6"/>
  <c r="L34" i="6"/>
  <c r="I35" i="6" s="1"/>
  <c r="J35" i="5"/>
  <c r="K35" i="5" s="1"/>
  <c r="N34" i="5"/>
  <c r="T34" i="5" s="1"/>
  <c r="M35" i="5"/>
  <c r="X39" i="2"/>
  <c r="O39" i="2"/>
  <c r="P39" i="2" s="1"/>
  <c r="Q39" i="2"/>
  <c r="L29" i="16" l="1"/>
  <c r="O29" i="16"/>
  <c r="N30" i="16"/>
  <c r="U30" i="15"/>
  <c r="M30" i="15" s="1"/>
  <c r="J31" i="15" s="1"/>
  <c r="K31" i="15" s="1"/>
  <c r="AB30" i="14"/>
  <c r="U30" i="14"/>
  <c r="M30" i="14" s="1"/>
  <c r="J31" i="14" s="1"/>
  <c r="N35" i="12"/>
  <c r="L34" i="12"/>
  <c r="O34" i="12"/>
  <c r="AB33" i="5"/>
  <c r="S33" i="5"/>
  <c r="AA33" i="5" s="1"/>
  <c r="U32" i="11"/>
  <c r="Y32" i="11"/>
  <c r="P32" i="11"/>
  <c r="R32" i="11"/>
  <c r="Z32" i="11" s="1"/>
  <c r="AA34" i="3"/>
  <c r="T34" i="3"/>
  <c r="L34" i="3" s="1"/>
  <c r="I35" i="3" s="1"/>
  <c r="J35" i="3" s="1"/>
  <c r="S39" i="7"/>
  <c r="U40" i="7"/>
  <c r="AB40" i="7" s="1"/>
  <c r="P40" i="7"/>
  <c r="R39" i="2"/>
  <c r="Z39" i="2" s="1"/>
  <c r="U39" i="2"/>
  <c r="V39" i="2" s="1"/>
  <c r="W39" i="2" s="1"/>
  <c r="AC39" i="2" s="1"/>
  <c r="M43" i="7"/>
  <c r="J31" i="9"/>
  <c r="K31" i="9" s="1"/>
  <c r="N31" i="8"/>
  <c r="M32" i="8"/>
  <c r="V40" i="7"/>
  <c r="W40" i="7" s="1"/>
  <c r="AC40" i="7" s="1"/>
  <c r="R40" i="7"/>
  <c r="Z40" i="7" s="1"/>
  <c r="Y40" i="7"/>
  <c r="O41" i="7"/>
  <c r="L41" i="7"/>
  <c r="I42" i="7" s="1"/>
  <c r="Q41" i="7"/>
  <c r="X41" i="7"/>
  <c r="AA39" i="7"/>
  <c r="N42" i="7"/>
  <c r="T42" i="7" s="1"/>
  <c r="J43" i="7"/>
  <c r="K43" i="7" s="1"/>
  <c r="J35" i="6"/>
  <c r="K35" i="6" s="1"/>
  <c r="M36" i="5"/>
  <c r="Q34" i="5"/>
  <c r="L34" i="5"/>
  <c r="I35" i="5" s="1"/>
  <c r="X34" i="5"/>
  <c r="O34" i="5"/>
  <c r="N35" i="5"/>
  <c r="T35" i="5" s="1"/>
  <c r="J36" i="5"/>
  <c r="K36" i="5" s="1"/>
  <c r="Y39" i="2"/>
  <c r="P29" i="16" l="1"/>
  <c r="R29" i="16"/>
  <c r="Y29" i="16"/>
  <c r="O31" i="15"/>
  <c r="L31" i="15"/>
  <c r="N32" i="15"/>
  <c r="K31" i="14"/>
  <c r="P34" i="12"/>
  <c r="R34" i="12"/>
  <c r="Y34" i="12"/>
  <c r="S32" i="11"/>
  <c r="S39" i="2"/>
  <c r="AA39" i="2" s="1"/>
  <c r="V32" i="11"/>
  <c r="W32" i="11" s="1"/>
  <c r="AC32" i="11" s="1"/>
  <c r="AB32" i="11"/>
  <c r="K35" i="3"/>
  <c r="N35" i="3"/>
  <c r="M36" i="3"/>
  <c r="S40" i="7"/>
  <c r="AA40" i="7" s="1"/>
  <c r="U41" i="7"/>
  <c r="V41" i="7" s="1"/>
  <c r="W41" i="7" s="1"/>
  <c r="AC41" i="7" s="1"/>
  <c r="P41" i="7"/>
  <c r="U34" i="5"/>
  <c r="V34" i="5" s="1"/>
  <c r="W34" i="5" s="1"/>
  <c r="AC34" i="5" s="1"/>
  <c r="P34" i="5"/>
  <c r="AB39" i="2"/>
  <c r="N31" i="9"/>
  <c r="M32" i="9"/>
  <c r="Q31" i="8"/>
  <c r="X31" i="8"/>
  <c r="O31" i="8"/>
  <c r="J44" i="7"/>
  <c r="K44" i="7" s="1"/>
  <c r="N43" i="7"/>
  <c r="T43" i="7" s="1"/>
  <c r="Y41" i="7"/>
  <c r="R41" i="7"/>
  <c r="Z41" i="7" s="1"/>
  <c r="Q42" i="7"/>
  <c r="L42" i="7"/>
  <c r="I43" i="7" s="1"/>
  <c r="O42" i="7"/>
  <c r="X42" i="7"/>
  <c r="M44" i="7"/>
  <c r="N35" i="6"/>
  <c r="M36" i="6"/>
  <c r="J37" i="5"/>
  <c r="K37" i="5" s="1"/>
  <c r="N36" i="5"/>
  <c r="T36" i="5" s="1"/>
  <c r="Q35" i="5"/>
  <c r="X35" i="5"/>
  <c r="L35" i="5"/>
  <c r="I36" i="5" s="1"/>
  <c r="O35" i="5"/>
  <c r="Y34" i="5"/>
  <c r="R34" i="5"/>
  <c r="Z34" i="5" s="1"/>
  <c r="M37" i="5"/>
  <c r="L39" i="2"/>
  <c r="I40" i="2" s="1"/>
  <c r="J40" i="2" s="1"/>
  <c r="K40" i="2" s="1"/>
  <c r="Z29" i="16" l="1"/>
  <c r="V29" i="16"/>
  <c r="Q29" i="16"/>
  <c r="S29" i="16"/>
  <c r="AA29" i="16" s="1"/>
  <c r="Y31" i="15"/>
  <c r="P31" i="15"/>
  <c r="R31" i="15"/>
  <c r="L31" i="14"/>
  <c r="O31" i="14"/>
  <c r="N32" i="14"/>
  <c r="Z34" i="12"/>
  <c r="S34" i="12"/>
  <c r="AA34" i="12" s="1"/>
  <c r="V34" i="12"/>
  <c r="Q34" i="12"/>
  <c r="T34" i="12" s="1"/>
  <c r="S34" i="5"/>
  <c r="AB34" i="5"/>
  <c r="AA32" i="11"/>
  <c r="T32" i="11"/>
  <c r="L32" i="11" s="1"/>
  <c r="I33" i="11" s="1"/>
  <c r="J33" i="11" s="1"/>
  <c r="AB41" i="7"/>
  <c r="Q35" i="3"/>
  <c r="X35" i="3"/>
  <c r="T35" i="3"/>
  <c r="L35" i="3" s="1"/>
  <c r="I36" i="3" s="1"/>
  <c r="J36" i="3" s="1"/>
  <c r="K36" i="3" s="1"/>
  <c r="J37" i="3" s="1"/>
  <c r="O35" i="3"/>
  <c r="U31" i="8"/>
  <c r="AB31" i="8" s="1"/>
  <c r="P31" i="8"/>
  <c r="S31" i="8" s="1"/>
  <c r="T31" i="8" s="1"/>
  <c r="S41" i="7"/>
  <c r="AA41" i="7" s="1"/>
  <c r="U42" i="7"/>
  <c r="V42" i="7" s="1"/>
  <c r="W42" i="7" s="1"/>
  <c r="AC42" i="7" s="1"/>
  <c r="P42" i="7"/>
  <c r="U35" i="5"/>
  <c r="V35" i="5" s="1"/>
  <c r="W35" i="5" s="1"/>
  <c r="AC35" i="5" s="1"/>
  <c r="P35" i="5"/>
  <c r="X31" i="9"/>
  <c r="O31" i="9"/>
  <c r="Q31" i="9"/>
  <c r="Y31" i="8"/>
  <c r="R31" i="8"/>
  <c r="Z31" i="8" s="1"/>
  <c r="M45" i="7"/>
  <c r="Y42" i="7"/>
  <c r="R42" i="7"/>
  <c r="Z42" i="7" s="1"/>
  <c r="X43" i="7"/>
  <c r="Q43" i="7"/>
  <c r="O43" i="7"/>
  <c r="L43" i="7"/>
  <c r="I44" i="7" s="1"/>
  <c r="N44" i="7"/>
  <c r="T44" i="7" s="1"/>
  <c r="J45" i="7"/>
  <c r="K45" i="7" s="1"/>
  <c r="Q35" i="6"/>
  <c r="X35" i="6"/>
  <c r="O35" i="6"/>
  <c r="X36" i="5"/>
  <c r="L36" i="5"/>
  <c r="I37" i="5" s="1"/>
  <c r="O36" i="5"/>
  <c r="Q36" i="5"/>
  <c r="M38" i="5"/>
  <c r="N37" i="5"/>
  <c r="T37" i="5" s="1"/>
  <c r="J38" i="5"/>
  <c r="K38" i="5" s="1"/>
  <c r="R35" i="5"/>
  <c r="Z35" i="5" s="1"/>
  <c r="Y35" i="5"/>
  <c r="AA34" i="5"/>
  <c r="M41" i="2"/>
  <c r="N40" i="2"/>
  <c r="T40" i="2" s="1"/>
  <c r="T29" i="16" l="1"/>
  <c r="W29" i="16"/>
  <c r="X29" i="16" s="1"/>
  <c r="AD29" i="16" s="1"/>
  <c r="AC29" i="16"/>
  <c r="Q31" i="15"/>
  <c r="V31" i="15"/>
  <c r="Z31" i="15"/>
  <c r="S31" i="15"/>
  <c r="AA31" i="15" s="1"/>
  <c r="Y31" i="14"/>
  <c r="P31" i="14"/>
  <c r="R31" i="14"/>
  <c r="U34" i="12"/>
  <c r="M34" i="12" s="1"/>
  <c r="J35" i="12" s="1"/>
  <c r="K35" i="12" s="1"/>
  <c r="AB34" i="12"/>
  <c r="W34" i="12"/>
  <c r="X34" i="12" s="1"/>
  <c r="AD34" i="12" s="1"/>
  <c r="AC34" i="12"/>
  <c r="V31" i="8"/>
  <c r="W31" i="8" s="1"/>
  <c r="AC31" i="8" s="1"/>
  <c r="S35" i="5"/>
  <c r="AA35" i="5" s="1"/>
  <c r="AB35" i="5"/>
  <c r="K33" i="11"/>
  <c r="N33" i="11"/>
  <c r="M34" i="11"/>
  <c r="AB42" i="7"/>
  <c r="M37" i="3"/>
  <c r="M38" i="3" s="1"/>
  <c r="N36" i="3"/>
  <c r="O36" i="3" s="1"/>
  <c r="P35" i="3"/>
  <c r="U35" i="3"/>
  <c r="R35" i="3"/>
  <c r="Z35" i="3" s="1"/>
  <c r="Y35" i="3"/>
  <c r="U31" i="9"/>
  <c r="AB31" i="9" s="1"/>
  <c r="P31" i="9"/>
  <c r="S42" i="7"/>
  <c r="AA42" i="7" s="1"/>
  <c r="U43" i="7"/>
  <c r="V43" i="7" s="1"/>
  <c r="W43" i="7" s="1"/>
  <c r="AC43" i="7" s="1"/>
  <c r="P43" i="7"/>
  <c r="U35" i="6"/>
  <c r="V35" i="6" s="1"/>
  <c r="W35" i="6" s="1"/>
  <c r="AC35" i="6" s="1"/>
  <c r="P35" i="6"/>
  <c r="U36" i="5"/>
  <c r="P36" i="5"/>
  <c r="K37" i="3"/>
  <c r="J38" i="3" s="1"/>
  <c r="K38" i="3" s="1"/>
  <c r="J39" i="3" s="1"/>
  <c r="K39" i="3" s="1"/>
  <c r="N37" i="3"/>
  <c r="M39" i="5"/>
  <c r="Y31" i="9"/>
  <c r="R31" i="9"/>
  <c r="Z31" i="9" s="1"/>
  <c r="V31" i="9"/>
  <c r="W31" i="9" s="1"/>
  <c r="AC31" i="9" s="1"/>
  <c r="AA31" i="8"/>
  <c r="Y43" i="7"/>
  <c r="R43" i="7"/>
  <c r="Z43" i="7" s="1"/>
  <c r="X44" i="7"/>
  <c r="Q44" i="7"/>
  <c r="O44" i="7"/>
  <c r="L44" i="7"/>
  <c r="I45" i="7" s="1"/>
  <c r="N45" i="7"/>
  <c r="T45" i="7" s="1"/>
  <c r="J46" i="7"/>
  <c r="K46" i="7" s="1"/>
  <c r="M46" i="7"/>
  <c r="Y35" i="6"/>
  <c r="R35" i="6"/>
  <c r="Z35" i="6" s="1"/>
  <c r="J39" i="5"/>
  <c r="K39" i="5" s="1"/>
  <c r="N38" i="5"/>
  <c r="T38" i="5" s="1"/>
  <c r="Y36" i="5"/>
  <c r="R36" i="5"/>
  <c r="Z36" i="5" s="1"/>
  <c r="O37" i="5"/>
  <c r="L37" i="5"/>
  <c r="I38" i="5" s="1"/>
  <c r="X37" i="5"/>
  <c r="Q37" i="5"/>
  <c r="X40" i="2"/>
  <c r="O40" i="2"/>
  <c r="P40" i="2" s="1"/>
  <c r="Q40" i="2"/>
  <c r="AB29" i="16" l="1"/>
  <c r="U29" i="16"/>
  <c r="M29" i="16" s="1"/>
  <c r="J30" i="16" s="1"/>
  <c r="W31" i="15"/>
  <c r="X31" i="15" s="1"/>
  <c r="AD31" i="15" s="1"/>
  <c r="AC31" i="15"/>
  <c r="T31" i="15"/>
  <c r="Q31" i="14"/>
  <c r="Z31" i="14"/>
  <c r="V31" i="14"/>
  <c r="S31" i="14"/>
  <c r="AA31" i="14" s="1"/>
  <c r="O35" i="12"/>
  <c r="L35" i="12"/>
  <c r="N36" i="12"/>
  <c r="S36" i="5"/>
  <c r="AA36" i="5" s="1"/>
  <c r="X36" i="3"/>
  <c r="X37" i="3" s="1"/>
  <c r="S31" i="9"/>
  <c r="T31" i="9" s="1"/>
  <c r="Q36" i="3"/>
  <c r="T36" i="3"/>
  <c r="S35" i="3"/>
  <c r="AA35" i="3" s="1"/>
  <c r="Y36" i="3"/>
  <c r="S35" i="6"/>
  <c r="T35" i="6" s="1"/>
  <c r="AB36" i="5"/>
  <c r="Q33" i="11"/>
  <c r="O33" i="11"/>
  <c r="X33" i="11"/>
  <c r="AB43" i="7"/>
  <c r="V36" i="5"/>
  <c r="W36" i="5" s="1"/>
  <c r="AC36" i="5" s="1"/>
  <c r="V35" i="3"/>
  <c r="W35" i="3" s="1"/>
  <c r="AC35" i="3" s="1"/>
  <c r="AB35" i="3"/>
  <c r="R36" i="3"/>
  <c r="Z36" i="3" s="1"/>
  <c r="AB35" i="6"/>
  <c r="S43" i="7"/>
  <c r="AA43" i="7" s="1"/>
  <c r="U44" i="7"/>
  <c r="V44" i="7" s="1"/>
  <c r="W44" i="7" s="1"/>
  <c r="AC44" i="7" s="1"/>
  <c r="P44" i="7"/>
  <c r="U36" i="3"/>
  <c r="V36" i="3" s="1"/>
  <c r="W36" i="3" s="1"/>
  <c r="P36" i="3"/>
  <c r="U37" i="5"/>
  <c r="V37" i="5" s="1"/>
  <c r="W37" i="5" s="1"/>
  <c r="P37" i="5"/>
  <c r="Q37" i="3"/>
  <c r="T37" i="3"/>
  <c r="L37" i="3" s="1"/>
  <c r="R40" i="2"/>
  <c r="Z40" i="2" s="1"/>
  <c r="U40" i="2"/>
  <c r="V40" i="2" s="1"/>
  <c r="W40" i="2" s="1"/>
  <c r="AC40" i="2" s="1"/>
  <c r="M39" i="3"/>
  <c r="M40" i="3" s="1"/>
  <c r="L31" i="8"/>
  <c r="I32" i="8" s="1"/>
  <c r="J32" i="8" s="1"/>
  <c r="K32" i="8" s="1"/>
  <c r="O37" i="3"/>
  <c r="P37" i="3" s="1"/>
  <c r="N38" i="3"/>
  <c r="M47" i="7"/>
  <c r="N46" i="7"/>
  <c r="T46" i="7" s="1"/>
  <c r="J47" i="7"/>
  <c r="K47" i="7" s="1"/>
  <c r="Y44" i="7"/>
  <c r="R44" i="7"/>
  <c r="Z44" i="7" s="1"/>
  <c r="X45" i="7"/>
  <c r="Q45" i="7"/>
  <c r="L45" i="7"/>
  <c r="I46" i="7" s="1"/>
  <c r="O45" i="7"/>
  <c r="Y37" i="5"/>
  <c r="R37" i="5"/>
  <c r="Z37" i="5" s="1"/>
  <c r="L38" i="5"/>
  <c r="I39" i="5" s="1"/>
  <c r="Q38" i="5"/>
  <c r="X38" i="5"/>
  <c r="O38" i="5"/>
  <c r="N39" i="5"/>
  <c r="T39" i="5" s="1"/>
  <c r="J40" i="5"/>
  <c r="K40" i="5" s="1"/>
  <c r="M40" i="5"/>
  <c r="J40" i="3"/>
  <c r="K40" i="3" s="1"/>
  <c r="N39" i="3"/>
  <c r="T39" i="3" s="1"/>
  <c r="L36" i="3"/>
  <c r="I37" i="3" s="1"/>
  <c r="Y40" i="2"/>
  <c r="K30" i="16" l="1"/>
  <c r="AB31" i="15"/>
  <c r="U31" i="15"/>
  <c r="M31" i="15" s="1"/>
  <c r="J32" i="15" s="1"/>
  <c r="W31" i="14"/>
  <c r="X31" i="14" s="1"/>
  <c r="AD31" i="14" s="1"/>
  <c r="AC31" i="14"/>
  <c r="T31" i="14"/>
  <c r="R35" i="12"/>
  <c r="Y35" i="12"/>
  <c r="P35" i="12"/>
  <c r="S37" i="5"/>
  <c r="AA37" i="5" s="1"/>
  <c r="AC36" i="3"/>
  <c r="S36" i="3"/>
  <c r="AA36" i="3" s="1"/>
  <c r="AC37" i="5"/>
  <c r="S40" i="2"/>
  <c r="AA40" i="2" s="1"/>
  <c r="U33" i="11"/>
  <c r="P33" i="11"/>
  <c r="S33" i="11" s="1"/>
  <c r="Y33" i="11"/>
  <c r="R33" i="11"/>
  <c r="Z33" i="11" s="1"/>
  <c r="AB44" i="7"/>
  <c r="AB36" i="3"/>
  <c r="S44" i="7"/>
  <c r="AA44" i="7" s="1"/>
  <c r="U45" i="7"/>
  <c r="V45" i="7" s="1"/>
  <c r="W45" i="7" s="1"/>
  <c r="AC45" i="7" s="1"/>
  <c r="P45" i="7"/>
  <c r="AB37" i="5"/>
  <c r="U38" i="5"/>
  <c r="V38" i="5" s="1"/>
  <c r="W38" i="5" s="1"/>
  <c r="P38" i="5"/>
  <c r="T38" i="3"/>
  <c r="L38" i="3" s="1"/>
  <c r="AB40" i="2"/>
  <c r="Y37" i="3"/>
  <c r="U37" i="3"/>
  <c r="V37" i="3" s="1"/>
  <c r="W37" i="3" s="1"/>
  <c r="O38" i="3"/>
  <c r="Q38" i="3"/>
  <c r="R37" i="3"/>
  <c r="Z37" i="3" s="1"/>
  <c r="X38" i="3"/>
  <c r="X39" i="3" s="1"/>
  <c r="I38" i="3"/>
  <c r="AA31" i="9"/>
  <c r="L31" i="9"/>
  <c r="I32" i="9" s="1"/>
  <c r="N32" i="8"/>
  <c r="M33" i="8"/>
  <c r="Y45" i="7"/>
  <c r="R45" i="7"/>
  <c r="Z45" i="7" s="1"/>
  <c r="J48" i="7"/>
  <c r="K48" i="7" s="1"/>
  <c r="N47" i="7"/>
  <c r="T47" i="7" s="1"/>
  <c r="L46" i="7"/>
  <c r="I47" i="7" s="1"/>
  <c r="O46" i="7"/>
  <c r="Q46" i="7"/>
  <c r="X46" i="7"/>
  <c r="M48" i="7"/>
  <c r="AA35" i="6"/>
  <c r="L35" i="6"/>
  <c r="I36" i="6" s="1"/>
  <c r="J36" i="6" s="1"/>
  <c r="K36" i="6" s="1"/>
  <c r="N40" i="5"/>
  <c r="T40" i="5" s="1"/>
  <c r="J41" i="5"/>
  <c r="K41" i="5" s="1"/>
  <c r="M41" i="5"/>
  <c r="X39" i="5"/>
  <c r="Q39" i="5"/>
  <c r="O39" i="5"/>
  <c r="L39" i="5"/>
  <c r="I40" i="5" s="1"/>
  <c r="Y38" i="5"/>
  <c r="R38" i="5"/>
  <c r="Z38" i="5" s="1"/>
  <c r="M41" i="3"/>
  <c r="L39" i="3"/>
  <c r="O39" i="3"/>
  <c r="Q39" i="3"/>
  <c r="N40" i="3"/>
  <c r="T40" i="3" s="1"/>
  <c r="J41" i="3"/>
  <c r="K41" i="3" s="1"/>
  <c r="L40" i="2"/>
  <c r="I41" i="2" s="1"/>
  <c r="J41" i="2" s="1"/>
  <c r="K41" i="2" s="1"/>
  <c r="O30" i="16" l="1"/>
  <c r="L30" i="16"/>
  <c r="N31" i="16"/>
  <c r="K32" i="15"/>
  <c r="AB31" i="14"/>
  <c r="U31" i="14"/>
  <c r="M31" i="14" s="1"/>
  <c r="J32" i="14" s="1"/>
  <c r="S35" i="12"/>
  <c r="AA35" i="12" s="1"/>
  <c r="V35" i="12"/>
  <c r="Q35" i="12"/>
  <c r="Z35" i="12"/>
  <c r="AC37" i="3"/>
  <c r="AB45" i="7"/>
  <c r="S38" i="5"/>
  <c r="AA38" i="5" s="1"/>
  <c r="AC38" i="5"/>
  <c r="S37" i="3"/>
  <c r="AA37" i="3" s="1"/>
  <c r="V33" i="11"/>
  <c r="W33" i="11" s="1"/>
  <c r="AC33" i="11" s="1"/>
  <c r="AB33" i="11"/>
  <c r="S45" i="7"/>
  <c r="AA45" i="7" s="1"/>
  <c r="U46" i="7"/>
  <c r="V46" i="7" s="1"/>
  <c r="W46" i="7" s="1"/>
  <c r="AC46" i="7" s="1"/>
  <c r="P46" i="7"/>
  <c r="U38" i="3"/>
  <c r="V38" i="3" s="1"/>
  <c r="W38" i="3" s="1"/>
  <c r="AC38" i="3" s="1"/>
  <c r="P38" i="3"/>
  <c r="I39" i="3"/>
  <c r="I40" i="3" s="1"/>
  <c r="U39" i="3"/>
  <c r="V39" i="3" s="1"/>
  <c r="W39" i="3" s="1"/>
  <c r="P39" i="3"/>
  <c r="AB38" i="5"/>
  <c r="U39" i="5"/>
  <c r="V39" i="5" s="1"/>
  <c r="W39" i="5" s="1"/>
  <c r="P39" i="5"/>
  <c r="R38" i="3"/>
  <c r="Z38" i="3" s="1"/>
  <c r="Y38" i="3"/>
  <c r="Y39" i="3" s="1"/>
  <c r="AB37" i="3"/>
  <c r="J32" i="9"/>
  <c r="K32" i="9" s="1"/>
  <c r="Q32" i="8"/>
  <c r="X32" i="8"/>
  <c r="O32" i="8"/>
  <c r="N48" i="7"/>
  <c r="T48" i="7" s="1"/>
  <c r="J49" i="7"/>
  <c r="K49" i="7" s="1"/>
  <c r="Y46" i="7"/>
  <c r="R46" i="7"/>
  <c r="Z46" i="7" s="1"/>
  <c r="M49" i="7"/>
  <c r="Q47" i="7"/>
  <c r="X47" i="7"/>
  <c r="O47" i="7"/>
  <c r="L47" i="7"/>
  <c r="I48" i="7" s="1"/>
  <c r="N36" i="6"/>
  <c r="M37" i="6"/>
  <c r="Y39" i="5"/>
  <c r="R39" i="5"/>
  <c r="Z39" i="5" s="1"/>
  <c r="M42" i="5"/>
  <c r="N41" i="5"/>
  <c r="T41" i="5" s="1"/>
  <c r="J42" i="5"/>
  <c r="K42" i="5" s="1"/>
  <c r="O40" i="5"/>
  <c r="X40" i="5"/>
  <c r="Q40" i="5"/>
  <c r="L40" i="5"/>
  <c r="I41" i="5" s="1"/>
  <c r="J42" i="3"/>
  <c r="K42" i="3" s="1"/>
  <c r="N41" i="3"/>
  <c r="T41" i="3" s="1"/>
  <c r="L40" i="3"/>
  <c r="O40" i="3"/>
  <c r="Q40" i="3"/>
  <c r="X40" i="3"/>
  <c r="R39" i="3"/>
  <c r="M42" i="3"/>
  <c r="M42" i="2"/>
  <c r="N41" i="2"/>
  <c r="T41" i="2" s="1"/>
  <c r="R30" i="16" l="1"/>
  <c r="Y30" i="16"/>
  <c r="P30" i="16"/>
  <c r="L32" i="15"/>
  <c r="O32" i="15"/>
  <c r="N33" i="15"/>
  <c r="K32" i="14"/>
  <c r="T35" i="12"/>
  <c r="AB35" i="12" s="1"/>
  <c r="AC35" i="12"/>
  <c r="W35" i="12"/>
  <c r="X35" i="12" s="1"/>
  <c r="AD35" i="12" s="1"/>
  <c r="AC39" i="5"/>
  <c r="S39" i="5"/>
  <c r="AA39" i="5" s="1"/>
  <c r="AB38" i="3"/>
  <c r="S38" i="3"/>
  <c r="AA38" i="3" s="1"/>
  <c r="S39" i="3"/>
  <c r="AA33" i="11"/>
  <c r="T33" i="11"/>
  <c r="L33" i="11" s="1"/>
  <c r="I34" i="11" s="1"/>
  <c r="J34" i="11" s="1"/>
  <c r="AB46" i="7"/>
  <c r="AB47" i="7" s="1"/>
  <c r="Z39" i="3"/>
  <c r="AB39" i="5"/>
  <c r="U32" i="8"/>
  <c r="V32" i="8" s="1"/>
  <c r="W32" i="8" s="1"/>
  <c r="AC32" i="8" s="1"/>
  <c r="P32" i="8"/>
  <c r="S46" i="7"/>
  <c r="AA46" i="7" s="1"/>
  <c r="U47" i="7"/>
  <c r="V47" i="7" s="1"/>
  <c r="W47" i="7" s="1"/>
  <c r="AC47" i="7" s="1"/>
  <c r="P47" i="7"/>
  <c r="AC39" i="3"/>
  <c r="U40" i="3"/>
  <c r="V40" i="3" s="1"/>
  <c r="W40" i="3" s="1"/>
  <c r="P40" i="3"/>
  <c r="AB39" i="3"/>
  <c r="U40" i="5"/>
  <c r="V40" i="5" s="1"/>
  <c r="W40" i="5" s="1"/>
  <c r="AC40" i="5" s="1"/>
  <c r="P40" i="5"/>
  <c r="M33" i="9"/>
  <c r="N32" i="9"/>
  <c r="Y32" i="8"/>
  <c r="R32" i="8"/>
  <c r="Z32" i="8" s="1"/>
  <c r="M50" i="7"/>
  <c r="N49" i="7"/>
  <c r="T49" i="7" s="1"/>
  <c r="J50" i="7"/>
  <c r="K50" i="7" s="1"/>
  <c r="Y47" i="7"/>
  <c r="R47" i="7"/>
  <c r="Z47" i="7" s="1"/>
  <c r="Q48" i="7"/>
  <c r="L48" i="7"/>
  <c r="I49" i="7" s="1"/>
  <c r="O48" i="7"/>
  <c r="X48" i="7"/>
  <c r="O36" i="6"/>
  <c r="Q36" i="6"/>
  <c r="X36" i="6"/>
  <c r="J43" i="5"/>
  <c r="K43" i="5" s="1"/>
  <c r="N42" i="5"/>
  <c r="T42" i="5" s="1"/>
  <c r="Y40" i="5"/>
  <c r="R40" i="5"/>
  <c r="Z40" i="5" s="1"/>
  <c r="Q41" i="5"/>
  <c r="L41" i="5"/>
  <c r="I42" i="5" s="1"/>
  <c r="X41" i="5"/>
  <c r="O41" i="5"/>
  <c r="M43" i="5"/>
  <c r="M43" i="3"/>
  <c r="R40" i="3"/>
  <c r="Y40" i="3"/>
  <c r="I41" i="3"/>
  <c r="X41" i="3"/>
  <c r="L41" i="3"/>
  <c r="O41" i="3"/>
  <c r="Q41" i="3"/>
  <c r="N42" i="3"/>
  <c r="T42" i="3" s="1"/>
  <c r="J43" i="3"/>
  <c r="O41" i="2"/>
  <c r="P41" i="2" s="1"/>
  <c r="X41" i="2"/>
  <c r="Q41" i="2"/>
  <c r="Z30" i="16" l="1"/>
  <c r="V30" i="16"/>
  <c r="Q30" i="16"/>
  <c r="S30" i="16"/>
  <c r="AA30" i="16" s="1"/>
  <c r="P32" i="15"/>
  <c r="R32" i="15"/>
  <c r="Y32" i="15"/>
  <c r="L32" i="14"/>
  <c r="O32" i="14"/>
  <c r="N33" i="14"/>
  <c r="U35" i="12"/>
  <c r="M35" i="12" s="1"/>
  <c r="J36" i="12" s="1"/>
  <c r="K36" i="12" s="1"/>
  <c r="O36" i="12" s="1"/>
  <c r="P36" i="12" s="1"/>
  <c r="S40" i="5"/>
  <c r="S32" i="8"/>
  <c r="T32" i="8" s="1"/>
  <c r="AB32" i="8"/>
  <c r="S40" i="3"/>
  <c r="AB40" i="5"/>
  <c r="N34" i="11"/>
  <c r="K34" i="11"/>
  <c r="M35" i="11"/>
  <c r="AC40" i="3"/>
  <c r="Z40" i="3"/>
  <c r="S47" i="7"/>
  <c r="U48" i="7"/>
  <c r="AB48" i="7" s="1"/>
  <c r="P48" i="7"/>
  <c r="AB40" i="3"/>
  <c r="U41" i="3"/>
  <c r="V41" i="3" s="1"/>
  <c r="W41" i="3" s="1"/>
  <c r="P41" i="3"/>
  <c r="U36" i="6"/>
  <c r="P36" i="6"/>
  <c r="U41" i="5"/>
  <c r="V41" i="5" s="1"/>
  <c r="W41" i="5" s="1"/>
  <c r="AC41" i="5" s="1"/>
  <c r="P41" i="5"/>
  <c r="AA39" i="3"/>
  <c r="R41" i="2"/>
  <c r="Z41" i="2" s="1"/>
  <c r="U41" i="2"/>
  <c r="V41" i="2" s="1"/>
  <c r="W41" i="2" s="1"/>
  <c r="AC41" i="2" s="1"/>
  <c r="M44" i="3"/>
  <c r="K43" i="3"/>
  <c r="J44" i="3" s="1"/>
  <c r="K44" i="3" s="1"/>
  <c r="M44" i="5"/>
  <c r="X32" i="9"/>
  <c r="Q32" i="9"/>
  <c r="O32" i="9"/>
  <c r="J51" i="7"/>
  <c r="K51" i="7" s="1"/>
  <c r="N50" i="7"/>
  <c r="T50" i="7" s="1"/>
  <c r="Y48" i="7"/>
  <c r="R48" i="7"/>
  <c r="Z48" i="7" s="1"/>
  <c r="AA47" i="7"/>
  <c r="O49" i="7"/>
  <c r="Q49" i="7"/>
  <c r="L49" i="7"/>
  <c r="I50" i="7" s="1"/>
  <c r="X49" i="7"/>
  <c r="M51" i="7"/>
  <c r="Y36" i="6"/>
  <c r="R36" i="6"/>
  <c r="Z36" i="6" s="1"/>
  <c r="V36" i="6"/>
  <c r="W36" i="6" s="1"/>
  <c r="AC36" i="6" s="1"/>
  <c r="AB36" i="6"/>
  <c r="Y41" i="5"/>
  <c r="R41" i="5"/>
  <c r="Z41" i="5" s="1"/>
  <c r="L42" i="5"/>
  <c r="I43" i="5" s="1"/>
  <c r="O42" i="5"/>
  <c r="X42" i="5"/>
  <c r="Q42" i="5"/>
  <c r="AA40" i="5"/>
  <c r="N43" i="5"/>
  <c r="T43" i="5" s="1"/>
  <c r="J44" i="5"/>
  <c r="K44" i="5" s="1"/>
  <c r="I42" i="3"/>
  <c r="N43" i="3"/>
  <c r="T43" i="3" s="1"/>
  <c r="Q42" i="3"/>
  <c r="X42" i="3"/>
  <c r="O42" i="3"/>
  <c r="L42" i="3"/>
  <c r="Y41" i="3"/>
  <c r="R41" i="3"/>
  <c r="Z41" i="3" s="1"/>
  <c r="Y41" i="2"/>
  <c r="T30" i="16" l="1"/>
  <c r="W30" i="16"/>
  <c r="X30" i="16" s="1"/>
  <c r="AD30" i="16" s="1"/>
  <c r="AC30" i="16"/>
  <c r="Z32" i="15"/>
  <c r="V32" i="15"/>
  <c r="Q32" i="15"/>
  <c r="S32" i="15"/>
  <c r="AA32" i="15" s="1"/>
  <c r="P32" i="14"/>
  <c r="Y32" i="14"/>
  <c r="R32" i="14"/>
  <c r="R36" i="12"/>
  <c r="Y36" i="12"/>
  <c r="N37" i="12"/>
  <c r="L36" i="12"/>
  <c r="V36" i="12"/>
  <c r="Z36" i="12"/>
  <c r="Q36" i="12"/>
  <c r="S36" i="12"/>
  <c r="AB41" i="5"/>
  <c r="AA40" i="3"/>
  <c r="AA32" i="8"/>
  <c r="V48" i="7"/>
  <c r="W48" i="7" s="1"/>
  <c r="AC48" i="7" s="1"/>
  <c r="S36" i="6"/>
  <c r="AC41" i="3"/>
  <c r="S41" i="3"/>
  <c r="S41" i="5"/>
  <c r="AA41" i="5" s="1"/>
  <c r="S41" i="2"/>
  <c r="AA41" i="2" s="1"/>
  <c r="O34" i="11"/>
  <c r="X34" i="11"/>
  <c r="Q34" i="11"/>
  <c r="AB41" i="3"/>
  <c r="T36" i="6"/>
  <c r="U32" i="9"/>
  <c r="AB32" i="9" s="1"/>
  <c r="P32" i="9"/>
  <c r="S48" i="7"/>
  <c r="AA48" i="7" s="1"/>
  <c r="U49" i="7"/>
  <c r="V49" i="7" s="1"/>
  <c r="W49" i="7" s="1"/>
  <c r="P49" i="7"/>
  <c r="U42" i="3"/>
  <c r="V42" i="3" s="1"/>
  <c r="W42" i="3" s="1"/>
  <c r="P42" i="3"/>
  <c r="U42" i="5"/>
  <c r="V42" i="5" s="1"/>
  <c r="W42" i="5" s="1"/>
  <c r="AC42" i="5" s="1"/>
  <c r="P42" i="5"/>
  <c r="AB41" i="2"/>
  <c r="L32" i="8"/>
  <c r="I33" i="8" s="1"/>
  <c r="J33" i="8" s="1"/>
  <c r="K33" i="8" s="1"/>
  <c r="R32" i="9"/>
  <c r="Z32" i="9" s="1"/>
  <c r="Y32" i="9"/>
  <c r="M52" i="7"/>
  <c r="M53" i="7" s="1"/>
  <c r="Y49" i="7"/>
  <c r="R49" i="7"/>
  <c r="Z49" i="7" s="1"/>
  <c r="O50" i="7"/>
  <c r="Q50" i="7"/>
  <c r="X50" i="7"/>
  <c r="L50" i="7"/>
  <c r="I51" i="7" s="1"/>
  <c r="AB49" i="7"/>
  <c r="N51" i="7"/>
  <c r="T51" i="7" s="1"/>
  <c r="J52" i="7"/>
  <c r="K52" i="7" s="1"/>
  <c r="J45" i="5"/>
  <c r="K45" i="5" s="1"/>
  <c r="N44" i="5"/>
  <c r="T44" i="5" s="1"/>
  <c r="M45" i="5"/>
  <c r="O43" i="5"/>
  <c r="Q43" i="5"/>
  <c r="X43" i="5"/>
  <c r="L43" i="5"/>
  <c r="I44" i="5" s="1"/>
  <c r="Y42" i="5"/>
  <c r="R42" i="5"/>
  <c r="Z42" i="5" s="1"/>
  <c r="I43" i="3"/>
  <c r="J45" i="3"/>
  <c r="K45" i="3" s="1"/>
  <c r="N44" i="3"/>
  <c r="T44" i="3" s="1"/>
  <c r="R42" i="3"/>
  <c r="Z42" i="3" s="1"/>
  <c r="Y42" i="3"/>
  <c r="O43" i="3"/>
  <c r="L43" i="3"/>
  <c r="Q43" i="3"/>
  <c r="X43" i="3"/>
  <c r="M45" i="3"/>
  <c r="L41" i="2"/>
  <c r="I42" i="2" s="1"/>
  <c r="J42" i="2" s="1"/>
  <c r="K42" i="2" s="1"/>
  <c r="AB30" i="16" l="1"/>
  <c r="U30" i="16"/>
  <c r="M30" i="16" s="1"/>
  <c r="J31" i="16" s="1"/>
  <c r="T32" i="15"/>
  <c r="W32" i="15"/>
  <c r="X32" i="15" s="1"/>
  <c r="AD32" i="15" s="1"/>
  <c r="AC32" i="15"/>
  <c r="Q32" i="14"/>
  <c r="V32" i="14"/>
  <c r="Z32" i="14"/>
  <c r="S32" i="14"/>
  <c r="AA32" i="14" s="1"/>
  <c r="AA36" i="12"/>
  <c r="T36" i="12"/>
  <c r="W36" i="12"/>
  <c r="X36" i="12" s="1"/>
  <c r="AC36" i="12"/>
  <c r="AA41" i="3"/>
  <c r="AC49" i="7"/>
  <c r="AC42" i="3"/>
  <c r="V32" i="9"/>
  <c r="W32" i="9" s="1"/>
  <c r="AC32" i="9" s="1"/>
  <c r="S32" i="9"/>
  <c r="T32" i="9" s="1"/>
  <c r="S42" i="3"/>
  <c r="AA42" i="3" s="1"/>
  <c r="AB42" i="3"/>
  <c r="S42" i="5"/>
  <c r="AA42" i="5" s="1"/>
  <c r="U34" i="11"/>
  <c r="P34" i="11"/>
  <c r="Y34" i="11"/>
  <c r="R34" i="11"/>
  <c r="Z34" i="11" s="1"/>
  <c r="AB42" i="5"/>
  <c r="S49" i="7"/>
  <c r="U50" i="7"/>
  <c r="P50" i="7"/>
  <c r="U43" i="3"/>
  <c r="P43" i="3"/>
  <c r="U43" i="5"/>
  <c r="V43" i="5" s="1"/>
  <c r="W43" i="5" s="1"/>
  <c r="AC43" i="5" s="1"/>
  <c r="P43" i="5"/>
  <c r="I44" i="3"/>
  <c r="N33" i="8"/>
  <c r="M34" i="8"/>
  <c r="V50" i="7"/>
  <c r="W50" i="7" s="1"/>
  <c r="AC50" i="7" s="1"/>
  <c r="L51" i="7"/>
  <c r="I52" i="7" s="1"/>
  <c r="I53" i="7" s="1"/>
  <c r="X51" i="7"/>
  <c r="O51" i="7"/>
  <c r="Q51" i="7"/>
  <c r="K53" i="7"/>
  <c r="N52" i="7"/>
  <c r="T52" i="7" s="1"/>
  <c r="J53" i="7"/>
  <c r="AB50" i="7"/>
  <c r="AA49" i="7"/>
  <c r="R50" i="7"/>
  <c r="Z50" i="7" s="1"/>
  <c r="Y50" i="7"/>
  <c r="AA36" i="6"/>
  <c r="L36" i="6"/>
  <c r="I37" i="6" s="1"/>
  <c r="J37" i="6" s="1"/>
  <c r="K37" i="6" s="1"/>
  <c r="M46" i="5"/>
  <c r="X44" i="5"/>
  <c r="Q44" i="5"/>
  <c r="O44" i="5"/>
  <c r="L44" i="5"/>
  <c r="I45" i="5" s="1"/>
  <c r="R43" i="5"/>
  <c r="Z43" i="5" s="1"/>
  <c r="Y43" i="5"/>
  <c r="N45" i="5"/>
  <c r="T45" i="5" s="1"/>
  <c r="J46" i="5"/>
  <c r="K46" i="5" s="1"/>
  <c r="M46" i="3"/>
  <c r="Y43" i="3"/>
  <c r="R43" i="3"/>
  <c r="Z43" i="3" s="1"/>
  <c r="X44" i="3"/>
  <c r="L44" i="3"/>
  <c r="O44" i="3"/>
  <c r="Q44" i="3"/>
  <c r="J46" i="3"/>
  <c r="N45" i="3"/>
  <c r="T45" i="3" s="1"/>
  <c r="M43" i="2"/>
  <c r="N42" i="2"/>
  <c r="T42" i="2" s="1"/>
  <c r="K31" i="16" l="1"/>
  <c r="AB32" i="15"/>
  <c r="U32" i="15"/>
  <c r="M32" i="15" s="1"/>
  <c r="J33" i="15" s="1"/>
  <c r="W32" i="14"/>
  <c r="X32" i="14" s="1"/>
  <c r="AD32" i="14" s="1"/>
  <c r="AC32" i="14"/>
  <c r="T32" i="14"/>
  <c r="AB36" i="12"/>
  <c r="U36" i="12"/>
  <c r="M36" i="12" s="1"/>
  <c r="J37" i="12" s="1"/>
  <c r="K37" i="12" s="1"/>
  <c r="AD36" i="12"/>
  <c r="S34" i="11"/>
  <c r="AA34" i="11" s="1"/>
  <c r="AB43" i="3"/>
  <c r="V43" i="3"/>
  <c r="W43" i="3" s="1"/>
  <c r="AC43" i="3" s="1"/>
  <c r="S43" i="3"/>
  <c r="AA43" i="3" s="1"/>
  <c r="S43" i="5"/>
  <c r="AA43" i="5" s="1"/>
  <c r="AB43" i="5"/>
  <c r="T34" i="11"/>
  <c r="L34" i="11" s="1"/>
  <c r="I35" i="11" s="1"/>
  <c r="J35" i="11" s="1"/>
  <c r="V34" i="11"/>
  <c r="W34" i="11" s="1"/>
  <c r="AC34" i="11" s="1"/>
  <c r="AB34" i="11"/>
  <c r="S50" i="7"/>
  <c r="AA50" i="7" s="1"/>
  <c r="U51" i="7"/>
  <c r="V51" i="7" s="1"/>
  <c r="W51" i="7" s="1"/>
  <c r="AC51" i="7" s="1"/>
  <c r="P51" i="7"/>
  <c r="I45" i="3"/>
  <c r="U44" i="3"/>
  <c r="P44" i="3"/>
  <c r="U44" i="5"/>
  <c r="P44" i="5"/>
  <c r="M47" i="3"/>
  <c r="K46" i="3"/>
  <c r="J47" i="3" s="1"/>
  <c r="K47" i="3" s="1"/>
  <c r="AA32" i="9"/>
  <c r="L32" i="9"/>
  <c r="I33" i="9" s="1"/>
  <c r="X33" i="8"/>
  <c r="O33" i="8"/>
  <c r="Q33" i="8"/>
  <c r="Y51" i="7"/>
  <c r="R51" i="7"/>
  <c r="Z51" i="7" s="1"/>
  <c r="X52" i="7"/>
  <c r="X53" i="7" s="1"/>
  <c r="O52" i="7"/>
  <c r="Q52" i="7"/>
  <c r="Q53" i="7" s="1"/>
  <c r="L52" i="7"/>
  <c r="L53" i="7" s="1"/>
  <c r="N53" i="7"/>
  <c r="N37" i="6"/>
  <c r="M38" i="6"/>
  <c r="X45" i="5"/>
  <c r="O45" i="5"/>
  <c r="Q45" i="5"/>
  <c r="L45" i="5"/>
  <c r="I46" i="5" s="1"/>
  <c r="N46" i="5"/>
  <c r="T46" i="5" s="1"/>
  <c r="J47" i="5"/>
  <c r="K47" i="5" s="1"/>
  <c r="Y44" i="5"/>
  <c r="R44" i="5"/>
  <c r="Z44" i="5" s="1"/>
  <c r="M47" i="5"/>
  <c r="L45" i="3"/>
  <c r="Q45" i="3"/>
  <c r="X45" i="3"/>
  <c r="O45" i="3"/>
  <c r="N46" i="3"/>
  <c r="T46" i="3" s="1"/>
  <c r="Y44" i="3"/>
  <c r="R44" i="3"/>
  <c r="Z44" i="3" s="1"/>
  <c r="O42" i="2"/>
  <c r="P42" i="2" s="1"/>
  <c r="Q42" i="2"/>
  <c r="X42" i="2"/>
  <c r="L31" i="16" l="1"/>
  <c r="O31" i="16"/>
  <c r="N32" i="16"/>
  <c r="K33" i="15"/>
  <c r="AB32" i="14"/>
  <c r="U32" i="14"/>
  <c r="M32" i="14" s="1"/>
  <c r="J33" i="14" s="1"/>
  <c r="O37" i="12"/>
  <c r="L37" i="12"/>
  <c r="N38" i="12"/>
  <c r="AB44" i="5"/>
  <c r="AB44" i="3"/>
  <c r="V44" i="3"/>
  <c r="W44" i="3" s="1"/>
  <c r="AC44" i="3" s="1"/>
  <c r="S44" i="5"/>
  <c r="AA44" i="5" s="1"/>
  <c r="S44" i="3"/>
  <c r="AA44" i="3" s="1"/>
  <c r="K35" i="11"/>
  <c r="N35" i="11"/>
  <c r="M36" i="11"/>
  <c r="AB51" i="7"/>
  <c r="I46" i="3"/>
  <c r="U33" i="8"/>
  <c r="V33" i="8" s="1"/>
  <c r="W33" i="8" s="1"/>
  <c r="AC33" i="8" s="1"/>
  <c r="P33" i="8"/>
  <c r="S51" i="7"/>
  <c r="AA51" i="7" s="1"/>
  <c r="U52" i="7"/>
  <c r="P52" i="7"/>
  <c r="U45" i="3"/>
  <c r="V45" i="3" s="1"/>
  <c r="W45" i="3" s="1"/>
  <c r="AC45" i="3" s="1"/>
  <c r="P45" i="3"/>
  <c r="V44" i="5"/>
  <c r="W44" i="5" s="1"/>
  <c r="AC44" i="5" s="1"/>
  <c r="U45" i="5"/>
  <c r="V45" i="5" s="1"/>
  <c r="W45" i="5" s="1"/>
  <c r="P45" i="5"/>
  <c r="R42" i="2"/>
  <c r="Z42" i="2" s="1"/>
  <c r="U42" i="2"/>
  <c r="V42" i="2" s="1"/>
  <c r="W42" i="2" s="1"/>
  <c r="AC42" i="2" s="1"/>
  <c r="J33" i="9"/>
  <c r="K33" i="9" s="1"/>
  <c r="Y33" i="8"/>
  <c r="R33" i="8"/>
  <c r="Z33" i="8" s="1"/>
  <c r="Y52" i="7"/>
  <c r="Y53" i="7" s="1"/>
  <c r="R52" i="7"/>
  <c r="O53" i="7"/>
  <c r="O37" i="6"/>
  <c r="Q37" i="6"/>
  <c r="X37" i="6"/>
  <c r="M48" i="5"/>
  <c r="R45" i="5"/>
  <c r="Z45" i="5" s="1"/>
  <c r="Y45" i="5"/>
  <c r="X46" i="5"/>
  <c r="Q46" i="5"/>
  <c r="L46" i="5"/>
  <c r="I47" i="5" s="1"/>
  <c r="O46" i="5"/>
  <c r="N47" i="5"/>
  <c r="T47" i="5" s="1"/>
  <c r="J48" i="5"/>
  <c r="K48" i="5" s="1"/>
  <c r="X46" i="3"/>
  <c r="O46" i="3"/>
  <c r="Q46" i="3"/>
  <c r="L46" i="3"/>
  <c r="N47" i="3"/>
  <c r="T47" i="3" s="1"/>
  <c r="J48" i="3"/>
  <c r="K48" i="3" s="1"/>
  <c r="Y45" i="3"/>
  <c r="R45" i="3"/>
  <c r="Z45" i="3" s="1"/>
  <c r="M48" i="3"/>
  <c r="Y42" i="2"/>
  <c r="R31" i="16" l="1"/>
  <c r="Y31" i="16"/>
  <c r="P31" i="16"/>
  <c r="O33" i="15"/>
  <c r="L33" i="15"/>
  <c r="N34" i="15"/>
  <c r="K33" i="14"/>
  <c r="Y37" i="12"/>
  <c r="R37" i="12"/>
  <c r="P37" i="12"/>
  <c r="AB52" i="7"/>
  <c r="AB53" i="7" s="1"/>
  <c r="S33" i="8"/>
  <c r="T33" i="8" s="1"/>
  <c r="S45" i="3"/>
  <c r="AA45" i="3" s="1"/>
  <c r="AB33" i="8"/>
  <c r="S45" i="5"/>
  <c r="AA45" i="5" s="1"/>
  <c r="S42" i="2"/>
  <c r="X35" i="11"/>
  <c r="O35" i="11"/>
  <c r="Q35" i="11"/>
  <c r="U53" i="7"/>
  <c r="V52" i="7"/>
  <c r="V53" i="7" s="1"/>
  <c r="AB45" i="5"/>
  <c r="I47" i="3"/>
  <c r="AB45" i="3"/>
  <c r="AC45" i="5"/>
  <c r="AB42" i="2"/>
  <c r="P53" i="7"/>
  <c r="S52" i="7"/>
  <c r="S53" i="7" s="1"/>
  <c r="U46" i="3"/>
  <c r="V46" i="3" s="1"/>
  <c r="W46" i="3" s="1"/>
  <c r="AC46" i="3" s="1"/>
  <c r="P46" i="3"/>
  <c r="U37" i="6"/>
  <c r="AB37" i="6" s="1"/>
  <c r="P37" i="6"/>
  <c r="U46" i="5"/>
  <c r="V46" i="5" s="1"/>
  <c r="W46" i="5" s="1"/>
  <c r="P46" i="5"/>
  <c r="L42" i="2"/>
  <c r="I43" i="2" s="1"/>
  <c r="J43" i="2" s="1"/>
  <c r="K43" i="2" s="1"/>
  <c r="M34" i="9"/>
  <c r="N33" i="9"/>
  <c r="Z52" i="7"/>
  <c r="Z53" i="7" s="1"/>
  <c r="R53" i="7"/>
  <c r="Y37" i="6"/>
  <c r="R37" i="6"/>
  <c r="Z37" i="6" s="1"/>
  <c r="J49" i="5"/>
  <c r="K49" i="5" s="1"/>
  <c r="N48" i="5"/>
  <c r="T48" i="5" s="1"/>
  <c r="O47" i="5"/>
  <c r="Q47" i="5"/>
  <c r="L47" i="5"/>
  <c r="I48" i="5" s="1"/>
  <c r="X47" i="5"/>
  <c r="Y46" i="5"/>
  <c r="R46" i="5"/>
  <c r="Z46" i="5" s="1"/>
  <c r="M49" i="5"/>
  <c r="J49" i="3"/>
  <c r="K49" i="3" s="1"/>
  <c r="N48" i="3"/>
  <c r="T48" i="3" s="1"/>
  <c r="Q47" i="3"/>
  <c r="X47" i="3"/>
  <c r="O47" i="3"/>
  <c r="L47" i="3"/>
  <c r="R46" i="3"/>
  <c r="Z46" i="3" s="1"/>
  <c r="Y46" i="3"/>
  <c r="M49" i="3"/>
  <c r="Z31" i="16" l="1"/>
  <c r="V31" i="16"/>
  <c r="Q31" i="16"/>
  <c r="S31" i="16"/>
  <c r="AA31" i="16" s="1"/>
  <c r="Y33" i="15"/>
  <c r="R33" i="15"/>
  <c r="P33" i="15"/>
  <c r="O33" i="14"/>
  <c r="L33" i="14"/>
  <c r="N34" i="14"/>
  <c r="S37" i="12"/>
  <c r="Q37" i="12"/>
  <c r="V37" i="12"/>
  <c r="Z37" i="12"/>
  <c r="S46" i="5"/>
  <c r="V54" i="7"/>
  <c r="S46" i="3"/>
  <c r="I48" i="3"/>
  <c r="S37" i="6"/>
  <c r="V37" i="6"/>
  <c r="W37" i="6" s="1"/>
  <c r="AC37" i="6" s="1"/>
  <c r="P35" i="11"/>
  <c r="R35" i="11"/>
  <c r="Z35" i="11" s="1"/>
  <c r="Y35" i="11"/>
  <c r="U35" i="11"/>
  <c r="W52" i="7"/>
  <c r="W53" i="7" s="1"/>
  <c r="AC46" i="5"/>
  <c r="AB46" i="3"/>
  <c r="T37" i="6"/>
  <c r="AA46" i="5"/>
  <c r="AA46" i="3"/>
  <c r="U47" i="3"/>
  <c r="V47" i="3" s="1"/>
  <c r="W47" i="3" s="1"/>
  <c r="AC47" i="3" s="1"/>
  <c r="P47" i="3"/>
  <c r="AB46" i="5"/>
  <c r="U47" i="5"/>
  <c r="V47" i="5" s="1"/>
  <c r="W47" i="5" s="1"/>
  <c r="AC47" i="5" s="1"/>
  <c r="P47" i="5"/>
  <c r="AA42" i="2"/>
  <c r="O33" i="9"/>
  <c r="X33" i="9"/>
  <c r="Q33" i="9"/>
  <c r="AA33" i="8"/>
  <c r="L33" i="8"/>
  <c r="I34" i="8" s="1"/>
  <c r="AA52" i="7"/>
  <c r="AA53" i="7" s="1"/>
  <c r="N49" i="5"/>
  <c r="T49" i="5" s="1"/>
  <c r="J50" i="5"/>
  <c r="K50" i="5" s="1"/>
  <c r="Y47" i="5"/>
  <c r="R47" i="5"/>
  <c r="Z47" i="5" s="1"/>
  <c r="O48" i="5"/>
  <c r="L48" i="5"/>
  <c r="I49" i="5" s="1"/>
  <c r="X48" i="5"/>
  <c r="Q48" i="5"/>
  <c r="M50" i="5"/>
  <c r="M50" i="3"/>
  <c r="X48" i="3"/>
  <c r="L48" i="3"/>
  <c r="Q48" i="3"/>
  <c r="O48" i="3"/>
  <c r="R47" i="3"/>
  <c r="Z47" i="3" s="1"/>
  <c r="Y47" i="3"/>
  <c r="J50" i="3"/>
  <c r="K50" i="3" s="1"/>
  <c r="N49" i="3"/>
  <c r="T49" i="3" s="1"/>
  <c r="M44" i="2"/>
  <c r="N43" i="2"/>
  <c r="T43" i="2" s="1"/>
  <c r="T31" i="16" l="1"/>
  <c r="AB31" i="16"/>
  <c r="U31" i="16"/>
  <c r="M31" i="16" s="1"/>
  <c r="J32" i="16" s="1"/>
  <c r="W31" i="16"/>
  <c r="X31" i="16" s="1"/>
  <c r="AD31" i="16" s="1"/>
  <c r="AC31" i="16"/>
  <c r="Q33" i="15"/>
  <c r="Z33" i="15"/>
  <c r="V33" i="15"/>
  <c r="S33" i="15"/>
  <c r="AA33" i="15" s="1"/>
  <c r="R33" i="14"/>
  <c r="Y33" i="14"/>
  <c r="P33" i="14"/>
  <c r="W37" i="12"/>
  <c r="X37" i="12" s="1"/>
  <c r="AC37" i="12"/>
  <c r="T37" i="12"/>
  <c r="AA37" i="12"/>
  <c r="S35" i="11"/>
  <c r="AC52" i="7"/>
  <c r="AC53" i="7" s="1"/>
  <c r="I49" i="3"/>
  <c r="S47" i="3"/>
  <c r="AA47" i="3" s="1"/>
  <c r="S47" i="5"/>
  <c r="AA47" i="5" s="1"/>
  <c r="AB35" i="11"/>
  <c r="V35" i="11"/>
  <c r="W35" i="11" s="1"/>
  <c r="AC35" i="11" s="1"/>
  <c r="AB47" i="3"/>
  <c r="AB47" i="5"/>
  <c r="U33" i="9"/>
  <c r="AB33" i="9" s="1"/>
  <c r="P33" i="9"/>
  <c r="U48" i="3"/>
  <c r="V48" i="3" s="1"/>
  <c r="W48" i="3" s="1"/>
  <c r="AC48" i="3" s="1"/>
  <c r="P48" i="3"/>
  <c r="U48" i="5"/>
  <c r="V48" i="5" s="1"/>
  <c r="W48" i="5" s="1"/>
  <c r="AC48" i="5" s="1"/>
  <c r="P48" i="5"/>
  <c r="M51" i="5"/>
  <c r="Y33" i="9"/>
  <c r="R33" i="9"/>
  <c r="Z33" i="9" s="1"/>
  <c r="J34" i="8"/>
  <c r="K34" i="8" s="1"/>
  <c r="AA37" i="6"/>
  <c r="L37" i="6"/>
  <c r="I38" i="6" s="1"/>
  <c r="J38" i="6" s="1"/>
  <c r="K38" i="6" s="1"/>
  <c r="J51" i="5"/>
  <c r="K51" i="5" s="1"/>
  <c r="N50" i="5"/>
  <c r="T50" i="5" s="1"/>
  <c r="Y48" i="5"/>
  <c r="R48" i="5"/>
  <c r="Z48" i="5" s="1"/>
  <c r="O49" i="5"/>
  <c r="Q49" i="5"/>
  <c r="X49" i="5"/>
  <c r="L49" i="5"/>
  <c r="I50" i="5" s="1"/>
  <c r="J51" i="3"/>
  <c r="K51" i="3" s="1"/>
  <c r="N50" i="3"/>
  <c r="T50" i="3" s="1"/>
  <c r="Y48" i="3"/>
  <c r="R48" i="3"/>
  <c r="Z48" i="3" s="1"/>
  <c r="Q49" i="3"/>
  <c r="O49" i="3"/>
  <c r="X49" i="3"/>
  <c r="L49" i="3"/>
  <c r="M51" i="3"/>
  <c r="X43" i="2"/>
  <c r="O43" i="2"/>
  <c r="P43" i="2" s="1"/>
  <c r="Q43" i="2"/>
  <c r="K32" i="16" l="1"/>
  <c r="W33" i="15"/>
  <c r="X33" i="15" s="1"/>
  <c r="AD33" i="15" s="1"/>
  <c r="AC33" i="15"/>
  <c r="T33" i="15"/>
  <c r="Z33" i="14"/>
  <c r="V33" i="14"/>
  <c r="Q33" i="14"/>
  <c r="S33" i="14"/>
  <c r="AA33" i="14" s="1"/>
  <c r="AB37" i="12"/>
  <c r="U37" i="12"/>
  <c r="M37" i="12" s="1"/>
  <c r="J38" i="12" s="1"/>
  <c r="AD37" i="12"/>
  <c r="I50" i="3"/>
  <c r="S33" i="9"/>
  <c r="T33" i="9" s="1"/>
  <c r="V33" i="9"/>
  <c r="W33" i="9" s="1"/>
  <c r="AC33" i="9" s="1"/>
  <c r="S48" i="3"/>
  <c r="AA48" i="3" s="1"/>
  <c r="S48" i="5"/>
  <c r="AA48" i="5" s="1"/>
  <c r="AA35" i="11"/>
  <c r="T35" i="11"/>
  <c r="L35" i="11" s="1"/>
  <c r="I36" i="11" s="1"/>
  <c r="J36" i="11" s="1"/>
  <c r="AB48" i="3"/>
  <c r="AB49" i="3" s="1"/>
  <c r="AB48" i="5"/>
  <c r="U49" i="3"/>
  <c r="V49" i="3" s="1"/>
  <c r="W49" i="3" s="1"/>
  <c r="AC49" i="3" s="1"/>
  <c r="P49" i="3"/>
  <c r="U49" i="5"/>
  <c r="V49" i="5" s="1"/>
  <c r="W49" i="5" s="1"/>
  <c r="AC49" i="5" s="1"/>
  <c r="P49" i="5"/>
  <c r="R43" i="2"/>
  <c r="Z43" i="2" s="1"/>
  <c r="U43" i="2"/>
  <c r="AB43" i="2" s="1"/>
  <c r="N34" i="8"/>
  <c r="T34" i="8" s="1"/>
  <c r="M35" i="8"/>
  <c r="N38" i="6"/>
  <c r="M39" i="6"/>
  <c r="Q50" i="5"/>
  <c r="X50" i="5"/>
  <c r="L50" i="5"/>
  <c r="I51" i="5" s="1"/>
  <c r="O50" i="5"/>
  <c r="R49" i="5"/>
  <c r="Z49" i="5" s="1"/>
  <c r="Y49" i="5"/>
  <c r="N51" i="5"/>
  <c r="T51" i="5" s="1"/>
  <c r="J52" i="5"/>
  <c r="K52" i="5" s="1"/>
  <c r="M52" i="5"/>
  <c r="M53" i="5" s="1"/>
  <c r="Y49" i="3"/>
  <c r="R49" i="3"/>
  <c r="Z49" i="3" s="1"/>
  <c r="Q50" i="3"/>
  <c r="X50" i="3"/>
  <c r="L50" i="3"/>
  <c r="O50" i="3"/>
  <c r="N51" i="3"/>
  <c r="T51" i="3" s="1"/>
  <c r="J52" i="3"/>
  <c r="K52" i="3" s="1"/>
  <c r="M52" i="3"/>
  <c r="M53" i="3" s="1"/>
  <c r="Y43" i="2"/>
  <c r="L32" i="16" l="1"/>
  <c r="O32" i="16"/>
  <c r="N33" i="16"/>
  <c r="T33" i="14"/>
  <c r="AB33" i="15"/>
  <c r="U33" i="15"/>
  <c r="M33" i="15" s="1"/>
  <c r="J34" i="15" s="1"/>
  <c r="AB33" i="14"/>
  <c r="U33" i="14"/>
  <c r="M33" i="14" s="1"/>
  <c r="J34" i="14" s="1"/>
  <c r="W33" i="14"/>
  <c r="X33" i="14" s="1"/>
  <c r="AD33" i="14" s="1"/>
  <c r="AC33" i="14"/>
  <c r="K38" i="12"/>
  <c r="S49" i="5"/>
  <c r="AA49" i="5" s="1"/>
  <c r="I51" i="3"/>
  <c r="S49" i="3"/>
  <c r="AA49" i="3" s="1"/>
  <c r="S43" i="2"/>
  <c r="AA43" i="2" s="1"/>
  <c r="N36" i="11"/>
  <c r="K36" i="11"/>
  <c r="M37" i="11"/>
  <c r="V43" i="2"/>
  <c r="W43" i="2" s="1"/>
  <c r="AC43" i="2" s="1"/>
  <c r="U50" i="3"/>
  <c r="AB50" i="3" s="1"/>
  <c r="P50" i="3"/>
  <c r="AB49" i="5"/>
  <c r="U50" i="5"/>
  <c r="V50" i="5" s="1"/>
  <c r="W50" i="5" s="1"/>
  <c r="AC50" i="5" s="1"/>
  <c r="P50" i="5"/>
  <c r="AA33" i="9"/>
  <c r="L33" i="9"/>
  <c r="I34" i="9" s="1"/>
  <c r="Q34" i="8"/>
  <c r="O34" i="8"/>
  <c r="X34" i="8"/>
  <c r="X38" i="6"/>
  <c r="O38" i="6"/>
  <c r="Q38" i="6"/>
  <c r="N52" i="5"/>
  <c r="T52" i="5" s="1"/>
  <c r="K53" i="5"/>
  <c r="J53" i="5"/>
  <c r="X51" i="5"/>
  <c r="O51" i="5"/>
  <c r="Q51" i="5"/>
  <c r="L51" i="5"/>
  <c r="I52" i="5" s="1"/>
  <c r="I53" i="5" s="1"/>
  <c r="Y50" i="5"/>
  <c r="R50" i="5"/>
  <c r="Z50" i="5" s="1"/>
  <c r="X51" i="3"/>
  <c r="Q51" i="3"/>
  <c r="O51" i="3"/>
  <c r="L51" i="3"/>
  <c r="R50" i="3"/>
  <c r="Z50" i="3" s="1"/>
  <c r="Y50" i="3"/>
  <c r="K53" i="3"/>
  <c r="J53" i="3"/>
  <c r="N52" i="3"/>
  <c r="T52" i="3" s="1"/>
  <c r="L43" i="2"/>
  <c r="I44" i="2" s="1"/>
  <c r="J44" i="2" s="1"/>
  <c r="K44" i="2" s="1"/>
  <c r="Y32" i="16" l="1"/>
  <c r="P32" i="16"/>
  <c r="R32" i="16"/>
  <c r="K34" i="15"/>
  <c r="K34" i="14"/>
  <c r="O38" i="12"/>
  <c r="L38" i="12"/>
  <c r="N39" i="12"/>
  <c r="S50" i="5"/>
  <c r="AA50" i="5" s="1"/>
  <c r="I52" i="3"/>
  <c r="I53" i="3" s="1"/>
  <c r="S50" i="3"/>
  <c r="AA50" i="3" s="1"/>
  <c r="O36" i="11"/>
  <c r="Q36" i="11"/>
  <c r="X36" i="11"/>
  <c r="V50" i="3"/>
  <c r="W50" i="3" s="1"/>
  <c r="AC50" i="3" s="1"/>
  <c r="AB50" i="5"/>
  <c r="U34" i="8"/>
  <c r="V34" i="8" s="1"/>
  <c r="W34" i="8" s="1"/>
  <c r="AC34" i="8" s="1"/>
  <c r="P34" i="8"/>
  <c r="U51" i="3"/>
  <c r="AB51" i="3" s="1"/>
  <c r="P51" i="3"/>
  <c r="S51" i="3" s="1"/>
  <c r="U38" i="6"/>
  <c r="AB38" i="6" s="1"/>
  <c r="P38" i="6"/>
  <c r="U51" i="5"/>
  <c r="V51" i="5" s="1"/>
  <c r="W51" i="5" s="1"/>
  <c r="AC51" i="5" s="1"/>
  <c r="P51" i="5"/>
  <c r="S51" i="5" s="1"/>
  <c r="J34" i="9"/>
  <c r="K34" i="9" s="1"/>
  <c r="Y34" i="8"/>
  <c r="R34" i="8"/>
  <c r="Z34" i="8" s="1"/>
  <c r="R38" i="6"/>
  <c r="Z38" i="6" s="1"/>
  <c r="Y38" i="6"/>
  <c r="Y51" i="5"/>
  <c r="R51" i="5"/>
  <c r="Z51" i="5" s="1"/>
  <c r="X52" i="5"/>
  <c r="X53" i="5" s="1"/>
  <c r="Q52" i="5"/>
  <c r="Q53" i="5" s="1"/>
  <c r="L52" i="5"/>
  <c r="L53" i="5" s="1"/>
  <c r="O52" i="5"/>
  <c r="N53" i="5"/>
  <c r="Q52" i="3"/>
  <c r="Q53" i="3" s="1"/>
  <c r="L52" i="3"/>
  <c r="L53" i="3" s="1"/>
  <c r="O52" i="3"/>
  <c r="X52" i="3"/>
  <c r="X53" i="3" s="1"/>
  <c r="N53" i="3"/>
  <c r="Y51" i="3"/>
  <c r="R51" i="3"/>
  <c r="Z51" i="3" s="1"/>
  <c r="M45" i="2"/>
  <c r="N44" i="2"/>
  <c r="T44" i="2" s="1"/>
  <c r="Q32" i="16" l="1"/>
  <c r="Z32" i="16"/>
  <c r="V32" i="16"/>
  <c r="S32" i="16"/>
  <c r="AA32" i="16" s="1"/>
  <c r="L34" i="15"/>
  <c r="O34" i="15"/>
  <c r="N35" i="15"/>
  <c r="O34" i="14"/>
  <c r="L34" i="14"/>
  <c r="N35" i="14"/>
  <c r="R38" i="12"/>
  <c r="P38" i="12"/>
  <c r="Y38" i="12"/>
  <c r="S34" i="8"/>
  <c r="AA34" i="8" s="1"/>
  <c r="S38" i="6"/>
  <c r="V38" i="6"/>
  <c r="W38" i="6" s="1"/>
  <c r="AC38" i="6" s="1"/>
  <c r="T38" i="6"/>
  <c r="L38" i="6" s="1"/>
  <c r="I39" i="6" s="1"/>
  <c r="J39" i="6" s="1"/>
  <c r="K39" i="6" s="1"/>
  <c r="Y36" i="11"/>
  <c r="R36" i="11"/>
  <c r="Z36" i="11" s="1"/>
  <c r="U36" i="11"/>
  <c r="P36" i="11"/>
  <c r="S36" i="11" s="1"/>
  <c r="AB34" i="8"/>
  <c r="AB51" i="5"/>
  <c r="AA51" i="3"/>
  <c r="V51" i="3"/>
  <c r="W51" i="3" s="1"/>
  <c r="AC51" i="3" s="1"/>
  <c r="AA51" i="5"/>
  <c r="U52" i="3"/>
  <c r="U53" i="3" s="1"/>
  <c r="P52" i="3"/>
  <c r="S52" i="3" s="1"/>
  <c r="U52" i="5"/>
  <c r="U53" i="5" s="1"/>
  <c r="P52" i="5"/>
  <c r="N34" i="9"/>
  <c r="M35" i="9"/>
  <c r="R52" i="5"/>
  <c r="Y52" i="5"/>
  <c r="Y53" i="5" s="1"/>
  <c r="O53" i="5"/>
  <c r="V52" i="3"/>
  <c r="Y52" i="3"/>
  <c r="Y53" i="3" s="1"/>
  <c r="R52" i="3"/>
  <c r="O53" i="3"/>
  <c r="AB52" i="3"/>
  <c r="AB53" i="3" s="1"/>
  <c r="O44" i="2"/>
  <c r="P44" i="2" s="1"/>
  <c r="Q44" i="2"/>
  <c r="X44" i="2"/>
  <c r="W32" i="16" l="1"/>
  <c r="X32" i="16" s="1"/>
  <c r="AD32" i="16" s="1"/>
  <c r="AC32" i="16"/>
  <c r="T32" i="16"/>
  <c r="R34" i="15"/>
  <c r="P34" i="15"/>
  <c r="Y34" i="15"/>
  <c r="R34" i="14"/>
  <c r="Y34" i="14"/>
  <c r="P34" i="14"/>
  <c r="Z38" i="12"/>
  <c r="V38" i="12"/>
  <c r="S38" i="12"/>
  <c r="Q38" i="12"/>
  <c r="S52" i="5"/>
  <c r="AA38" i="6"/>
  <c r="V36" i="11"/>
  <c r="W36" i="11" s="1"/>
  <c r="AC36" i="11" s="1"/>
  <c r="AB36" i="11"/>
  <c r="AA36" i="11"/>
  <c r="T36" i="11"/>
  <c r="L36" i="11" s="1"/>
  <c r="I37" i="11" s="1"/>
  <c r="J37" i="11" s="1"/>
  <c r="V53" i="3"/>
  <c r="V54" i="3" s="1"/>
  <c r="V52" i="5"/>
  <c r="V53" i="5" s="1"/>
  <c r="V54" i="5" s="1"/>
  <c r="AB52" i="5"/>
  <c r="AB53" i="5" s="1"/>
  <c r="P53" i="3"/>
  <c r="S53" i="3"/>
  <c r="P53" i="5"/>
  <c r="R44" i="2"/>
  <c r="Z44" i="2" s="1"/>
  <c r="U44" i="2"/>
  <c r="V44" i="2" s="1"/>
  <c r="W44" i="2" s="1"/>
  <c r="AC44" i="2" s="1"/>
  <c r="L34" i="8"/>
  <c r="I35" i="8" s="1"/>
  <c r="J35" i="8" s="1"/>
  <c r="K35" i="8" s="1"/>
  <c r="X34" i="9"/>
  <c r="Q34" i="9"/>
  <c r="O34" i="9"/>
  <c r="N39" i="6"/>
  <c r="M40" i="6"/>
  <c r="Z52" i="5"/>
  <c r="Z53" i="5" s="1"/>
  <c r="R53" i="5"/>
  <c r="Z52" i="3"/>
  <c r="Z53" i="3" s="1"/>
  <c r="R53" i="3"/>
  <c r="W52" i="3"/>
  <c r="AA52" i="3"/>
  <c r="AA53" i="3" s="1"/>
  <c r="Y44" i="2"/>
  <c r="AB32" i="16" l="1"/>
  <c r="U32" i="16"/>
  <c r="M32" i="16" s="1"/>
  <c r="J33" i="16" s="1"/>
  <c r="Z34" i="15"/>
  <c r="V34" i="15"/>
  <c r="Q34" i="15"/>
  <c r="S34" i="15"/>
  <c r="AA34" i="15" s="1"/>
  <c r="Z34" i="14"/>
  <c r="V34" i="14"/>
  <c r="Q34" i="14"/>
  <c r="T34" i="14" s="1"/>
  <c r="S34" i="14"/>
  <c r="AA34" i="14" s="1"/>
  <c r="T38" i="12"/>
  <c r="AA38" i="12"/>
  <c r="W38" i="12"/>
  <c r="X38" i="12" s="1"/>
  <c r="AC38" i="12"/>
  <c r="W52" i="5"/>
  <c r="W53" i="5" s="1"/>
  <c r="S44" i="2"/>
  <c r="K37" i="11"/>
  <c r="N37" i="11"/>
  <c r="M38" i="11"/>
  <c r="U34" i="9"/>
  <c r="V34" i="9" s="1"/>
  <c r="W34" i="9" s="1"/>
  <c r="AC34" i="9" s="1"/>
  <c r="P34" i="9"/>
  <c r="S34" i="9" s="1"/>
  <c r="T34" i="9" s="1"/>
  <c r="AB44" i="2"/>
  <c r="R34" i="9"/>
  <c r="Z34" i="9" s="1"/>
  <c r="Y34" i="9"/>
  <c r="N35" i="8"/>
  <c r="T35" i="8" s="1"/>
  <c r="M36" i="8"/>
  <c r="Q39" i="6"/>
  <c r="X39" i="6"/>
  <c r="O39" i="6"/>
  <c r="S53" i="5"/>
  <c r="AA52" i="5"/>
  <c r="AA53" i="5" s="1"/>
  <c r="W53" i="3"/>
  <c r="AC52" i="3"/>
  <c r="AC53" i="3" s="1"/>
  <c r="L44" i="2"/>
  <c r="I45" i="2" s="1"/>
  <c r="J45" i="2" s="1"/>
  <c r="K45" i="2" s="1"/>
  <c r="K33" i="16" l="1"/>
  <c r="T34" i="15"/>
  <c r="AB34" i="15" s="1"/>
  <c r="W34" i="15"/>
  <c r="X34" i="15" s="1"/>
  <c r="AD34" i="15" s="1"/>
  <c r="AC34" i="15"/>
  <c r="AB34" i="14"/>
  <c r="U34" i="14"/>
  <c r="M34" i="14" s="1"/>
  <c r="J35" i="14" s="1"/>
  <c r="W34" i="14"/>
  <c r="X34" i="14" s="1"/>
  <c r="AD34" i="14" s="1"/>
  <c r="AC34" i="14"/>
  <c r="AD38" i="12"/>
  <c r="AB38" i="12"/>
  <c r="U38" i="12"/>
  <c r="M38" i="12" s="1"/>
  <c r="J39" i="12" s="1"/>
  <c r="K39" i="12" s="1"/>
  <c r="AB34" i="9"/>
  <c r="AC52" i="5"/>
  <c r="AC53" i="5" s="1"/>
  <c r="Q37" i="11"/>
  <c r="O37" i="11"/>
  <c r="X37" i="11"/>
  <c r="AA34" i="9"/>
  <c r="U39" i="6"/>
  <c r="V39" i="6" s="1"/>
  <c r="W39" i="6" s="1"/>
  <c r="AC39" i="6" s="1"/>
  <c r="P39" i="6"/>
  <c r="S39" i="6" s="1"/>
  <c r="AA44" i="2"/>
  <c r="Q35" i="8"/>
  <c r="X35" i="8"/>
  <c r="O35" i="8"/>
  <c r="R39" i="6"/>
  <c r="Z39" i="6" s="1"/>
  <c r="Y39" i="6"/>
  <c r="M46" i="2"/>
  <c r="N45" i="2"/>
  <c r="T45" i="2" s="1"/>
  <c r="L33" i="16" l="1"/>
  <c r="O33" i="16"/>
  <c r="N34" i="16"/>
  <c r="U34" i="15"/>
  <c r="M34" i="15" s="1"/>
  <c r="J35" i="15" s="1"/>
  <c r="K35" i="15" s="1"/>
  <c r="K35" i="14"/>
  <c r="L39" i="12"/>
  <c r="O39" i="12"/>
  <c r="N40" i="12"/>
  <c r="AB39" i="6"/>
  <c r="P37" i="11"/>
  <c r="Y37" i="11"/>
  <c r="R37" i="11"/>
  <c r="Z37" i="11" s="1"/>
  <c r="U37" i="11"/>
  <c r="T39" i="6"/>
  <c r="U35" i="8"/>
  <c r="AB35" i="8" s="1"/>
  <c r="P35" i="8"/>
  <c r="L34" i="9"/>
  <c r="I35" i="9" s="1"/>
  <c r="J35" i="9" s="1"/>
  <c r="K35" i="9" s="1"/>
  <c r="Y35" i="8"/>
  <c r="R35" i="8"/>
  <c r="Z35" i="8" s="1"/>
  <c r="X45" i="2"/>
  <c r="O45" i="2"/>
  <c r="P45" i="2" s="1"/>
  <c r="Q45" i="2"/>
  <c r="P33" i="16" l="1"/>
  <c r="R33" i="16"/>
  <c r="Y33" i="16"/>
  <c r="O35" i="15"/>
  <c r="L35" i="15"/>
  <c r="N36" i="15"/>
  <c r="L35" i="14"/>
  <c r="O35" i="14"/>
  <c r="N36" i="14"/>
  <c r="R39" i="12"/>
  <c r="Y39" i="12"/>
  <c r="P39" i="12"/>
  <c r="S37" i="11"/>
  <c r="S35" i="8"/>
  <c r="AA35" i="8" s="1"/>
  <c r="V35" i="8"/>
  <c r="W35" i="8" s="1"/>
  <c r="AC35" i="8" s="1"/>
  <c r="V37" i="11"/>
  <c r="W37" i="11" s="1"/>
  <c r="AC37" i="11" s="1"/>
  <c r="AB37" i="11"/>
  <c r="R45" i="2"/>
  <c r="Z45" i="2" s="1"/>
  <c r="U45" i="2"/>
  <c r="V45" i="2" s="1"/>
  <c r="W45" i="2" s="1"/>
  <c r="AC45" i="2" s="1"/>
  <c r="N35" i="9"/>
  <c r="M36" i="9"/>
  <c r="L35" i="8"/>
  <c r="I36" i="8" s="1"/>
  <c r="AA39" i="6"/>
  <c r="L39" i="6"/>
  <c r="I40" i="6" s="1"/>
  <c r="Y45" i="2"/>
  <c r="Z33" i="16" l="1"/>
  <c r="V33" i="16"/>
  <c r="Q33" i="16"/>
  <c r="S33" i="16"/>
  <c r="AA33" i="16" s="1"/>
  <c r="Y35" i="15"/>
  <c r="P35" i="15"/>
  <c r="R35" i="15"/>
  <c r="Y35" i="14"/>
  <c r="P35" i="14"/>
  <c r="R35" i="14"/>
  <c r="V39" i="12"/>
  <c r="Z39" i="12"/>
  <c r="S39" i="12"/>
  <c r="Q39" i="12"/>
  <c r="S45" i="2"/>
  <c r="AA37" i="11"/>
  <c r="T37" i="11"/>
  <c r="L37" i="11" s="1"/>
  <c r="I38" i="11" s="1"/>
  <c r="J38" i="11" s="1"/>
  <c r="AB45" i="2"/>
  <c r="L45" i="2"/>
  <c r="I46" i="2" s="1"/>
  <c r="J46" i="2" s="1"/>
  <c r="K46" i="2" s="1"/>
  <c r="X35" i="9"/>
  <c r="O35" i="9"/>
  <c r="Q35" i="9"/>
  <c r="J36" i="8"/>
  <c r="K36" i="8" s="1"/>
  <c r="J40" i="6"/>
  <c r="K40" i="6" s="1"/>
  <c r="T33" i="16" l="1"/>
  <c r="AB33" i="16"/>
  <c r="U33" i="16"/>
  <c r="M33" i="16" s="1"/>
  <c r="J34" i="16" s="1"/>
  <c r="W33" i="16"/>
  <c r="X33" i="16" s="1"/>
  <c r="AD33" i="16" s="1"/>
  <c r="AC33" i="16"/>
  <c r="Q35" i="15"/>
  <c r="V35" i="15"/>
  <c r="Z35" i="15"/>
  <c r="S35" i="15"/>
  <c r="AA35" i="15" s="1"/>
  <c r="Q35" i="14"/>
  <c r="Z35" i="14"/>
  <c r="V35" i="14"/>
  <c r="S35" i="14"/>
  <c r="AA35" i="14" s="1"/>
  <c r="T39" i="12"/>
  <c r="AA39" i="12"/>
  <c r="W39" i="12"/>
  <c r="X39" i="12" s="1"/>
  <c r="AC39" i="12"/>
  <c r="N38" i="11"/>
  <c r="K38" i="11"/>
  <c r="M39" i="11"/>
  <c r="U35" i="9"/>
  <c r="AB35" i="9" s="1"/>
  <c r="P35" i="9"/>
  <c r="AA45" i="2"/>
  <c r="R35" i="9"/>
  <c r="Z35" i="9" s="1"/>
  <c r="Y35" i="9"/>
  <c r="N36" i="8"/>
  <c r="T36" i="8" s="1"/>
  <c r="M37" i="8"/>
  <c r="N40" i="6"/>
  <c r="M41" i="6"/>
  <c r="M47" i="2"/>
  <c r="N46" i="2"/>
  <c r="T46" i="2" s="1"/>
  <c r="K34" i="16" l="1"/>
  <c r="W35" i="15"/>
  <c r="X35" i="15" s="1"/>
  <c r="AD35" i="15" s="1"/>
  <c r="AC35" i="15"/>
  <c r="T35" i="15"/>
  <c r="W35" i="14"/>
  <c r="X35" i="14" s="1"/>
  <c r="AD35" i="14" s="1"/>
  <c r="AC35" i="14"/>
  <c r="T35" i="14"/>
  <c r="AD39" i="12"/>
  <c r="AB39" i="12"/>
  <c r="U39" i="12"/>
  <c r="M39" i="12" s="1"/>
  <c r="J40" i="12" s="1"/>
  <c r="K40" i="12" s="1"/>
  <c r="S35" i="9"/>
  <c r="T35" i="9" s="1"/>
  <c r="L35" i="9" s="1"/>
  <c r="I36" i="9" s="1"/>
  <c r="J36" i="9" s="1"/>
  <c r="K36" i="9" s="1"/>
  <c r="V35" i="9"/>
  <c r="W35" i="9" s="1"/>
  <c r="AC35" i="9" s="1"/>
  <c r="Q38" i="11"/>
  <c r="O38" i="11"/>
  <c r="X38" i="11"/>
  <c r="X36" i="8"/>
  <c r="O36" i="8"/>
  <c r="Q36" i="8"/>
  <c r="X40" i="6"/>
  <c r="Q40" i="6"/>
  <c r="O40" i="6"/>
  <c r="X46" i="2"/>
  <c r="Q46" i="2"/>
  <c r="O46" i="2"/>
  <c r="P46" i="2" s="1"/>
  <c r="O34" i="16" l="1"/>
  <c r="L34" i="16"/>
  <c r="N35" i="16"/>
  <c r="AB35" i="15"/>
  <c r="U35" i="15"/>
  <c r="M35" i="15" s="1"/>
  <c r="J36" i="15" s="1"/>
  <c r="AB35" i="14"/>
  <c r="U35" i="14"/>
  <c r="M35" i="14" s="1"/>
  <c r="J36" i="14" s="1"/>
  <c r="O40" i="12"/>
  <c r="L40" i="12"/>
  <c r="N41" i="12"/>
  <c r="AA35" i="9"/>
  <c r="R38" i="11"/>
  <c r="Z38" i="11" s="1"/>
  <c r="U38" i="11"/>
  <c r="Y38" i="11"/>
  <c r="P38" i="11"/>
  <c r="U36" i="8"/>
  <c r="AB36" i="8" s="1"/>
  <c r="P36" i="8"/>
  <c r="U40" i="6"/>
  <c r="V40" i="6" s="1"/>
  <c r="W40" i="6" s="1"/>
  <c r="AC40" i="6" s="1"/>
  <c r="P40" i="6"/>
  <c r="R46" i="2"/>
  <c r="Z46" i="2" s="1"/>
  <c r="U46" i="2"/>
  <c r="V46" i="2" s="1"/>
  <c r="W46" i="2" s="1"/>
  <c r="AC46" i="2" s="1"/>
  <c r="M37" i="9"/>
  <c r="N36" i="9"/>
  <c r="Y36" i="8"/>
  <c r="R36" i="8"/>
  <c r="Z36" i="8" s="1"/>
  <c r="Y40" i="6"/>
  <c r="R40" i="6"/>
  <c r="Z40" i="6" s="1"/>
  <c r="Y46" i="2"/>
  <c r="R34" i="16" l="1"/>
  <c r="Y34" i="16"/>
  <c r="P34" i="16"/>
  <c r="K36" i="15"/>
  <c r="K36" i="14"/>
  <c r="Y40" i="12"/>
  <c r="P40" i="12"/>
  <c r="R40" i="12"/>
  <c r="V36" i="8"/>
  <c r="W36" i="8" s="1"/>
  <c r="AC36" i="8" s="1"/>
  <c r="S38" i="11"/>
  <c r="S46" i="2"/>
  <c r="AA46" i="2" s="1"/>
  <c r="S36" i="8"/>
  <c r="S40" i="6"/>
  <c r="T40" i="6" s="1"/>
  <c r="AB40" i="6"/>
  <c r="AA38" i="11"/>
  <c r="T38" i="11"/>
  <c r="L38" i="11" s="1"/>
  <c r="I39" i="11" s="1"/>
  <c r="J39" i="11" s="1"/>
  <c r="V38" i="11"/>
  <c r="W38" i="11" s="1"/>
  <c r="AC38" i="11" s="1"/>
  <c r="AB38" i="11"/>
  <c r="AB46" i="2"/>
  <c r="O36" i="9"/>
  <c r="Q36" i="9"/>
  <c r="X36" i="9"/>
  <c r="L46" i="2"/>
  <c r="I47" i="2" s="1"/>
  <c r="J47" i="2" s="1"/>
  <c r="K47" i="2" s="1"/>
  <c r="Z34" i="16" l="1"/>
  <c r="V34" i="16"/>
  <c r="Q34" i="16"/>
  <c r="S34" i="16"/>
  <c r="AA34" i="16" s="1"/>
  <c r="L36" i="15"/>
  <c r="O36" i="15"/>
  <c r="N37" i="15"/>
  <c r="L36" i="14"/>
  <c r="O36" i="14"/>
  <c r="N37" i="14"/>
  <c r="Z40" i="12"/>
  <c r="S40" i="12"/>
  <c r="AA40" i="12" s="1"/>
  <c r="V40" i="12"/>
  <c r="Q40" i="12"/>
  <c r="N39" i="11"/>
  <c r="K39" i="11"/>
  <c r="J40" i="11" s="1"/>
  <c r="M40" i="11"/>
  <c r="U36" i="9"/>
  <c r="V36" i="9" s="1"/>
  <c r="W36" i="9" s="1"/>
  <c r="AC36" i="9" s="1"/>
  <c r="P36" i="9"/>
  <c r="R36" i="9"/>
  <c r="Z36" i="9" s="1"/>
  <c r="Y36" i="9"/>
  <c r="AA36" i="8"/>
  <c r="L36" i="8"/>
  <c r="I37" i="8" s="1"/>
  <c r="AA40" i="6"/>
  <c r="L40" i="6"/>
  <c r="I41" i="6" s="1"/>
  <c r="J41" i="6" s="1"/>
  <c r="K41" i="6" s="1"/>
  <c r="M48" i="2"/>
  <c r="N47" i="2"/>
  <c r="T47" i="2" s="1"/>
  <c r="T34" i="16" l="1"/>
  <c r="W34" i="16"/>
  <c r="X34" i="16" s="1"/>
  <c r="AD34" i="16" s="1"/>
  <c r="AC34" i="16"/>
  <c r="P36" i="15"/>
  <c r="R36" i="15"/>
  <c r="Y36" i="15"/>
  <c r="P36" i="14"/>
  <c r="Y36" i="14"/>
  <c r="R36" i="14"/>
  <c r="W40" i="12"/>
  <c r="X40" i="12" s="1"/>
  <c r="AD40" i="12" s="1"/>
  <c r="AC40" i="12"/>
  <c r="T40" i="12"/>
  <c r="S36" i="9"/>
  <c r="T36" i="9" s="1"/>
  <c r="L36" i="9" s="1"/>
  <c r="I37" i="9" s="1"/>
  <c r="M41" i="11"/>
  <c r="N40" i="11"/>
  <c r="K40" i="11"/>
  <c r="J41" i="11" s="1"/>
  <c r="T39" i="11"/>
  <c r="L39" i="11" s="1"/>
  <c r="I40" i="11" s="1"/>
  <c r="X39" i="11"/>
  <c r="Q39" i="11"/>
  <c r="O39" i="11"/>
  <c r="AB36" i="9"/>
  <c r="J37" i="8"/>
  <c r="N41" i="6"/>
  <c r="M42" i="6"/>
  <c r="O47" i="2"/>
  <c r="P47" i="2" s="1"/>
  <c r="X47" i="2"/>
  <c r="Q47" i="2"/>
  <c r="AB34" i="16" l="1"/>
  <c r="U34" i="16"/>
  <c r="M34" i="16" s="1"/>
  <c r="J35" i="16" s="1"/>
  <c r="Z36" i="15"/>
  <c r="V36" i="15"/>
  <c r="Q36" i="15"/>
  <c r="S36" i="15"/>
  <c r="AA36" i="15" s="1"/>
  <c r="Q36" i="14"/>
  <c r="V36" i="14"/>
  <c r="Z36" i="14"/>
  <c r="S36" i="14"/>
  <c r="AA36" i="14" s="1"/>
  <c r="AB40" i="12"/>
  <c r="U40" i="12"/>
  <c r="M40" i="12" s="1"/>
  <c r="J41" i="12" s="1"/>
  <c r="K41" i="12" s="1"/>
  <c r="AA36" i="9"/>
  <c r="R39" i="11"/>
  <c r="Z39" i="11" s="1"/>
  <c r="U39" i="11"/>
  <c r="P39" i="11"/>
  <c r="S39" i="11" s="1"/>
  <c r="Y39" i="11"/>
  <c r="K41" i="11"/>
  <c r="J42" i="11" s="1"/>
  <c r="N41" i="11"/>
  <c r="T40" i="11"/>
  <c r="L40" i="11" s="1"/>
  <c r="I41" i="11" s="1"/>
  <c r="Q40" i="11"/>
  <c r="X40" i="11"/>
  <c r="O40" i="11"/>
  <c r="M42" i="11"/>
  <c r="R47" i="2"/>
  <c r="Z47" i="2" s="1"/>
  <c r="U47" i="2"/>
  <c r="AB47" i="2" s="1"/>
  <c r="K37" i="8"/>
  <c r="M38" i="8"/>
  <c r="N37" i="8"/>
  <c r="T37" i="8" s="1"/>
  <c r="J37" i="9"/>
  <c r="K37" i="9" s="1"/>
  <c r="O41" i="6"/>
  <c r="X41" i="6"/>
  <c r="Q41" i="6"/>
  <c r="Y47" i="2"/>
  <c r="K35" i="16" l="1"/>
  <c r="T36" i="15"/>
  <c r="W36" i="15"/>
  <c r="X36" i="15" s="1"/>
  <c r="AD36" i="15" s="1"/>
  <c r="AC36" i="15"/>
  <c r="W36" i="14"/>
  <c r="X36" i="14" s="1"/>
  <c r="AD36" i="14" s="1"/>
  <c r="AC36" i="14"/>
  <c r="T36" i="14"/>
  <c r="L41" i="12"/>
  <c r="O41" i="12"/>
  <c r="N42" i="12"/>
  <c r="S47" i="2"/>
  <c r="AA47" i="2" s="1"/>
  <c r="M43" i="11"/>
  <c r="AA39" i="11"/>
  <c r="U40" i="11"/>
  <c r="V40" i="11" s="1"/>
  <c r="W40" i="11" s="1"/>
  <c r="P40" i="11"/>
  <c r="Y40" i="11"/>
  <c r="R40" i="11"/>
  <c r="Z40" i="11" s="1"/>
  <c r="T41" i="11"/>
  <c r="L41" i="11" s="1"/>
  <c r="I42" i="11" s="1"/>
  <c r="O41" i="11"/>
  <c r="Q41" i="11"/>
  <c r="X41" i="11"/>
  <c r="AB39" i="11"/>
  <c r="AB40" i="11" s="1"/>
  <c r="V39" i="11"/>
  <c r="W39" i="11" s="1"/>
  <c r="AC39" i="11" s="1"/>
  <c r="K42" i="11"/>
  <c r="J43" i="11" s="1"/>
  <c r="N42" i="11"/>
  <c r="U41" i="6"/>
  <c r="P41" i="6"/>
  <c r="L47" i="2"/>
  <c r="I48" i="2" s="1"/>
  <c r="J48" i="2" s="1"/>
  <c r="K48" i="2" s="1"/>
  <c r="V47" i="2"/>
  <c r="W47" i="2" s="1"/>
  <c r="AC47" i="2" s="1"/>
  <c r="O37" i="8"/>
  <c r="Q37" i="8"/>
  <c r="X37" i="8"/>
  <c r="M38" i="9"/>
  <c r="N37" i="9"/>
  <c r="V41" i="6"/>
  <c r="W41" i="6" s="1"/>
  <c r="AC41" i="6" s="1"/>
  <c r="AB41" i="6"/>
  <c r="R41" i="6"/>
  <c r="Z41" i="6" s="1"/>
  <c r="Y41" i="6"/>
  <c r="L35" i="16" l="1"/>
  <c r="O35" i="16"/>
  <c r="N36" i="16"/>
  <c r="AB36" i="15"/>
  <c r="U36" i="15"/>
  <c r="M36" i="15" s="1"/>
  <c r="J37" i="15" s="1"/>
  <c r="AB36" i="14"/>
  <c r="U36" i="14"/>
  <c r="M36" i="14" s="1"/>
  <c r="J37" i="14" s="1"/>
  <c r="Y41" i="12"/>
  <c r="R41" i="12"/>
  <c r="P41" i="12"/>
  <c r="S40" i="11"/>
  <c r="AA40" i="11" s="1"/>
  <c r="S41" i="6"/>
  <c r="T41" i="6" s="1"/>
  <c r="Y41" i="11"/>
  <c r="U41" i="11"/>
  <c r="V41" i="11" s="1"/>
  <c r="W41" i="11" s="1"/>
  <c r="R41" i="11"/>
  <c r="Z41" i="11" s="1"/>
  <c r="P41" i="11"/>
  <c r="S41" i="11" s="1"/>
  <c r="AC40" i="11"/>
  <c r="T42" i="11"/>
  <c r="L42" i="11" s="1"/>
  <c r="I43" i="11" s="1"/>
  <c r="Q42" i="11"/>
  <c r="X42" i="11"/>
  <c r="O42" i="11"/>
  <c r="K43" i="11"/>
  <c r="J44" i="11" s="1"/>
  <c r="N43" i="11"/>
  <c r="M44" i="11"/>
  <c r="U37" i="8"/>
  <c r="AB37" i="8" s="1"/>
  <c r="P37" i="8"/>
  <c r="R37" i="8"/>
  <c r="Z37" i="8" s="1"/>
  <c r="Y37" i="8"/>
  <c r="Q37" i="9"/>
  <c r="O37" i="9"/>
  <c r="X37" i="9"/>
  <c r="R35" i="16" l="1"/>
  <c r="Y35" i="16"/>
  <c r="P35" i="16"/>
  <c r="K37" i="15"/>
  <c r="K37" i="14"/>
  <c r="S41" i="12"/>
  <c r="AA41" i="12" s="1"/>
  <c r="V41" i="12"/>
  <c r="Z41" i="12"/>
  <c r="Q41" i="12"/>
  <c r="S37" i="8"/>
  <c r="AA37" i="8" s="1"/>
  <c r="V37" i="8"/>
  <c r="W37" i="8" s="1"/>
  <c r="AC37" i="8" s="1"/>
  <c r="AB41" i="11"/>
  <c r="AC41" i="11"/>
  <c r="N44" i="11"/>
  <c r="K44" i="11"/>
  <c r="J45" i="11" s="1"/>
  <c r="M45" i="11"/>
  <c r="U42" i="11"/>
  <c r="Y42" i="11"/>
  <c r="P42" i="11"/>
  <c r="R42" i="11"/>
  <c r="Z42" i="11" s="1"/>
  <c r="T43" i="11"/>
  <c r="L43" i="11" s="1"/>
  <c r="I44" i="11" s="1"/>
  <c r="O43" i="11"/>
  <c r="X43" i="11"/>
  <c r="Q43" i="11"/>
  <c r="AA41" i="11"/>
  <c r="U37" i="9"/>
  <c r="AB37" i="9" s="1"/>
  <c r="P37" i="9"/>
  <c r="L37" i="8"/>
  <c r="I38" i="8" s="1"/>
  <c r="R37" i="9"/>
  <c r="Z37" i="9" s="1"/>
  <c r="Y37" i="9"/>
  <c r="AA41" i="6"/>
  <c r="L41" i="6"/>
  <c r="I42" i="6" s="1"/>
  <c r="J42" i="6" s="1"/>
  <c r="K42" i="6" s="1"/>
  <c r="M49" i="2"/>
  <c r="N48" i="2"/>
  <c r="T48" i="2" s="1"/>
  <c r="Z35" i="16" l="1"/>
  <c r="V35" i="16"/>
  <c r="Q35" i="16"/>
  <c r="T35" i="16" s="1"/>
  <c r="S35" i="16"/>
  <c r="AA35" i="16" s="1"/>
  <c r="O37" i="15"/>
  <c r="L37" i="15"/>
  <c r="N38" i="15"/>
  <c r="L37" i="14"/>
  <c r="O37" i="14"/>
  <c r="N38" i="14"/>
  <c r="T41" i="12"/>
  <c r="AB41" i="12" s="1"/>
  <c r="W41" i="12"/>
  <c r="X41" i="12" s="1"/>
  <c r="AD41" i="12" s="1"/>
  <c r="AC41" i="12"/>
  <c r="S37" i="9"/>
  <c r="T37" i="9" s="1"/>
  <c r="S42" i="11"/>
  <c r="V37" i="9"/>
  <c r="W37" i="9" s="1"/>
  <c r="AC37" i="9" s="1"/>
  <c r="Y43" i="11"/>
  <c r="U43" i="11"/>
  <c r="V43" i="11" s="1"/>
  <c r="W43" i="11" s="1"/>
  <c r="R43" i="11"/>
  <c r="Z43" i="11" s="1"/>
  <c r="P43" i="11"/>
  <c r="M46" i="11"/>
  <c r="AA42" i="11"/>
  <c r="N45" i="11"/>
  <c r="K45" i="11"/>
  <c r="J46" i="11" s="1"/>
  <c r="AB42" i="11"/>
  <c r="V42" i="11"/>
  <c r="W42" i="11" s="1"/>
  <c r="AC42" i="11" s="1"/>
  <c r="T44" i="11"/>
  <c r="L44" i="11" s="1"/>
  <c r="I45" i="11" s="1"/>
  <c r="X44" i="11"/>
  <c r="O44" i="11"/>
  <c r="Q44" i="11"/>
  <c r="J38" i="8"/>
  <c r="N42" i="6"/>
  <c r="M43" i="6"/>
  <c r="X48" i="2"/>
  <c r="Q48" i="2"/>
  <c r="O48" i="2"/>
  <c r="P48" i="2" s="1"/>
  <c r="AB35" i="16" l="1"/>
  <c r="U35" i="16"/>
  <c r="M35" i="16" s="1"/>
  <c r="J36" i="16" s="1"/>
  <c r="W35" i="16"/>
  <c r="X35" i="16" s="1"/>
  <c r="AD35" i="16" s="1"/>
  <c r="AC35" i="16"/>
  <c r="Y37" i="15"/>
  <c r="R37" i="15"/>
  <c r="P37" i="15"/>
  <c r="Y37" i="14"/>
  <c r="P37" i="14"/>
  <c r="R37" i="14"/>
  <c r="U41" i="12"/>
  <c r="M41" i="12" s="1"/>
  <c r="J42" i="12" s="1"/>
  <c r="K42" i="12" s="1"/>
  <c r="L42" i="12" s="1"/>
  <c r="S43" i="11"/>
  <c r="AB43" i="11"/>
  <c r="N46" i="11"/>
  <c r="K46" i="11"/>
  <c r="J47" i="11" s="1"/>
  <c r="P44" i="11"/>
  <c r="Y44" i="11"/>
  <c r="R44" i="11"/>
  <c r="Z44" i="11" s="1"/>
  <c r="U44" i="11"/>
  <c r="V44" i="11" s="1"/>
  <c r="W44" i="11" s="1"/>
  <c r="AC44" i="11" s="1"/>
  <c r="T45" i="11"/>
  <c r="L45" i="11" s="1"/>
  <c r="I46" i="11" s="1"/>
  <c r="O45" i="11"/>
  <c r="Q45" i="11"/>
  <c r="X45" i="11"/>
  <c r="AA43" i="11"/>
  <c r="AC43" i="11"/>
  <c r="M47" i="11"/>
  <c r="R48" i="2"/>
  <c r="Z48" i="2" s="1"/>
  <c r="U48" i="2"/>
  <c r="V48" i="2" s="1"/>
  <c r="W48" i="2" s="1"/>
  <c r="AC48" i="2" s="1"/>
  <c r="K38" i="8"/>
  <c r="J39" i="8" s="1"/>
  <c r="N38" i="8"/>
  <c r="T38" i="8" s="1"/>
  <c r="M39" i="8"/>
  <c r="AA37" i="9"/>
  <c r="L37" i="9"/>
  <c r="I38" i="9" s="1"/>
  <c r="X42" i="6"/>
  <c r="O42" i="6"/>
  <c r="Q42" i="6"/>
  <c r="Y48" i="2"/>
  <c r="K36" i="16" l="1"/>
  <c r="Q37" i="15"/>
  <c r="Z37" i="15"/>
  <c r="V37" i="15"/>
  <c r="S37" i="15"/>
  <c r="AA37" i="15" s="1"/>
  <c r="Q37" i="14"/>
  <c r="Z37" i="14"/>
  <c r="V37" i="14"/>
  <c r="S37" i="14"/>
  <c r="AA37" i="14" s="1"/>
  <c r="N43" i="12"/>
  <c r="O42" i="12"/>
  <c r="R42" i="12" s="1"/>
  <c r="S44" i="11"/>
  <c r="AA44" i="11" s="1"/>
  <c r="S48" i="2"/>
  <c r="M48" i="11"/>
  <c r="AB44" i="11"/>
  <c r="R45" i="11"/>
  <c r="Z45" i="11" s="1"/>
  <c r="P45" i="11"/>
  <c r="S45" i="11" s="1"/>
  <c r="Y45" i="11"/>
  <c r="U45" i="11"/>
  <c r="K47" i="11"/>
  <c r="J48" i="11" s="1"/>
  <c r="N47" i="11"/>
  <c r="T46" i="11"/>
  <c r="L46" i="11" s="1"/>
  <c r="I47" i="11" s="1"/>
  <c r="X46" i="11"/>
  <c r="O46" i="11"/>
  <c r="Q46" i="11"/>
  <c r="U42" i="6"/>
  <c r="AB42" i="6" s="1"/>
  <c r="P42" i="6"/>
  <c r="L48" i="2"/>
  <c r="I49" i="2" s="1"/>
  <c r="J49" i="2" s="1"/>
  <c r="K49" i="2" s="1"/>
  <c r="AB48" i="2"/>
  <c r="M40" i="8"/>
  <c r="X38" i="8"/>
  <c r="O38" i="8"/>
  <c r="Q38" i="8"/>
  <c r="K39" i="8"/>
  <c r="J40" i="8" s="1"/>
  <c r="N39" i="8"/>
  <c r="T39" i="8" s="1"/>
  <c r="J38" i="9"/>
  <c r="K38" i="9" s="1"/>
  <c r="Y42" i="6"/>
  <c r="R42" i="6"/>
  <c r="Z42" i="6" s="1"/>
  <c r="L36" i="16" l="1"/>
  <c r="O36" i="16"/>
  <c r="N37" i="16"/>
  <c r="T37" i="14"/>
  <c r="AB37" i="14" s="1"/>
  <c r="W37" i="15"/>
  <c r="X37" i="15" s="1"/>
  <c r="AD37" i="15" s="1"/>
  <c r="AC37" i="15"/>
  <c r="T37" i="15"/>
  <c r="W37" i="14"/>
  <c r="X37" i="14" s="1"/>
  <c r="AD37" i="14" s="1"/>
  <c r="AC37" i="14"/>
  <c r="Y42" i="12"/>
  <c r="P42" i="12"/>
  <c r="V42" i="12" s="1"/>
  <c r="S42" i="6"/>
  <c r="V42" i="6"/>
  <c r="W42" i="6" s="1"/>
  <c r="AC42" i="6" s="1"/>
  <c r="AA45" i="11"/>
  <c r="T47" i="11"/>
  <c r="L47" i="11" s="1"/>
  <c r="I48" i="11" s="1"/>
  <c r="X47" i="11"/>
  <c r="O47" i="11"/>
  <c r="Q47" i="11"/>
  <c r="N48" i="11"/>
  <c r="K48" i="11"/>
  <c r="J49" i="11" s="1"/>
  <c r="U46" i="11"/>
  <c r="V46" i="11" s="1"/>
  <c r="W46" i="11" s="1"/>
  <c r="P46" i="11"/>
  <c r="Y46" i="11"/>
  <c r="R46" i="11"/>
  <c r="Z46" i="11" s="1"/>
  <c r="AB45" i="11"/>
  <c r="AB46" i="11" s="1"/>
  <c r="V45" i="11"/>
  <c r="W45" i="11" s="1"/>
  <c r="AC45" i="11" s="1"/>
  <c r="M49" i="11"/>
  <c r="T42" i="6"/>
  <c r="L42" i="6" s="1"/>
  <c r="I43" i="6" s="1"/>
  <c r="J43" i="6" s="1"/>
  <c r="K43" i="6" s="1"/>
  <c r="U38" i="8"/>
  <c r="V38" i="8" s="1"/>
  <c r="W38" i="8" s="1"/>
  <c r="AC38" i="8" s="1"/>
  <c r="P38" i="8"/>
  <c r="AA48" i="2"/>
  <c r="O39" i="8"/>
  <c r="L39" i="8"/>
  <c r="Q39" i="8"/>
  <c r="X39" i="8"/>
  <c r="K40" i="8"/>
  <c r="J41" i="8" s="1"/>
  <c r="N40" i="8"/>
  <c r="T40" i="8" s="1"/>
  <c r="Y38" i="8"/>
  <c r="R38" i="8"/>
  <c r="Z38" i="8" s="1"/>
  <c r="M41" i="8"/>
  <c r="N38" i="9"/>
  <c r="M39" i="9"/>
  <c r="M50" i="2"/>
  <c r="N49" i="2"/>
  <c r="T49" i="2" s="1"/>
  <c r="Y36" i="16" l="1"/>
  <c r="P36" i="16"/>
  <c r="R36" i="16"/>
  <c r="U37" i="14"/>
  <c r="M37" i="14" s="1"/>
  <c r="J38" i="14" s="1"/>
  <c r="AB37" i="15"/>
  <c r="U37" i="15"/>
  <c r="M37" i="15" s="1"/>
  <c r="J38" i="15" s="1"/>
  <c r="K38" i="14"/>
  <c r="S42" i="12"/>
  <c r="AA42" i="12" s="1"/>
  <c r="Z42" i="12"/>
  <c r="Q42" i="12"/>
  <c r="W42" i="12"/>
  <c r="X42" i="12" s="1"/>
  <c r="AD42" i="12" s="1"/>
  <c r="AC42" i="12"/>
  <c r="AB38" i="8"/>
  <c r="S46" i="11"/>
  <c r="S38" i="8"/>
  <c r="AA38" i="8" s="1"/>
  <c r="AA42" i="6"/>
  <c r="M50" i="11"/>
  <c r="U47" i="11"/>
  <c r="V47" i="11" s="1"/>
  <c r="W47" i="11" s="1"/>
  <c r="Y47" i="11"/>
  <c r="P47" i="11"/>
  <c r="S47" i="11" s="1"/>
  <c r="R47" i="11"/>
  <c r="Z47" i="11" s="1"/>
  <c r="K49" i="11"/>
  <c r="J50" i="11" s="1"/>
  <c r="M51" i="11" s="1"/>
  <c r="N49" i="11"/>
  <c r="AA46" i="11"/>
  <c r="T48" i="11"/>
  <c r="L48" i="11" s="1"/>
  <c r="I49" i="11" s="1"/>
  <c r="X48" i="11"/>
  <c r="Q48" i="11"/>
  <c r="O48" i="11"/>
  <c r="AC46" i="11"/>
  <c r="U39" i="8"/>
  <c r="V39" i="8" s="1"/>
  <c r="W39" i="8" s="1"/>
  <c r="AC39" i="8" s="1"/>
  <c r="P39" i="8"/>
  <c r="X40" i="8"/>
  <c r="Q40" i="8"/>
  <c r="O40" i="8"/>
  <c r="L40" i="8"/>
  <c r="K41" i="8"/>
  <c r="J42" i="8" s="1"/>
  <c r="N41" i="8"/>
  <c r="T41" i="8" s="1"/>
  <c r="L38" i="8"/>
  <c r="I39" i="8" s="1"/>
  <c r="I40" i="8" s="1"/>
  <c r="M42" i="8"/>
  <c r="Y39" i="8"/>
  <c r="R39" i="8"/>
  <c r="Z39" i="8" s="1"/>
  <c r="Q38" i="9"/>
  <c r="O38" i="9"/>
  <c r="X38" i="9"/>
  <c r="N43" i="6"/>
  <c r="M44" i="6"/>
  <c r="O49" i="2"/>
  <c r="P49" i="2" s="1"/>
  <c r="X49" i="2"/>
  <c r="Q49" i="2"/>
  <c r="Q36" i="16" l="1"/>
  <c r="Z36" i="16"/>
  <c r="V36" i="16"/>
  <c r="S36" i="16"/>
  <c r="AA36" i="16" s="1"/>
  <c r="K38" i="15"/>
  <c r="L38" i="14"/>
  <c r="O38" i="14"/>
  <c r="N39" i="14"/>
  <c r="T42" i="12"/>
  <c r="AB42" i="12" s="1"/>
  <c r="I41" i="8"/>
  <c r="AB47" i="11"/>
  <c r="S39" i="8"/>
  <c r="AA39" i="8" s="1"/>
  <c r="AB39" i="8"/>
  <c r="AA47" i="11"/>
  <c r="R48" i="11"/>
  <c r="Z48" i="11" s="1"/>
  <c r="U48" i="11"/>
  <c r="V48" i="11" s="1"/>
  <c r="W48" i="11" s="1"/>
  <c r="Y48" i="11"/>
  <c r="P48" i="11"/>
  <c r="T49" i="11"/>
  <c r="L49" i="11" s="1"/>
  <c r="I50" i="11" s="1"/>
  <c r="O49" i="11"/>
  <c r="Q49" i="11"/>
  <c r="X49" i="11"/>
  <c r="N50" i="11"/>
  <c r="K50" i="11"/>
  <c r="J51" i="11" s="1"/>
  <c r="AC47" i="11"/>
  <c r="U38" i="9"/>
  <c r="AB38" i="9" s="1"/>
  <c r="P38" i="9"/>
  <c r="U40" i="8"/>
  <c r="V40" i="8" s="1"/>
  <c r="W40" i="8" s="1"/>
  <c r="AC40" i="8" s="1"/>
  <c r="P40" i="8"/>
  <c r="R49" i="2"/>
  <c r="Z49" i="2" s="1"/>
  <c r="U49" i="2"/>
  <c r="V49" i="2" s="1"/>
  <c r="W49" i="2" s="1"/>
  <c r="AC49" i="2" s="1"/>
  <c r="M43" i="8"/>
  <c r="L41" i="8"/>
  <c r="O41" i="8"/>
  <c r="Q41" i="8"/>
  <c r="X41" i="8"/>
  <c r="K42" i="8"/>
  <c r="J43" i="8" s="1"/>
  <c r="N42" i="8"/>
  <c r="T42" i="8" s="1"/>
  <c r="Y40" i="8"/>
  <c r="R40" i="8"/>
  <c r="Z40" i="8" s="1"/>
  <c r="Y38" i="9"/>
  <c r="R38" i="9"/>
  <c r="Z38" i="9" s="1"/>
  <c r="X43" i="6"/>
  <c r="O43" i="6"/>
  <c r="Q43" i="6"/>
  <c r="Y49" i="2"/>
  <c r="W36" i="16" l="1"/>
  <c r="X36" i="16" s="1"/>
  <c r="AD36" i="16" s="1"/>
  <c r="AC36" i="16"/>
  <c r="T36" i="16"/>
  <c r="L38" i="15"/>
  <c r="O38" i="15"/>
  <c r="N39" i="15"/>
  <c r="P38" i="14"/>
  <c r="R38" i="14"/>
  <c r="Y38" i="14"/>
  <c r="U42" i="12"/>
  <c r="M42" i="12" s="1"/>
  <c r="J43" i="12" s="1"/>
  <c r="K43" i="12" s="1"/>
  <c r="N44" i="12" s="1"/>
  <c r="S48" i="11"/>
  <c r="I42" i="8"/>
  <c r="S38" i="9"/>
  <c r="T38" i="9" s="1"/>
  <c r="L38" i="9" s="1"/>
  <c r="I39" i="9" s="1"/>
  <c r="V38" i="9"/>
  <c r="W38" i="9" s="1"/>
  <c r="AC38" i="9" s="1"/>
  <c r="S40" i="8"/>
  <c r="AA40" i="8" s="1"/>
  <c r="S49" i="2"/>
  <c r="K51" i="11"/>
  <c r="J52" i="11" s="1"/>
  <c r="N51" i="11"/>
  <c r="AA48" i="11"/>
  <c r="AC48" i="11"/>
  <c r="AB48" i="11"/>
  <c r="T50" i="11"/>
  <c r="L50" i="11" s="1"/>
  <c r="I51" i="11" s="1"/>
  <c r="Q50" i="11"/>
  <c r="O50" i="11"/>
  <c r="X50" i="11"/>
  <c r="U49" i="11"/>
  <c r="V49" i="11" s="1"/>
  <c r="W49" i="11" s="1"/>
  <c r="Y49" i="11"/>
  <c r="P49" i="11"/>
  <c r="R49" i="11"/>
  <c r="Z49" i="11" s="1"/>
  <c r="M52" i="11"/>
  <c r="M53" i="11" s="1"/>
  <c r="AB40" i="8"/>
  <c r="U41" i="8"/>
  <c r="V41" i="8" s="1"/>
  <c r="W41" i="8" s="1"/>
  <c r="AC41" i="8" s="1"/>
  <c r="P41" i="8"/>
  <c r="U43" i="6"/>
  <c r="V43" i="6" s="1"/>
  <c r="W43" i="6" s="1"/>
  <c r="AC43" i="6" s="1"/>
  <c r="P43" i="6"/>
  <c r="L49" i="2"/>
  <c r="I50" i="2" s="1"/>
  <c r="J50" i="2" s="1"/>
  <c r="K50" i="2" s="1"/>
  <c r="AB49" i="2"/>
  <c r="K43" i="8"/>
  <c r="J44" i="8" s="1"/>
  <c r="N43" i="8"/>
  <c r="T43" i="8" s="1"/>
  <c r="Y41" i="8"/>
  <c r="R41" i="8"/>
  <c r="Z41" i="8" s="1"/>
  <c r="M44" i="8"/>
  <c r="O42" i="8"/>
  <c r="X42" i="8"/>
  <c r="Q42" i="8"/>
  <c r="L42" i="8"/>
  <c r="R43" i="6"/>
  <c r="Z43" i="6" s="1"/>
  <c r="Y43" i="6"/>
  <c r="AB36" i="16" l="1"/>
  <c r="U36" i="16"/>
  <c r="M36" i="16" s="1"/>
  <c r="J37" i="16" s="1"/>
  <c r="R38" i="15"/>
  <c r="P38" i="15"/>
  <c r="Y38" i="15"/>
  <c r="Z38" i="14"/>
  <c r="V38" i="14"/>
  <c r="Q38" i="14"/>
  <c r="S38" i="14"/>
  <c r="AA38" i="14" s="1"/>
  <c r="L43" i="12"/>
  <c r="O43" i="12"/>
  <c r="S49" i="11"/>
  <c r="AB43" i="6"/>
  <c r="I43" i="8"/>
  <c r="AA38" i="9"/>
  <c r="S43" i="6"/>
  <c r="T43" i="6" s="1"/>
  <c r="AC49" i="11"/>
  <c r="S41" i="8"/>
  <c r="AA41" i="8" s="1"/>
  <c r="AB49" i="11"/>
  <c r="AA49" i="11"/>
  <c r="R50" i="11"/>
  <c r="Z50" i="11" s="1"/>
  <c r="P50" i="11"/>
  <c r="Y50" i="11"/>
  <c r="U50" i="11"/>
  <c r="V50" i="11" s="1"/>
  <c r="W50" i="11" s="1"/>
  <c r="T51" i="11"/>
  <c r="L51" i="11" s="1"/>
  <c r="I52" i="11" s="1"/>
  <c r="I53" i="11" s="1"/>
  <c r="Q51" i="11"/>
  <c r="O51" i="11"/>
  <c r="X51" i="11"/>
  <c r="J53" i="11"/>
  <c r="N52" i="11"/>
  <c r="K52" i="11"/>
  <c r="K53" i="11" s="1"/>
  <c r="AB41" i="8"/>
  <c r="U42" i="8"/>
  <c r="V42" i="8" s="1"/>
  <c r="W42" i="8" s="1"/>
  <c r="AC42" i="8" s="1"/>
  <c r="P42" i="8"/>
  <c r="AA49" i="2"/>
  <c r="M45" i="8"/>
  <c r="R42" i="8"/>
  <c r="Z42" i="8" s="1"/>
  <c r="Y42" i="8"/>
  <c r="Q43" i="8"/>
  <c r="L43" i="8"/>
  <c r="X43" i="8"/>
  <c r="O43" i="8"/>
  <c r="K44" i="8"/>
  <c r="J45" i="8" s="1"/>
  <c r="N44" i="8"/>
  <c r="T44" i="8" s="1"/>
  <c r="J39" i="9"/>
  <c r="K39" i="9" s="1"/>
  <c r="M51" i="2"/>
  <c r="N50" i="2"/>
  <c r="T50" i="2" s="1"/>
  <c r="K37" i="16" l="1"/>
  <c r="Z38" i="15"/>
  <c r="V38" i="15"/>
  <c r="Q38" i="15"/>
  <c r="S38" i="15"/>
  <c r="AA38" i="15" s="1"/>
  <c r="T38" i="14"/>
  <c r="W38" i="14"/>
  <c r="X38" i="14" s="1"/>
  <c r="AD38" i="14" s="1"/>
  <c r="AC38" i="14"/>
  <c r="P43" i="12"/>
  <c r="Y43" i="12"/>
  <c r="R43" i="12"/>
  <c r="AC50" i="11"/>
  <c r="S50" i="11"/>
  <c r="I44" i="8"/>
  <c r="S42" i="8"/>
  <c r="AA42" i="8" s="1"/>
  <c r="AB50" i="11"/>
  <c r="P51" i="11"/>
  <c r="Y51" i="11"/>
  <c r="R51" i="11"/>
  <c r="Z51" i="11" s="1"/>
  <c r="U51" i="11"/>
  <c r="V51" i="11" s="1"/>
  <c r="W51" i="11" s="1"/>
  <c r="AC51" i="11" s="1"/>
  <c r="T52" i="11"/>
  <c r="L52" i="11" s="1"/>
  <c r="L53" i="11" s="1"/>
  <c r="Q52" i="11"/>
  <c r="Q53" i="11" s="1"/>
  <c r="O52" i="11"/>
  <c r="X52" i="11"/>
  <c r="X53" i="11" s="1"/>
  <c r="N53" i="11"/>
  <c r="AA50" i="11"/>
  <c r="AB42" i="8"/>
  <c r="U43" i="8"/>
  <c r="V43" i="8" s="1"/>
  <c r="W43" i="8" s="1"/>
  <c r="AC43" i="8" s="1"/>
  <c r="P43" i="8"/>
  <c r="K45" i="8"/>
  <c r="J46" i="8" s="1"/>
  <c r="N45" i="8"/>
  <c r="T45" i="8" s="1"/>
  <c r="M46" i="8"/>
  <c r="O44" i="8"/>
  <c r="X44" i="8"/>
  <c r="Q44" i="8"/>
  <c r="L44" i="8"/>
  <c r="R43" i="8"/>
  <c r="Z43" i="8" s="1"/>
  <c r="Y43" i="8"/>
  <c r="N39" i="9"/>
  <c r="T39" i="9" s="1"/>
  <c r="M40" i="9"/>
  <c r="AA43" i="6"/>
  <c r="L43" i="6"/>
  <c r="I44" i="6" s="1"/>
  <c r="J44" i="6" s="1"/>
  <c r="K44" i="6" s="1"/>
  <c r="O50" i="2"/>
  <c r="P50" i="2" s="1"/>
  <c r="X50" i="2"/>
  <c r="Q50" i="2"/>
  <c r="L37" i="16" l="1"/>
  <c r="O37" i="16"/>
  <c r="N38" i="16"/>
  <c r="T38" i="15"/>
  <c r="W38" i="15"/>
  <c r="X38" i="15" s="1"/>
  <c r="AD38" i="15" s="1"/>
  <c r="AC38" i="15"/>
  <c r="AB38" i="14"/>
  <c r="U38" i="14"/>
  <c r="M38" i="14" s="1"/>
  <c r="J39" i="14" s="1"/>
  <c r="Q43" i="12"/>
  <c r="V43" i="12"/>
  <c r="Z43" i="12"/>
  <c r="S43" i="12"/>
  <c r="AA43" i="12" s="1"/>
  <c r="S51" i="11"/>
  <c r="I45" i="8"/>
  <c r="S43" i="8"/>
  <c r="AA43" i="8" s="1"/>
  <c r="AB43" i="8"/>
  <c r="AA51" i="11"/>
  <c r="AB51" i="11"/>
  <c r="Y52" i="11"/>
  <c r="Y53" i="11" s="1"/>
  <c r="U52" i="11"/>
  <c r="P52" i="11"/>
  <c r="R52" i="11"/>
  <c r="O53" i="11"/>
  <c r="U44" i="8"/>
  <c r="V44" i="8" s="1"/>
  <c r="W44" i="8" s="1"/>
  <c r="AC44" i="8" s="1"/>
  <c r="P44" i="8"/>
  <c r="R50" i="2"/>
  <c r="Z50" i="2" s="1"/>
  <c r="U50" i="2"/>
  <c r="V50" i="2" s="1"/>
  <c r="W50" i="2" s="1"/>
  <c r="AC50" i="2" s="1"/>
  <c r="Y44" i="8"/>
  <c r="R44" i="8"/>
  <c r="Z44" i="8" s="1"/>
  <c r="M47" i="8"/>
  <c r="L45" i="8"/>
  <c r="I46" i="8" s="1"/>
  <c r="O45" i="8"/>
  <c r="X45" i="8"/>
  <c r="Q45" i="8"/>
  <c r="K46" i="8"/>
  <c r="J47" i="8" s="1"/>
  <c r="N46" i="8"/>
  <c r="T46" i="8" s="1"/>
  <c r="X39" i="9"/>
  <c r="Q39" i="9"/>
  <c r="O39" i="9"/>
  <c r="N44" i="6"/>
  <c r="M45" i="6"/>
  <c r="Y50" i="2"/>
  <c r="P37" i="16" l="1"/>
  <c r="R37" i="16"/>
  <c r="Y37" i="16"/>
  <c r="AB38" i="15"/>
  <c r="U38" i="15"/>
  <c r="M38" i="15" s="1"/>
  <c r="J39" i="15" s="1"/>
  <c r="K39" i="14"/>
  <c r="T43" i="12"/>
  <c r="AB43" i="12" s="1"/>
  <c r="AC43" i="12"/>
  <c r="W43" i="12"/>
  <c r="X43" i="12" s="1"/>
  <c r="AD43" i="12" s="1"/>
  <c r="S52" i="11"/>
  <c r="S44" i="8"/>
  <c r="AA44" i="8" s="1"/>
  <c r="AB44" i="8"/>
  <c r="S50" i="2"/>
  <c r="AA50" i="2" s="1"/>
  <c r="V52" i="11"/>
  <c r="V53" i="11" s="1"/>
  <c r="U53" i="11"/>
  <c r="Z52" i="11"/>
  <c r="Z53" i="11" s="1"/>
  <c r="R53" i="11"/>
  <c r="P53" i="11"/>
  <c r="AB52" i="11"/>
  <c r="AB53" i="11" s="1"/>
  <c r="U39" i="9"/>
  <c r="V39" i="9" s="1"/>
  <c r="W39" i="9" s="1"/>
  <c r="AC39" i="9" s="1"/>
  <c r="P39" i="9"/>
  <c r="U45" i="8"/>
  <c r="V45" i="8" s="1"/>
  <c r="W45" i="8" s="1"/>
  <c r="AC45" i="8" s="1"/>
  <c r="P45" i="8"/>
  <c r="AB50" i="2"/>
  <c r="X46" i="8"/>
  <c r="L46" i="8"/>
  <c r="I47" i="8" s="1"/>
  <c r="O46" i="8"/>
  <c r="Q46" i="8"/>
  <c r="M48" i="8"/>
  <c r="R45" i="8"/>
  <c r="Y45" i="8"/>
  <c r="K47" i="8"/>
  <c r="J48" i="8" s="1"/>
  <c r="N47" i="8"/>
  <c r="T47" i="8" s="1"/>
  <c r="Y39" i="9"/>
  <c r="R39" i="9"/>
  <c r="Z39" i="9" s="1"/>
  <c r="X44" i="6"/>
  <c r="Q44" i="6"/>
  <c r="O44" i="6"/>
  <c r="L50" i="2"/>
  <c r="I51" i="2" s="1"/>
  <c r="J51" i="2" s="1"/>
  <c r="K51" i="2" s="1"/>
  <c r="Z37" i="16" l="1"/>
  <c r="V37" i="16"/>
  <c r="Q37" i="16"/>
  <c r="S37" i="16"/>
  <c r="AA37" i="16" s="1"/>
  <c r="K39" i="15"/>
  <c r="O39" i="14"/>
  <c r="L39" i="14"/>
  <c r="N40" i="14"/>
  <c r="U43" i="12"/>
  <c r="M43" i="12" s="1"/>
  <c r="J44" i="12" s="1"/>
  <c r="K44" i="12" s="1"/>
  <c r="L44" i="12" s="1"/>
  <c r="AB39" i="9"/>
  <c r="S39" i="9"/>
  <c r="AA39" i="9" s="1"/>
  <c r="V54" i="11"/>
  <c r="S45" i="8"/>
  <c r="AB45" i="8"/>
  <c r="W52" i="11"/>
  <c r="W53" i="11" s="1"/>
  <c r="AA52" i="11"/>
  <c r="AA53" i="11" s="1"/>
  <c r="S53" i="11"/>
  <c r="U46" i="8"/>
  <c r="V46" i="8" s="1"/>
  <c r="W46" i="8" s="1"/>
  <c r="AC46" i="8" s="1"/>
  <c r="P46" i="8"/>
  <c r="U44" i="6"/>
  <c r="V44" i="6" s="1"/>
  <c r="W44" i="6" s="1"/>
  <c r="AC44" i="6" s="1"/>
  <c r="P44" i="6"/>
  <c r="S44" i="6" s="1"/>
  <c r="AB46" i="8"/>
  <c r="K48" i="8"/>
  <c r="J49" i="8" s="1"/>
  <c r="N48" i="8"/>
  <c r="T48" i="8" s="1"/>
  <c r="Z45" i="8"/>
  <c r="Y46" i="8"/>
  <c r="R46" i="8"/>
  <c r="L47" i="8"/>
  <c r="I48" i="8" s="1"/>
  <c r="X47" i="8"/>
  <c r="Q47" i="8"/>
  <c r="O47" i="8"/>
  <c r="M49" i="8"/>
  <c r="L39" i="9"/>
  <c r="I40" i="9" s="1"/>
  <c r="Y44" i="6"/>
  <c r="R44" i="6"/>
  <c r="Z44" i="6" s="1"/>
  <c r="AB44" i="6"/>
  <c r="M52" i="2"/>
  <c r="N51" i="2"/>
  <c r="T51" i="2" s="1"/>
  <c r="T37" i="16" l="1"/>
  <c r="W37" i="16"/>
  <c r="X37" i="16" s="1"/>
  <c r="AD37" i="16" s="1"/>
  <c r="AC37" i="16"/>
  <c r="O39" i="15"/>
  <c r="L39" i="15"/>
  <c r="N40" i="15"/>
  <c r="R39" i="14"/>
  <c r="Y39" i="14"/>
  <c r="P39" i="14"/>
  <c r="N45" i="12"/>
  <c r="O44" i="12"/>
  <c r="Y44" i="12" s="1"/>
  <c r="AC52" i="11"/>
  <c r="AC53" i="11" s="1"/>
  <c r="S46" i="8"/>
  <c r="T44" i="6"/>
  <c r="U47" i="8"/>
  <c r="AB47" i="8" s="1"/>
  <c r="P47" i="8"/>
  <c r="Z46" i="8"/>
  <c r="L48" i="8"/>
  <c r="I49" i="8" s="1"/>
  <c r="O48" i="8"/>
  <c r="X48" i="8"/>
  <c r="Q48" i="8"/>
  <c r="K49" i="8"/>
  <c r="J50" i="8" s="1"/>
  <c r="N49" i="8"/>
  <c r="T49" i="8" s="1"/>
  <c r="Y47" i="8"/>
  <c r="R47" i="8"/>
  <c r="AA45" i="8"/>
  <c r="AA46" i="8" s="1"/>
  <c r="M50" i="8"/>
  <c r="J40" i="9"/>
  <c r="K40" i="9" s="1"/>
  <c r="O51" i="2"/>
  <c r="P51" i="2" s="1"/>
  <c r="X51" i="2"/>
  <c r="Q51" i="2"/>
  <c r="AB37" i="16" l="1"/>
  <c r="U37" i="16"/>
  <c r="M37" i="16" s="1"/>
  <c r="J38" i="16" s="1"/>
  <c r="Y39" i="15"/>
  <c r="P39" i="15"/>
  <c r="R39" i="15"/>
  <c r="Z39" i="14"/>
  <c r="V39" i="14"/>
  <c r="Q39" i="14"/>
  <c r="S39" i="14"/>
  <c r="AA39" i="14" s="1"/>
  <c r="P44" i="12"/>
  <c r="R44" i="12"/>
  <c r="S44" i="12"/>
  <c r="AA44" i="12" s="1"/>
  <c r="Q44" i="12"/>
  <c r="Z44" i="12"/>
  <c r="V44" i="12"/>
  <c r="Z47" i="8"/>
  <c r="S47" i="8"/>
  <c r="AA47" i="8" s="1"/>
  <c r="V47" i="8"/>
  <c r="W47" i="8" s="1"/>
  <c r="AC47" i="8" s="1"/>
  <c r="U48" i="8"/>
  <c r="V48" i="8" s="1"/>
  <c r="W48" i="8" s="1"/>
  <c r="P48" i="8"/>
  <c r="R51" i="2"/>
  <c r="Z51" i="2" s="1"/>
  <c r="U51" i="2"/>
  <c r="V51" i="2" s="1"/>
  <c r="W51" i="2" s="1"/>
  <c r="AC51" i="2" s="1"/>
  <c r="X49" i="8"/>
  <c r="Q49" i="8"/>
  <c r="L49" i="8"/>
  <c r="I50" i="8" s="1"/>
  <c r="O49" i="8"/>
  <c r="K50" i="8"/>
  <c r="J51" i="8" s="1"/>
  <c r="N50" i="8"/>
  <c r="T50" i="8" s="1"/>
  <c r="M51" i="8"/>
  <c r="R48" i="8"/>
  <c r="Y48" i="8"/>
  <c r="N40" i="9"/>
  <c r="T40" i="9" s="1"/>
  <c r="M41" i="9"/>
  <c r="AA44" i="6"/>
  <c r="L44" i="6"/>
  <c r="I45" i="6" s="1"/>
  <c r="J45" i="6" s="1"/>
  <c r="K45" i="6" s="1"/>
  <c r="Y51" i="2"/>
  <c r="K38" i="16" l="1"/>
  <c r="T39" i="14"/>
  <c r="Q39" i="15"/>
  <c r="T39" i="15" s="1"/>
  <c r="V39" i="15"/>
  <c r="Z39" i="15"/>
  <c r="S39" i="15"/>
  <c r="AA39" i="15" s="1"/>
  <c r="W39" i="14"/>
  <c r="X39" i="14" s="1"/>
  <c r="AD39" i="14" s="1"/>
  <c r="AC39" i="14"/>
  <c r="AB39" i="14"/>
  <c r="U39" i="14"/>
  <c r="M39" i="14" s="1"/>
  <c r="J40" i="14" s="1"/>
  <c r="W44" i="12"/>
  <c r="X44" i="12" s="1"/>
  <c r="AD44" i="12" s="1"/>
  <c r="AC44" i="12"/>
  <c r="T44" i="12"/>
  <c r="AB48" i="8"/>
  <c r="S48" i="8"/>
  <c r="AA48" i="8" s="1"/>
  <c r="S51" i="2"/>
  <c r="AA51" i="2" s="1"/>
  <c r="AC48" i="8"/>
  <c r="U49" i="8"/>
  <c r="V49" i="8" s="1"/>
  <c r="W49" i="8" s="1"/>
  <c r="P49" i="8"/>
  <c r="AB51" i="2"/>
  <c r="M52" i="8"/>
  <c r="M53" i="8" s="1"/>
  <c r="X50" i="8"/>
  <c r="Q50" i="8"/>
  <c r="L50" i="8"/>
  <c r="I51" i="8" s="1"/>
  <c r="O50" i="8"/>
  <c r="Z48" i="8"/>
  <c r="K51" i="8"/>
  <c r="J52" i="8" s="1"/>
  <c r="N51" i="8"/>
  <c r="T51" i="8" s="1"/>
  <c r="Y49" i="8"/>
  <c r="R49" i="8"/>
  <c r="O40" i="9"/>
  <c r="X40" i="9"/>
  <c r="Q40" i="9"/>
  <c r="N45" i="6"/>
  <c r="M46" i="6"/>
  <c r="L51" i="2"/>
  <c r="I52" i="2" s="1"/>
  <c r="J52" i="2" s="1"/>
  <c r="K52" i="2" s="1"/>
  <c r="O38" i="16" l="1"/>
  <c r="L38" i="16"/>
  <c r="N39" i="16"/>
  <c r="AB39" i="15"/>
  <c r="U39" i="15"/>
  <c r="M39" i="15" s="1"/>
  <c r="J40" i="15" s="1"/>
  <c r="W39" i="15"/>
  <c r="X39" i="15" s="1"/>
  <c r="AD39" i="15" s="1"/>
  <c r="AC39" i="15"/>
  <c r="K40" i="14"/>
  <c r="AB44" i="12"/>
  <c r="U44" i="12"/>
  <c r="M44" i="12" s="1"/>
  <c r="J45" i="12" s="1"/>
  <c r="K45" i="12" s="1"/>
  <c r="S49" i="8"/>
  <c r="AB49" i="8"/>
  <c r="U40" i="9"/>
  <c r="V40" i="9" s="1"/>
  <c r="W40" i="9" s="1"/>
  <c r="AC40" i="9" s="1"/>
  <c r="P40" i="9"/>
  <c r="AA49" i="8"/>
  <c r="U50" i="8"/>
  <c r="V50" i="8" s="1"/>
  <c r="W50" i="8" s="1"/>
  <c r="P50" i="8"/>
  <c r="O51" i="8"/>
  <c r="X51" i="8"/>
  <c r="L51" i="8"/>
  <c r="I52" i="8" s="1"/>
  <c r="I53" i="8" s="1"/>
  <c r="Q51" i="8"/>
  <c r="K52" i="8"/>
  <c r="K53" i="8" s="1"/>
  <c r="J53" i="8"/>
  <c r="N52" i="8"/>
  <c r="T52" i="8" s="1"/>
  <c r="Z49" i="8"/>
  <c r="R50" i="8"/>
  <c r="Y50" i="8"/>
  <c r="AC49" i="8"/>
  <c r="R40" i="9"/>
  <c r="Z40" i="9" s="1"/>
  <c r="Y40" i="9"/>
  <c r="X45" i="6"/>
  <c r="Q45" i="6"/>
  <c r="O45" i="6"/>
  <c r="I53" i="2"/>
  <c r="M53" i="2"/>
  <c r="R38" i="16" l="1"/>
  <c r="Y38" i="16"/>
  <c r="P38" i="16"/>
  <c r="K40" i="15"/>
  <c r="L40" i="14"/>
  <c r="O40" i="14"/>
  <c r="N41" i="14"/>
  <c r="O45" i="12"/>
  <c r="L45" i="12"/>
  <c r="N46" i="12"/>
  <c r="S40" i="9"/>
  <c r="AA40" i="9" s="1"/>
  <c r="AB40" i="9"/>
  <c r="S50" i="8"/>
  <c r="AA50" i="8" s="1"/>
  <c r="AB50" i="8"/>
  <c r="AC50" i="8"/>
  <c r="U51" i="8"/>
  <c r="P51" i="8"/>
  <c r="U45" i="6"/>
  <c r="V45" i="6" s="1"/>
  <c r="W45" i="6" s="1"/>
  <c r="AC45" i="6" s="1"/>
  <c r="P45" i="6"/>
  <c r="R51" i="8"/>
  <c r="Y51" i="8"/>
  <c r="Q52" i="8"/>
  <c r="Q53" i="8" s="1"/>
  <c r="L52" i="8"/>
  <c r="L53" i="8" s="1"/>
  <c r="X52" i="8"/>
  <c r="X53" i="8" s="1"/>
  <c r="O52" i="8"/>
  <c r="P52" i="8" s="1"/>
  <c r="N53" i="8"/>
  <c r="Z50" i="8"/>
  <c r="V51" i="8"/>
  <c r="W51" i="8" s="1"/>
  <c r="L40" i="9"/>
  <c r="I41" i="9" s="1"/>
  <c r="Y45" i="6"/>
  <c r="R45" i="6"/>
  <c r="Z45" i="6" s="1"/>
  <c r="J53" i="2"/>
  <c r="K53" i="2"/>
  <c r="N52" i="2"/>
  <c r="Z38" i="16" l="1"/>
  <c r="V38" i="16"/>
  <c r="Q38" i="16"/>
  <c r="S38" i="16"/>
  <c r="AA38" i="16" s="1"/>
  <c r="L40" i="15"/>
  <c r="O40" i="15"/>
  <c r="N41" i="15"/>
  <c r="R40" i="14"/>
  <c r="Y40" i="14"/>
  <c r="P40" i="14"/>
  <c r="Y45" i="12"/>
  <c r="P45" i="12"/>
  <c r="R45" i="12"/>
  <c r="S51" i="8"/>
  <c r="S45" i="6"/>
  <c r="T45" i="6" s="1"/>
  <c r="AB51" i="8"/>
  <c r="AB45" i="6"/>
  <c r="AA51" i="8"/>
  <c r="P53" i="8"/>
  <c r="N53" i="2"/>
  <c r="T52" i="2"/>
  <c r="O53" i="8"/>
  <c r="U52" i="8"/>
  <c r="R52" i="8"/>
  <c r="S52" i="8" s="1"/>
  <c r="Y52" i="8"/>
  <c r="Y53" i="8" s="1"/>
  <c r="AC51" i="8"/>
  <c r="Z51" i="8"/>
  <c r="J41" i="9"/>
  <c r="K41" i="9" s="1"/>
  <c r="O52" i="2"/>
  <c r="X52" i="2"/>
  <c r="X53" i="2" s="1"/>
  <c r="Q52" i="2"/>
  <c r="Q53" i="2" s="1"/>
  <c r="T38" i="16" l="1"/>
  <c r="AB38" i="16"/>
  <c r="U38" i="16"/>
  <c r="M38" i="16" s="1"/>
  <c r="J39" i="16" s="1"/>
  <c r="W38" i="16"/>
  <c r="X38" i="16" s="1"/>
  <c r="AD38" i="16" s="1"/>
  <c r="AC38" i="16"/>
  <c r="P40" i="15"/>
  <c r="R40" i="15"/>
  <c r="Y40" i="15"/>
  <c r="Z40" i="14"/>
  <c r="V40" i="14"/>
  <c r="Q40" i="14"/>
  <c r="S40" i="14"/>
  <c r="AA40" i="14" s="1"/>
  <c r="Z45" i="12"/>
  <c r="Q45" i="12"/>
  <c r="S45" i="12"/>
  <c r="AA45" i="12" s="1"/>
  <c r="V45" i="12"/>
  <c r="AB52" i="8"/>
  <c r="AB53" i="8" s="1"/>
  <c r="S53" i="8"/>
  <c r="U52" i="2"/>
  <c r="U53" i="2" s="1"/>
  <c r="P52" i="2"/>
  <c r="V52" i="8"/>
  <c r="V53" i="8" s="1"/>
  <c r="U53" i="8"/>
  <c r="R53" i="8"/>
  <c r="AA52" i="8"/>
  <c r="AA53" i="8" s="1"/>
  <c r="Z52" i="8"/>
  <c r="Z53" i="8" s="1"/>
  <c r="N41" i="9"/>
  <c r="T41" i="9" s="1"/>
  <c r="M42" i="9"/>
  <c r="AA45" i="6"/>
  <c r="L45" i="6"/>
  <c r="I46" i="6" s="1"/>
  <c r="J46" i="6" s="1"/>
  <c r="K46" i="6" s="1"/>
  <c r="O53" i="2"/>
  <c r="R52" i="2"/>
  <c r="Z52" i="2" s="1"/>
  <c r="Z53" i="2" s="1"/>
  <c r="Y52" i="2"/>
  <c r="Y53" i="2" s="1"/>
  <c r="K39" i="16" l="1"/>
  <c r="T40" i="14"/>
  <c r="AB40" i="14" s="1"/>
  <c r="Z40" i="15"/>
  <c r="V40" i="15"/>
  <c r="Q40" i="15"/>
  <c r="T40" i="15" s="1"/>
  <c r="S40" i="15"/>
  <c r="AA40" i="15" s="1"/>
  <c r="U40" i="14"/>
  <c r="M40" i="14" s="1"/>
  <c r="J41" i="14" s="1"/>
  <c r="W40" i="14"/>
  <c r="X40" i="14" s="1"/>
  <c r="AD40" i="14" s="1"/>
  <c r="AC40" i="14"/>
  <c r="W45" i="12"/>
  <c r="X45" i="12" s="1"/>
  <c r="AD45" i="12" s="1"/>
  <c r="AC45" i="12"/>
  <c r="T45" i="12"/>
  <c r="W52" i="8"/>
  <c r="W53" i="8" s="1"/>
  <c r="V52" i="2"/>
  <c r="V53" i="2" s="1"/>
  <c r="V54" i="2" s="1"/>
  <c r="S52" i="2"/>
  <c r="AA52" i="2" s="1"/>
  <c r="AA53" i="2" s="1"/>
  <c r="V54" i="8"/>
  <c r="AB52" i="2"/>
  <c r="AB53" i="2" s="1"/>
  <c r="P53" i="2"/>
  <c r="X41" i="9"/>
  <c r="Q41" i="9"/>
  <c r="O41" i="9"/>
  <c r="N46" i="6"/>
  <c r="M47" i="6"/>
  <c r="R53" i="2"/>
  <c r="L39" i="16" l="1"/>
  <c r="O39" i="16"/>
  <c r="N40" i="16"/>
  <c r="AB40" i="15"/>
  <c r="U40" i="15"/>
  <c r="M40" i="15" s="1"/>
  <c r="J41" i="15" s="1"/>
  <c r="W40" i="15"/>
  <c r="X40" i="15" s="1"/>
  <c r="AD40" i="15" s="1"/>
  <c r="AC40" i="15"/>
  <c r="K41" i="14"/>
  <c r="AB45" i="12"/>
  <c r="U45" i="12"/>
  <c r="M45" i="12" s="1"/>
  <c r="J46" i="12" s="1"/>
  <c r="K46" i="12" s="1"/>
  <c r="W52" i="2"/>
  <c r="AC52" i="2" s="1"/>
  <c r="AC53" i="2" s="1"/>
  <c r="AC52" i="8"/>
  <c r="AC53" i="8" s="1"/>
  <c r="U41" i="9"/>
  <c r="V41" i="9" s="1"/>
  <c r="W41" i="9" s="1"/>
  <c r="AC41" i="9" s="1"/>
  <c r="P41" i="9"/>
  <c r="R41" i="9"/>
  <c r="Z41" i="9" s="1"/>
  <c r="Y41" i="9"/>
  <c r="AB41" i="9"/>
  <c r="X46" i="6"/>
  <c r="O46" i="6"/>
  <c r="Q46" i="6"/>
  <c r="L52" i="2"/>
  <c r="L53" i="2" s="1"/>
  <c r="S53" i="2"/>
  <c r="S54" i="2" s="1"/>
  <c r="R39" i="16" l="1"/>
  <c r="Y39" i="16"/>
  <c r="P39" i="16"/>
  <c r="K41" i="15"/>
  <c r="L41" i="14"/>
  <c r="O41" i="14"/>
  <c r="N42" i="14"/>
  <c r="O46" i="12"/>
  <c r="L46" i="12"/>
  <c r="N47" i="12"/>
  <c r="S41" i="9"/>
  <c r="W53" i="2"/>
  <c r="AA41" i="9"/>
  <c r="U46" i="6"/>
  <c r="V46" i="6" s="1"/>
  <c r="W46" i="6" s="1"/>
  <c r="AC46" i="6" s="1"/>
  <c r="P46" i="6"/>
  <c r="S46" i="6" s="1"/>
  <c r="L41" i="9"/>
  <c r="I42" i="9" s="1"/>
  <c r="J42" i="9" s="1"/>
  <c r="K42" i="9" s="1"/>
  <c r="R46" i="6"/>
  <c r="Z46" i="6" s="1"/>
  <c r="Y46" i="6"/>
  <c r="Z39" i="16" l="1"/>
  <c r="V39" i="16"/>
  <c r="Q39" i="16"/>
  <c r="S39" i="16"/>
  <c r="AA39" i="16" s="1"/>
  <c r="O41" i="15"/>
  <c r="L41" i="15"/>
  <c r="N42" i="15"/>
  <c r="Y41" i="14"/>
  <c r="P41" i="14"/>
  <c r="R41" i="14"/>
  <c r="R46" i="12"/>
  <c r="Y46" i="12"/>
  <c r="P46" i="12"/>
  <c r="AB46" i="6"/>
  <c r="N42" i="9"/>
  <c r="T42" i="9" s="1"/>
  <c r="M43" i="9"/>
  <c r="T39" i="16" l="1"/>
  <c r="W39" i="16"/>
  <c r="X39" i="16" s="1"/>
  <c r="AD39" i="16" s="1"/>
  <c r="AC39" i="16"/>
  <c r="Y41" i="15"/>
  <c r="R41" i="15"/>
  <c r="P41" i="15"/>
  <c r="Q41" i="14"/>
  <c r="Z41" i="14"/>
  <c r="V41" i="14"/>
  <c r="S41" i="14"/>
  <c r="AA41" i="14" s="1"/>
  <c r="Z46" i="12"/>
  <c r="S46" i="12"/>
  <c r="AA46" i="12" s="1"/>
  <c r="Q46" i="12"/>
  <c r="T46" i="12" s="1"/>
  <c r="V46" i="12"/>
  <c r="AA46" i="6"/>
  <c r="T46" i="6"/>
  <c r="L46" i="6" s="1"/>
  <c r="I47" i="6" s="1"/>
  <c r="J47" i="6" s="1"/>
  <c r="K47" i="6" s="1"/>
  <c r="O42" i="9"/>
  <c r="Q42" i="9"/>
  <c r="X42" i="9"/>
  <c r="AB39" i="16" l="1"/>
  <c r="U39" i="16"/>
  <c r="M39" i="16" s="1"/>
  <c r="J40" i="16" s="1"/>
  <c r="Q41" i="15"/>
  <c r="Z41" i="15"/>
  <c r="V41" i="15"/>
  <c r="S41" i="15"/>
  <c r="AA41" i="15" s="1"/>
  <c r="W41" i="14"/>
  <c r="X41" i="14" s="1"/>
  <c r="AD41" i="14" s="1"/>
  <c r="AC41" i="14"/>
  <c r="T41" i="14"/>
  <c r="AB46" i="12"/>
  <c r="U46" i="12"/>
  <c r="M46" i="12" s="1"/>
  <c r="J47" i="12" s="1"/>
  <c r="K47" i="12" s="1"/>
  <c r="W46" i="12"/>
  <c r="X46" i="12" s="1"/>
  <c r="AD46" i="12" s="1"/>
  <c r="AC46" i="12"/>
  <c r="U42" i="9"/>
  <c r="V42" i="9" s="1"/>
  <c r="W42" i="9" s="1"/>
  <c r="P42" i="9"/>
  <c r="M48" i="6"/>
  <c r="N47" i="6"/>
  <c r="Y42" i="9"/>
  <c r="R42" i="9"/>
  <c r="K40" i="16" l="1"/>
  <c r="T41" i="15"/>
  <c r="AB41" i="15" s="1"/>
  <c r="W41" i="15"/>
  <c r="X41" i="15" s="1"/>
  <c r="AD41" i="15" s="1"/>
  <c r="AC41" i="15"/>
  <c r="AB41" i="14"/>
  <c r="U41" i="14"/>
  <c r="M41" i="14" s="1"/>
  <c r="J42" i="14" s="1"/>
  <c r="L47" i="12"/>
  <c r="N48" i="12"/>
  <c r="O47" i="12"/>
  <c r="S42" i="9"/>
  <c r="AA42" i="9" s="1"/>
  <c r="AB42" i="9"/>
  <c r="Q47" i="6"/>
  <c r="O47" i="6"/>
  <c r="P47" i="6" s="1"/>
  <c r="X47" i="6"/>
  <c r="L42" i="9"/>
  <c r="I43" i="9" s="1"/>
  <c r="J43" i="9" s="1"/>
  <c r="K43" i="9" s="1"/>
  <c r="Z42" i="9"/>
  <c r="AC42" i="9"/>
  <c r="L40" i="16" l="1"/>
  <c r="O40" i="16"/>
  <c r="N41" i="16"/>
  <c r="U41" i="15"/>
  <c r="M41" i="15" s="1"/>
  <c r="J42" i="15" s="1"/>
  <c r="K42" i="15" s="1"/>
  <c r="K42" i="14"/>
  <c r="P47" i="12"/>
  <c r="R47" i="12"/>
  <c r="Y47" i="12"/>
  <c r="R47" i="6"/>
  <c r="Z47" i="6" s="1"/>
  <c r="U47" i="6"/>
  <c r="Y47" i="6"/>
  <c r="N43" i="9"/>
  <c r="T43" i="9" s="1"/>
  <c r="M44" i="9"/>
  <c r="Y40" i="16" l="1"/>
  <c r="P40" i="16"/>
  <c r="R40" i="16"/>
  <c r="L42" i="15"/>
  <c r="O42" i="15"/>
  <c r="N43" i="15"/>
  <c r="L42" i="14"/>
  <c r="O42" i="14"/>
  <c r="N43" i="14"/>
  <c r="Q47" i="12"/>
  <c r="V47" i="12"/>
  <c r="Z47" i="12"/>
  <c r="S47" i="12"/>
  <c r="AA47" i="12" s="1"/>
  <c r="S47" i="6"/>
  <c r="T47" i="6" s="1"/>
  <c r="L47" i="6" s="1"/>
  <c r="I48" i="6" s="1"/>
  <c r="J48" i="6" s="1"/>
  <c r="K48" i="6" s="1"/>
  <c r="V47" i="6"/>
  <c r="W47" i="6" s="1"/>
  <c r="AC47" i="6" s="1"/>
  <c r="AB47" i="6"/>
  <c r="X43" i="9"/>
  <c r="O43" i="9"/>
  <c r="Q43" i="9"/>
  <c r="Q40" i="16" l="1"/>
  <c r="Z40" i="16"/>
  <c r="V40" i="16"/>
  <c r="S40" i="16"/>
  <c r="AA40" i="16" s="1"/>
  <c r="R42" i="15"/>
  <c r="P42" i="15"/>
  <c r="Y42" i="15"/>
  <c r="P42" i="14"/>
  <c r="R42" i="14"/>
  <c r="Y42" i="14"/>
  <c r="T47" i="12"/>
  <c r="U47" i="12" s="1"/>
  <c r="M47" i="12" s="1"/>
  <c r="J48" i="12" s="1"/>
  <c r="K48" i="12" s="1"/>
  <c r="AC47" i="12"/>
  <c r="W47" i="12"/>
  <c r="X47" i="12" s="1"/>
  <c r="AD47" i="12" s="1"/>
  <c r="M49" i="6"/>
  <c r="N48" i="6"/>
  <c r="Q48" i="6" s="1"/>
  <c r="AA47" i="6"/>
  <c r="U43" i="9"/>
  <c r="AB43" i="9" s="1"/>
  <c r="P43" i="9"/>
  <c r="Y43" i="9"/>
  <c r="R43" i="9"/>
  <c r="O48" i="6"/>
  <c r="W40" i="16" l="1"/>
  <c r="X40" i="16" s="1"/>
  <c r="AD40" i="16" s="1"/>
  <c r="AC40" i="16"/>
  <c r="T40" i="16"/>
  <c r="Z42" i="15"/>
  <c r="V42" i="15"/>
  <c r="Q42" i="15"/>
  <c r="S42" i="15"/>
  <c r="AA42" i="15" s="1"/>
  <c r="Z42" i="14"/>
  <c r="V42" i="14"/>
  <c r="Q42" i="14"/>
  <c r="S42" i="14"/>
  <c r="AA42" i="14" s="1"/>
  <c r="AB47" i="12"/>
  <c r="L48" i="12"/>
  <c r="N49" i="12"/>
  <c r="O48" i="12"/>
  <c r="S43" i="9"/>
  <c r="X48" i="6"/>
  <c r="V43" i="9"/>
  <c r="W43" i="9" s="1"/>
  <c r="AC43" i="9" s="1"/>
  <c r="AA43" i="9"/>
  <c r="U48" i="6"/>
  <c r="V48" i="6" s="1"/>
  <c r="W48" i="6" s="1"/>
  <c r="AC48" i="6" s="1"/>
  <c r="P48" i="6"/>
  <c r="L43" i="9"/>
  <c r="I44" i="9" s="1"/>
  <c r="J44" i="9" s="1"/>
  <c r="K44" i="9" s="1"/>
  <c r="Z43" i="9"/>
  <c r="Y48" i="6"/>
  <c r="R48" i="6"/>
  <c r="Z48" i="6" s="1"/>
  <c r="AB40" i="16" l="1"/>
  <c r="U40" i="16"/>
  <c r="M40" i="16" s="1"/>
  <c r="J41" i="16" s="1"/>
  <c r="T42" i="14"/>
  <c r="T42" i="15"/>
  <c r="W42" i="15"/>
  <c r="X42" i="15" s="1"/>
  <c r="AD42" i="15" s="1"/>
  <c r="AC42" i="15"/>
  <c r="AB42" i="14"/>
  <c r="U42" i="14"/>
  <c r="M42" i="14" s="1"/>
  <c r="J43" i="14" s="1"/>
  <c r="W42" i="14"/>
  <c r="X42" i="14" s="1"/>
  <c r="AD42" i="14" s="1"/>
  <c r="AC42" i="14"/>
  <c r="R48" i="12"/>
  <c r="P48" i="12"/>
  <c r="Y48" i="12"/>
  <c r="S48" i="6"/>
  <c r="T48" i="6"/>
  <c r="AB48" i="6"/>
  <c r="N44" i="9"/>
  <c r="T44" i="9" s="1"/>
  <c r="M45" i="9"/>
  <c r="K41" i="16" l="1"/>
  <c r="AB42" i="15"/>
  <c r="U42" i="15"/>
  <c r="M42" i="15" s="1"/>
  <c r="J43" i="15" s="1"/>
  <c r="K43" i="14"/>
  <c r="S48" i="12"/>
  <c r="AA48" i="12" s="1"/>
  <c r="Q48" i="12"/>
  <c r="V48" i="12"/>
  <c r="Z48" i="12"/>
  <c r="O44" i="9"/>
  <c r="Q44" i="9"/>
  <c r="X44" i="9"/>
  <c r="AA48" i="6"/>
  <c r="L48" i="6"/>
  <c r="I49" i="6" s="1"/>
  <c r="J49" i="6" s="1"/>
  <c r="K49" i="6" s="1"/>
  <c r="L41" i="16" l="1"/>
  <c r="O41" i="16"/>
  <c r="N42" i="16"/>
  <c r="K43" i="15"/>
  <c r="O43" i="14"/>
  <c r="L43" i="14"/>
  <c r="N44" i="14"/>
  <c r="AC48" i="12"/>
  <c r="W48" i="12"/>
  <c r="X48" i="12" s="1"/>
  <c r="AD48" i="12" s="1"/>
  <c r="T48" i="12"/>
  <c r="U44" i="9"/>
  <c r="V44" i="9" s="1"/>
  <c r="W44" i="9" s="1"/>
  <c r="P44" i="9"/>
  <c r="R44" i="9"/>
  <c r="Y44" i="9"/>
  <c r="N49" i="6"/>
  <c r="M50" i="6"/>
  <c r="P41" i="16" l="1"/>
  <c r="R41" i="16"/>
  <c r="Y41" i="16"/>
  <c r="O43" i="15"/>
  <c r="L43" i="15"/>
  <c r="N44" i="15"/>
  <c r="R43" i="14"/>
  <c r="Y43" i="14"/>
  <c r="P43" i="14"/>
  <c r="AB48" i="12"/>
  <c r="U48" i="12"/>
  <c r="M48" i="12" s="1"/>
  <c r="J49" i="12" s="1"/>
  <c r="K49" i="12" s="1"/>
  <c r="S44" i="9"/>
  <c r="AB44" i="9"/>
  <c r="Z44" i="9"/>
  <c r="AC44" i="9"/>
  <c r="X49" i="6"/>
  <c r="Q49" i="6"/>
  <c r="O49" i="6"/>
  <c r="Z41" i="16" l="1"/>
  <c r="V41" i="16"/>
  <c r="Q41" i="16"/>
  <c r="S41" i="16"/>
  <c r="AA41" i="16" s="1"/>
  <c r="Y43" i="15"/>
  <c r="P43" i="15"/>
  <c r="R43" i="15"/>
  <c r="Z43" i="14"/>
  <c r="V43" i="14"/>
  <c r="Q43" i="14"/>
  <c r="S43" i="14"/>
  <c r="AA43" i="14" s="1"/>
  <c r="O49" i="12"/>
  <c r="N50" i="12"/>
  <c r="L49" i="12"/>
  <c r="U49" i="6"/>
  <c r="P49" i="6"/>
  <c r="AA44" i="9"/>
  <c r="L44" i="9"/>
  <c r="I45" i="9" s="1"/>
  <c r="Y49" i="6"/>
  <c r="R49" i="6"/>
  <c r="Z49" i="6" s="1"/>
  <c r="V49" i="6"/>
  <c r="W49" i="6" s="1"/>
  <c r="AC49" i="6" s="1"/>
  <c r="AB49" i="6"/>
  <c r="T41" i="16" l="1"/>
  <c r="AB41" i="16"/>
  <c r="U41" i="16"/>
  <c r="M41" i="16" s="1"/>
  <c r="J42" i="16" s="1"/>
  <c r="W41" i="16"/>
  <c r="X41" i="16" s="1"/>
  <c r="AD41" i="16" s="1"/>
  <c r="AC41" i="16"/>
  <c r="T43" i="14"/>
  <c r="Q43" i="15"/>
  <c r="V43" i="15"/>
  <c r="Z43" i="15"/>
  <c r="S43" i="15"/>
  <c r="AA43" i="15" s="1"/>
  <c r="AB43" i="14"/>
  <c r="U43" i="14"/>
  <c r="M43" i="14" s="1"/>
  <c r="J44" i="14" s="1"/>
  <c r="W43" i="14"/>
  <c r="X43" i="14" s="1"/>
  <c r="AD43" i="14" s="1"/>
  <c r="AC43" i="14"/>
  <c r="P49" i="12"/>
  <c r="R49" i="12"/>
  <c r="Y49" i="12"/>
  <c r="S49" i="6"/>
  <c r="T49" i="6" s="1"/>
  <c r="J45" i="9"/>
  <c r="K45" i="9" s="1"/>
  <c r="K42" i="16" l="1"/>
  <c r="W43" i="15"/>
  <c r="X43" i="15" s="1"/>
  <c r="AD43" i="15" s="1"/>
  <c r="AC43" i="15"/>
  <c r="T43" i="15"/>
  <c r="K44" i="14"/>
  <c r="Q49" i="12"/>
  <c r="Z49" i="12"/>
  <c r="V49" i="12"/>
  <c r="S49" i="12"/>
  <c r="AA49" i="12" s="1"/>
  <c r="N45" i="9"/>
  <c r="T45" i="9" s="1"/>
  <c r="M46" i="9"/>
  <c r="J46" i="9"/>
  <c r="K46" i="9" s="1"/>
  <c r="AA49" i="6"/>
  <c r="L49" i="6"/>
  <c r="I50" i="6" s="1"/>
  <c r="J50" i="6" s="1"/>
  <c r="K50" i="6" s="1"/>
  <c r="O42" i="16" l="1"/>
  <c r="L42" i="16"/>
  <c r="N43" i="16"/>
  <c r="AB43" i="15"/>
  <c r="U43" i="15"/>
  <c r="M43" i="15" s="1"/>
  <c r="J44" i="15" s="1"/>
  <c r="L44" i="14"/>
  <c r="O44" i="14"/>
  <c r="N45" i="14"/>
  <c r="W49" i="12"/>
  <c r="X49" i="12" s="1"/>
  <c r="AD49" i="12" s="1"/>
  <c r="AC49" i="12"/>
  <c r="T49" i="12"/>
  <c r="J47" i="9"/>
  <c r="K47" i="9" s="1"/>
  <c r="N46" i="9"/>
  <c r="T46" i="9" s="1"/>
  <c r="M47" i="9"/>
  <c r="Q45" i="9"/>
  <c r="O45" i="9"/>
  <c r="X45" i="9"/>
  <c r="N50" i="6"/>
  <c r="M51" i="6"/>
  <c r="R42" i="16" l="1"/>
  <c r="Y42" i="16"/>
  <c r="P42" i="16"/>
  <c r="K44" i="15"/>
  <c r="R44" i="14"/>
  <c r="Y44" i="14"/>
  <c r="P44" i="14"/>
  <c r="AB49" i="12"/>
  <c r="U49" i="12"/>
  <c r="M49" i="12" s="1"/>
  <c r="J50" i="12" s="1"/>
  <c r="K50" i="12" s="1"/>
  <c r="U45" i="9"/>
  <c r="V45" i="9" s="1"/>
  <c r="W45" i="9" s="1"/>
  <c r="AC45" i="9" s="1"/>
  <c r="P45" i="9"/>
  <c r="M48" i="9"/>
  <c r="R45" i="9"/>
  <c r="Z45" i="9" s="1"/>
  <c r="Y45" i="9"/>
  <c r="O46" i="9"/>
  <c r="Q46" i="9"/>
  <c r="X46" i="9"/>
  <c r="L46" i="9"/>
  <c r="N47" i="9"/>
  <c r="T47" i="9" s="1"/>
  <c r="J48" i="9"/>
  <c r="K48" i="9" s="1"/>
  <c r="O50" i="6"/>
  <c r="Q50" i="6"/>
  <c r="X50" i="6"/>
  <c r="Z42" i="16" l="1"/>
  <c r="V42" i="16"/>
  <c r="Q42" i="16"/>
  <c r="T42" i="16" s="1"/>
  <c r="S42" i="16"/>
  <c r="AA42" i="16" s="1"/>
  <c r="L44" i="15"/>
  <c r="O44" i="15"/>
  <c r="N45" i="15"/>
  <c r="Z44" i="14"/>
  <c r="V44" i="14"/>
  <c r="Q44" i="14"/>
  <c r="S44" i="14"/>
  <c r="AA44" i="14" s="1"/>
  <c r="L50" i="12"/>
  <c r="N51" i="12"/>
  <c r="O50" i="12"/>
  <c r="S45" i="9"/>
  <c r="AB45" i="9"/>
  <c r="U46" i="9"/>
  <c r="V46" i="9" s="1"/>
  <c r="W46" i="9" s="1"/>
  <c r="AC46" i="9" s="1"/>
  <c r="P46" i="9"/>
  <c r="U50" i="6"/>
  <c r="AB50" i="6" s="1"/>
  <c r="P50" i="6"/>
  <c r="X47" i="9"/>
  <c r="Q47" i="9"/>
  <c r="O47" i="9"/>
  <c r="L47" i="9"/>
  <c r="R46" i="9"/>
  <c r="Y46" i="9"/>
  <c r="M49" i="9"/>
  <c r="J49" i="9"/>
  <c r="K49" i="9" s="1"/>
  <c r="N48" i="9"/>
  <c r="T48" i="9" s="1"/>
  <c r="Y50" i="6"/>
  <c r="R50" i="6"/>
  <c r="Z50" i="6" s="1"/>
  <c r="AB42" i="16" l="1"/>
  <c r="U42" i="16"/>
  <c r="M42" i="16" s="1"/>
  <c r="J43" i="16" s="1"/>
  <c r="W42" i="16"/>
  <c r="X42" i="16" s="1"/>
  <c r="AD42" i="16" s="1"/>
  <c r="AC42" i="16"/>
  <c r="P44" i="15"/>
  <c r="R44" i="15"/>
  <c r="Y44" i="15"/>
  <c r="T44" i="14"/>
  <c r="W44" i="14"/>
  <c r="X44" i="14" s="1"/>
  <c r="AD44" i="14" s="1"/>
  <c r="AC44" i="14"/>
  <c r="P50" i="12"/>
  <c r="Y50" i="12"/>
  <c r="R50" i="12"/>
  <c r="S46" i="9"/>
  <c r="V50" i="6"/>
  <c r="W50" i="6" s="1"/>
  <c r="AC50" i="6" s="1"/>
  <c r="S50" i="6"/>
  <c r="T50" i="6" s="1"/>
  <c r="AB46" i="9"/>
  <c r="U47" i="9"/>
  <c r="V47" i="9" s="1"/>
  <c r="W47" i="9" s="1"/>
  <c r="AC47" i="9" s="1"/>
  <c r="P47" i="9"/>
  <c r="O48" i="9"/>
  <c r="X48" i="9"/>
  <c r="L48" i="9"/>
  <c r="Q48" i="9"/>
  <c r="R47" i="9"/>
  <c r="Y47" i="9"/>
  <c r="M50" i="9"/>
  <c r="J50" i="9"/>
  <c r="K50" i="9" s="1"/>
  <c r="N49" i="9"/>
  <c r="T49" i="9" s="1"/>
  <c r="Z46" i="9"/>
  <c r="AA45" i="9"/>
  <c r="L45" i="9"/>
  <c r="I46" i="9" s="1"/>
  <c r="I47" i="9" s="1"/>
  <c r="I48" i="9" s="1"/>
  <c r="K43" i="16" l="1"/>
  <c r="Z44" i="15"/>
  <c r="V44" i="15"/>
  <c r="Q44" i="15"/>
  <c r="S44" i="15"/>
  <c r="AA44" i="15" s="1"/>
  <c r="AB44" i="14"/>
  <c r="U44" i="14"/>
  <c r="M44" i="14" s="1"/>
  <c r="J45" i="14" s="1"/>
  <c r="V50" i="12"/>
  <c r="S50" i="12"/>
  <c r="AA50" i="12" s="1"/>
  <c r="Q50" i="12"/>
  <c r="T50" i="12" s="1"/>
  <c r="Z50" i="12"/>
  <c r="S47" i="9"/>
  <c r="AB47" i="9"/>
  <c r="U48" i="9"/>
  <c r="V48" i="9" s="1"/>
  <c r="W48" i="9" s="1"/>
  <c r="AC48" i="9" s="1"/>
  <c r="P48" i="9"/>
  <c r="I49" i="9"/>
  <c r="AA46" i="9"/>
  <c r="AB48" i="9"/>
  <c r="M51" i="9"/>
  <c r="Q49" i="9"/>
  <c r="L49" i="9"/>
  <c r="O49" i="9"/>
  <c r="X49" i="9"/>
  <c r="Z47" i="9"/>
  <c r="N50" i="9"/>
  <c r="T50" i="9" s="1"/>
  <c r="J51" i="9"/>
  <c r="K51" i="9" s="1"/>
  <c r="Y48" i="9"/>
  <c r="R48" i="9"/>
  <c r="AA50" i="6"/>
  <c r="L50" i="6"/>
  <c r="I51" i="6" s="1"/>
  <c r="J51" i="6" s="1"/>
  <c r="K51" i="6" s="1"/>
  <c r="L43" i="16" l="1"/>
  <c r="O43" i="16"/>
  <c r="N44" i="16"/>
  <c r="T44" i="15"/>
  <c r="AB44" i="15"/>
  <c r="U44" i="15"/>
  <c r="M44" i="15" s="1"/>
  <c r="J45" i="15" s="1"/>
  <c r="W44" i="15"/>
  <c r="X44" i="15" s="1"/>
  <c r="AD44" i="15" s="1"/>
  <c r="AC44" i="15"/>
  <c r="K45" i="14"/>
  <c r="AB50" i="12"/>
  <c r="U50" i="12"/>
  <c r="M50" i="12" s="1"/>
  <c r="J51" i="12" s="1"/>
  <c r="K51" i="12" s="1"/>
  <c r="AC50" i="12"/>
  <c r="W50" i="12"/>
  <c r="X50" i="12" s="1"/>
  <c r="AD50" i="12" s="1"/>
  <c r="S48" i="9"/>
  <c r="U49" i="9"/>
  <c r="V49" i="9" s="1"/>
  <c r="W49" i="9" s="1"/>
  <c r="AC49" i="9" s="1"/>
  <c r="P49" i="9"/>
  <c r="I50" i="9"/>
  <c r="AA47" i="9"/>
  <c r="Z48" i="9"/>
  <c r="M52" i="9"/>
  <c r="M53" i="9" s="1"/>
  <c r="J52" i="9"/>
  <c r="K52" i="9" s="1"/>
  <c r="AA48" i="9"/>
  <c r="Y49" i="9"/>
  <c r="R49" i="9"/>
  <c r="N51" i="9"/>
  <c r="T51" i="9" s="1"/>
  <c r="L50" i="9"/>
  <c r="Q50" i="9"/>
  <c r="O50" i="9"/>
  <c r="X50" i="9"/>
  <c r="N51" i="6"/>
  <c r="M52" i="6"/>
  <c r="M53" i="6" s="1"/>
  <c r="R43" i="16" l="1"/>
  <c r="Y43" i="16"/>
  <c r="P43" i="16"/>
  <c r="K45" i="15"/>
  <c r="L45" i="14"/>
  <c r="O45" i="14"/>
  <c r="N46" i="14"/>
  <c r="O51" i="12"/>
  <c r="N52" i="12"/>
  <c r="L51" i="12"/>
  <c r="S49" i="9"/>
  <c r="AA49" i="9" s="1"/>
  <c r="AB49" i="9"/>
  <c r="U50" i="9"/>
  <c r="V50" i="9" s="1"/>
  <c r="W50" i="9" s="1"/>
  <c r="AC50" i="9" s="1"/>
  <c r="P50" i="9"/>
  <c r="I51" i="9"/>
  <c r="R50" i="9"/>
  <c r="Y50" i="9"/>
  <c r="Z49" i="9"/>
  <c r="N52" i="9"/>
  <c r="T52" i="9" s="1"/>
  <c r="K53" i="9"/>
  <c r="J53" i="9"/>
  <c r="O51" i="9"/>
  <c r="L51" i="9"/>
  <c r="X51" i="9"/>
  <c r="Q51" i="9"/>
  <c r="Q51" i="6"/>
  <c r="X51" i="6"/>
  <c r="O51" i="6"/>
  <c r="Z43" i="16" l="1"/>
  <c r="V43" i="16"/>
  <c r="Q43" i="16"/>
  <c r="T43" i="16" s="1"/>
  <c r="S43" i="16"/>
  <c r="AA43" i="16" s="1"/>
  <c r="O45" i="15"/>
  <c r="L45" i="15"/>
  <c r="N46" i="15"/>
  <c r="Y45" i="14"/>
  <c r="P45" i="14"/>
  <c r="R45" i="14"/>
  <c r="P51" i="12"/>
  <c r="Y51" i="12"/>
  <c r="R51" i="12"/>
  <c r="S50" i="9"/>
  <c r="AA50" i="9" s="1"/>
  <c r="AB50" i="9"/>
  <c r="U51" i="9"/>
  <c r="V51" i="9" s="1"/>
  <c r="W51" i="9" s="1"/>
  <c r="P51" i="9"/>
  <c r="U51" i="6"/>
  <c r="AB51" i="6" s="1"/>
  <c r="P51" i="6"/>
  <c r="I52" i="9"/>
  <c r="I53" i="9" s="1"/>
  <c r="Z50" i="9"/>
  <c r="X52" i="9"/>
  <c r="X53" i="9" s="1"/>
  <c r="Q52" i="9"/>
  <c r="Q53" i="9" s="1"/>
  <c r="O52" i="9"/>
  <c r="L52" i="9"/>
  <c r="L53" i="9" s="1"/>
  <c r="N53" i="9"/>
  <c r="Y51" i="9"/>
  <c r="R51" i="9"/>
  <c r="Y51" i="6"/>
  <c r="R51" i="6"/>
  <c r="Z51" i="6" s="1"/>
  <c r="AB43" i="16" l="1"/>
  <c r="U43" i="16"/>
  <c r="M43" i="16" s="1"/>
  <c r="J44" i="16" s="1"/>
  <c r="W43" i="16"/>
  <c r="X43" i="16" s="1"/>
  <c r="AD43" i="16" s="1"/>
  <c r="AC43" i="16"/>
  <c r="Y45" i="15"/>
  <c r="R45" i="15"/>
  <c r="P45" i="15"/>
  <c r="Q45" i="14"/>
  <c r="Z45" i="14"/>
  <c r="V45" i="14"/>
  <c r="S45" i="14"/>
  <c r="AA45" i="14" s="1"/>
  <c r="Q51" i="12"/>
  <c r="V51" i="12"/>
  <c r="S51" i="12"/>
  <c r="AA51" i="12" s="1"/>
  <c r="Z51" i="12"/>
  <c r="S51" i="9"/>
  <c r="AB51" i="9"/>
  <c r="S51" i="6"/>
  <c r="T51" i="6" s="1"/>
  <c r="V51" i="6"/>
  <c r="W51" i="6" s="1"/>
  <c r="AC51" i="6" s="1"/>
  <c r="AA51" i="9"/>
  <c r="U52" i="9"/>
  <c r="U53" i="9" s="1"/>
  <c r="P52" i="9"/>
  <c r="S52" i="9" s="1"/>
  <c r="Z51" i="9"/>
  <c r="Y52" i="9"/>
  <c r="Y53" i="9" s="1"/>
  <c r="R52" i="9"/>
  <c r="O53" i="9"/>
  <c r="AC51" i="9"/>
  <c r="K44" i="16" l="1"/>
  <c r="Q45" i="15"/>
  <c r="Z45" i="15"/>
  <c r="V45" i="15"/>
  <c r="S45" i="15"/>
  <c r="AA45" i="15" s="1"/>
  <c r="W45" i="14"/>
  <c r="X45" i="14" s="1"/>
  <c r="AD45" i="14" s="1"/>
  <c r="AC45" i="14"/>
  <c r="T45" i="14"/>
  <c r="W51" i="12"/>
  <c r="X51" i="12" s="1"/>
  <c r="AD51" i="12" s="1"/>
  <c r="AC51" i="12"/>
  <c r="T51" i="12"/>
  <c r="V52" i="9"/>
  <c r="V53" i="9" s="1"/>
  <c r="V54" i="9" s="1"/>
  <c r="AB52" i="9"/>
  <c r="AB53" i="9" s="1"/>
  <c r="P53" i="9"/>
  <c r="S53" i="9"/>
  <c r="W52" i="9"/>
  <c r="W53" i="9" s="1"/>
  <c r="Z52" i="9"/>
  <c r="Z53" i="9" s="1"/>
  <c r="R53" i="9"/>
  <c r="AA51" i="6"/>
  <c r="L51" i="6"/>
  <c r="I52" i="6" s="1"/>
  <c r="L44" i="16" l="1"/>
  <c r="O44" i="16"/>
  <c r="N45" i="16"/>
  <c r="W45" i="15"/>
  <c r="X45" i="15" s="1"/>
  <c r="AD45" i="15" s="1"/>
  <c r="AC45" i="15"/>
  <c r="T45" i="15"/>
  <c r="AB45" i="14"/>
  <c r="U45" i="14"/>
  <c r="M45" i="14" s="1"/>
  <c r="J46" i="14" s="1"/>
  <c r="AB51" i="12"/>
  <c r="U51" i="12"/>
  <c r="M51" i="12" s="1"/>
  <c r="J52" i="12" s="1"/>
  <c r="AA52" i="9"/>
  <c r="AA53" i="9" s="1"/>
  <c r="AC52" i="9"/>
  <c r="AC53" i="9" s="1"/>
  <c r="I53" i="6"/>
  <c r="J52" i="6"/>
  <c r="K52" i="6" s="1"/>
  <c r="Y44" i="16" l="1"/>
  <c r="P44" i="16"/>
  <c r="R44" i="16"/>
  <c r="AB45" i="15"/>
  <c r="U45" i="15"/>
  <c r="M45" i="15" s="1"/>
  <c r="J46" i="15" s="1"/>
  <c r="K46" i="14"/>
  <c r="K52" i="12"/>
  <c r="J53" i="6"/>
  <c r="N52" i="6"/>
  <c r="K53" i="6"/>
  <c r="Q44" i="16" l="1"/>
  <c r="Z44" i="16"/>
  <c r="V44" i="16"/>
  <c r="S44" i="16"/>
  <c r="AA44" i="16" s="1"/>
  <c r="K46" i="15"/>
  <c r="L46" i="14"/>
  <c r="O46" i="14"/>
  <c r="N47" i="14"/>
  <c r="N53" i="12"/>
  <c r="O52" i="12"/>
  <c r="L52" i="12"/>
  <c r="Q52" i="6"/>
  <c r="Q53" i="6" s="1"/>
  <c r="X52" i="6"/>
  <c r="X53" i="6" s="1"/>
  <c r="O52" i="6"/>
  <c r="N53" i="6"/>
  <c r="W44" i="16" l="1"/>
  <c r="X44" i="16" s="1"/>
  <c r="AD44" i="16" s="1"/>
  <c r="AC44" i="16"/>
  <c r="T44" i="16"/>
  <c r="O46" i="15"/>
  <c r="L46" i="15"/>
  <c r="N47" i="15"/>
  <c r="P46" i="14"/>
  <c r="R46" i="14"/>
  <c r="Y46" i="14"/>
  <c r="P52" i="12"/>
  <c r="R52" i="12"/>
  <c r="Y52" i="12"/>
  <c r="U52" i="6"/>
  <c r="V52" i="6" s="1"/>
  <c r="V53" i="6" s="1"/>
  <c r="P52" i="6"/>
  <c r="R52" i="6"/>
  <c r="Y52" i="6"/>
  <c r="Y53" i="6" s="1"/>
  <c r="O53" i="6"/>
  <c r="U53" i="6"/>
  <c r="AB52" i="6"/>
  <c r="AB53" i="6" s="1"/>
  <c r="AB44" i="16" l="1"/>
  <c r="U44" i="16"/>
  <c r="M44" i="16" s="1"/>
  <c r="J45" i="16" s="1"/>
  <c r="R46" i="15"/>
  <c r="P46" i="15"/>
  <c r="Y46" i="15"/>
  <c r="Z46" i="14"/>
  <c r="V46" i="14"/>
  <c r="Q46" i="14"/>
  <c r="S46" i="14"/>
  <c r="AA46" i="14" s="1"/>
  <c r="Q52" i="12"/>
  <c r="S52" i="12"/>
  <c r="V52" i="12"/>
  <c r="Z52" i="12"/>
  <c r="S52" i="6"/>
  <c r="T52" i="6" s="1"/>
  <c r="L52" i="6" s="1"/>
  <c r="L53" i="6" s="1"/>
  <c r="P53" i="6"/>
  <c r="S53" i="6"/>
  <c r="V55" i="6"/>
  <c r="W52" i="6"/>
  <c r="W53" i="6" s="1"/>
  <c r="AA52" i="6"/>
  <c r="AA53" i="6" s="1"/>
  <c r="Z52" i="6"/>
  <c r="Z53" i="6" s="1"/>
  <c r="R53" i="6"/>
  <c r="K45" i="16" l="1"/>
  <c r="T46" i="14"/>
  <c r="AB46" i="14" s="1"/>
  <c r="Z46" i="15"/>
  <c r="V46" i="15"/>
  <c r="Q46" i="15"/>
  <c r="T46" i="15" s="1"/>
  <c r="S46" i="15"/>
  <c r="AA46" i="15" s="1"/>
  <c r="U46" i="14"/>
  <c r="M46" i="14" s="1"/>
  <c r="J47" i="14" s="1"/>
  <c r="W46" i="14"/>
  <c r="X46" i="14" s="1"/>
  <c r="AD46" i="14" s="1"/>
  <c r="AC46" i="14"/>
  <c r="AA52" i="12"/>
  <c r="W52" i="12"/>
  <c r="AC52" i="12"/>
  <c r="T52" i="12"/>
  <c r="AC52" i="6"/>
  <c r="AC53" i="6" s="1"/>
  <c r="L45" i="16" l="1"/>
  <c r="O45" i="16"/>
  <c r="N46" i="16"/>
  <c r="AB46" i="15"/>
  <c r="U46" i="15"/>
  <c r="M46" i="15" s="1"/>
  <c r="J47" i="15" s="1"/>
  <c r="W46" i="15"/>
  <c r="X46" i="15" s="1"/>
  <c r="AD46" i="15" s="1"/>
  <c r="AC46" i="15"/>
  <c r="K47" i="14"/>
  <c r="AB52" i="12"/>
  <c r="U52" i="12"/>
  <c r="M52" i="12" s="1"/>
  <c r="X52" i="12"/>
  <c r="P45" i="16" l="1"/>
  <c r="R45" i="16"/>
  <c r="Y45" i="16"/>
  <c r="K47" i="15"/>
  <c r="O47" i="14"/>
  <c r="L47" i="14"/>
  <c r="N48" i="14"/>
  <c r="J53" i="12"/>
  <c r="K53" i="12" s="1"/>
  <c r="AD52" i="12"/>
  <c r="Z45" i="16" l="1"/>
  <c r="V45" i="16"/>
  <c r="Q45" i="16"/>
  <c r="S45" i="16"/>
  <c r="AA45" i="16" s="1"/>
  <c r="L47" i="15"/>
  <c r="O47" i="15"/>
  <c r="N48" i="15"/>
  <c r="R47" i="14"/>
  <c r="Y47" i="14"/>
  <c r="P47" i="14"/>
  <c r="N54" i="12"/>
  <c r="L53" i="12"/>
  <c r="O53" i="12"/>
  <c r="T45" i="16" l="1"/>
  <c r="AB45" i="16"/>
  <c r="U45" i="16"/>
  <c r="M45" i="16" s="1"/>
  <c r="J46" i="16" s="1"/>
  <c r="X45" i="16"/>
  <c r="AD45" i="16" s="1"/>
  <c r="W45" i="16"/>
  <c r="AC45" i="16"/>
  <c r="R47" i="15"/>
  <c r="Y47" i="15"/>
  <c r="P47" i="15"/>
  <c r="Z47" i="14"/>
  <c r="V47" i="14"/>
  <c r="Q47" i="14"/>
  <c r="S47" i="14"/>
  <c r="AA47" i="14" s="1"/>
  <c r="Y53" i="12"/>
  <c r="P53" i="12"/>
  <c r="R53" i="12"/>
  <c r="K46" i="16" l="1"/>
  <c r="T47" i="14"/>
  <c r="Z47" i="15"/>
  <c r="V47" i="15"/>
  <c r="Q47" i="15"/>
  <c r="T47" i="15" s="1"/>
  <c r="S47" i="15"/>
  <c r="AA47" i="15" s="1"/>
  <c r="AB47" i="14"/>
  <c r="U47" i="14"/>
  <c r="M47" i="14" s="1"/>
  <c r="J48" i="14" s="1"/>
  <c r="W47" i="14"/>
  <c r="X47" i="14" s="1"/>
  <c r="AD47" i="14" s="1"/>
  <c r="AC47" i="14"/>
  <c r="S53" i="12"/>
  <c r="AA53" i="12" s="1"/>
  <c r="Z53" i="12"/>
  <c r="Q53" i="12"/>
  <c r="T53" i="12" s="1"/>
  <c r="V53" i="12"/>
  <c r="O46" i="16" l="1"/>
  <c r="L46" i="16"/>
  <c r="N47" i="16"/>
  <c r="AB47" i="15"/>
  <c r="U47" i="15"/>
  <c r="M47" i="15" s="1"/>
  <c r="J48" i="15" s="1"/>
  <c r="W47" i="15"/>
  <c r="X47" i="15" s="1"/>
  <c r="AD47" i="15" s="1"/>
  <c r="AC47" i="15"/>
  <c r="K48" i="14"/>
  <c r="AB53" i="12"/>
  <c r="U53" i="12"/>
  <c r="M53" i="12" s="1"/>
  <c r="J54" i="12" s="1"/>
  <c r="K54" i="12" s="1"/>
  <c r="W53" i="12"/>
  <c r="X53" i="12" s="1"/>
  <c r="AD53" i="12" s="1"/>
  <c r="AC53" i="12"/>
  <c r="R46" i="16" l="1"/>
  <c r="Y46" i="16"/>
  <c r="P46" i="16"/>
  <c r="K48" i="15"/>
  <c r="L48" i="14"/>
  <c r="O48" i="14"/>
  <c r="N49" i="14"/>
  <c r="O54" i="12"/>
  <c r="L54" i="12"/>
  <c r="N55" i="12"/>
  <c r="Z46" i="16" l="1"/>
  <c r="V46" i="16"/>
  <c r="Q46" i="16"/>
  <c r="T46" i="16" s="1"/>
  <c r="S46" i="16"/>
  <c r="AA46" i="16" s="1"/>
  <c r="L48" i="15"/>
  <c r="O48" i="15"/>
  <c r="N49" i="15"/>
  <c r="R48" i="14"/>
  <c r="Y48" i="14"/>
  <c r="P48" i="14"/>
  <c r="Y54" i="12"/>
  <c r="P54" i="12"/>
  <c r="R54" i="12"/>
  <c r="AB46" i="16" l="1"/>
  <c r="U46" i="16"/>
  <c r="M46" i="16" s="1"/>
  <c r="J47" i="16" s="1"/>
  <c r="W46" i="16"/>
  <c r="X46" i="16" s="1"/>
  <c r="AD46" i="16" s="1"/>
  <c r="AC46" i="16"/>
  <c r="Y48" i="15"/>
  <c r="P48" i="15"/>
  <c r="R48" i="15"/>
  <c r="Z48" i="14"/>
  <c r="V48" i="14"/>
  <c r="Q48" i="14"/>
  <c r="T48" i="14" s="1"/>
  <c r="S48" i="14"/>
  <c r="AA48" i="14" s="1"/>
  <c r="V54" i="12"/>
  <c r="Z54" i="12"/>
  <c r="S54" i="12"/>
  <c r="AA54" i="12" s="1"/>
  <c r="Q54" i="12"/>
  <c r="T54" i="12" s="1"/>
  <c r="K47" i="16" l="1"/>
  <c r="Q48" i="15"/>
  <c r="Z48" i="15"/>
  <c r="V48" i="15"/>
  <c r="S48" i="15"/>
  <c r="AA48" i="15" s="1"/>
  <c r="AB48" i="14"/>
  <c r="U48" i="14"/>
  <c r="M48" i="14" s="1"/>
  <c r="J49" i="14" s="1"/>
  <c r="W48" i="14"/>
  <c r="X48" i="14" s="1"/>
  <c r="AD48" i="14" s="1"/>
  <c r="AC48" i="14"/>
  <c r="AB54" i="12"/>
  <c r="U54" i="12"/>
  <c r="M54" i="12" s="1"/>
  <c r="J55" i="12" s="1"/>
  <c r="K55" i="12" s="1"/>
  <c r="W54" i="12"/>
  <c r="X54" i="12" s="1"/>
  <c r="AD54" i="12" s="1"/>
  <c r="AC54" i="12"/>
  <c r="L47" i="16" l="1"/>
  <c r="O47" i="16"/>
  <c r="N48" i="16"/>
  <c r="W48" i="15"/>
  <c r="X48" i="15" s="1"/>
  <c r="AD48" i="15" s="1"/>
  <c r="AC48" i="15"/>
  <c r="T48" i="15"/>
  <c r="K49" i="14"/>
  <c r="O55" i="12"/>
  <c r="L55" i="12"/>
  <c r="N56" i="12"/>
  <c r="R47" i="16" l="1"/>
  <c r="Y47" i="16"/>
  <c r="P47" i="16"/>
  <c r="AB48" i="15"/>
  <c r="U48" i="15"/>
  <c r="M48" i="15" s="1"/>
  <c r="J49" i="15" s="1"/>
  <c r="L49" i="14"/>
  <c r="O49" i="14"/>
  <c r="N50" i="14"/>
  <c r="R55" i="12"/>
  <c r="P55" i="12"/>
  <c r="Y55" i="12"/>
  <c r="Z47" i="16" l="1"/>
  <c r="V47" i="16"/>
  <c r="Q47" i="16"/>
  <c r="S47" i="16"/>
  <c r="AA47" i="16" s="1"/>
  <c r="K49" i="15"/>
  <c r="Y49" i="14"/>
  <c r="P49" i="14"/>
  <c r="R49" i="14"/>
  <c r="Z55" i="12"/>
  <c r="V55" i="12"/>
  <c r="S55" i="12"/>
  <c r="AA55" i="12" s="1"/>
  <c r="Q55" i="12"/>
  <c r="T47" i="16" l="1"/>
  <c r="AB47" i="16"/>
  <c r="U47" i="16"/>
  <c r="M47" i="16" s="1"/>
  <c r="J48" i="16" s="1"/>
  <c r="X47" i="16"/>
  <c r="AD47" i="16" s="1"/>
  <c r="W47" i="16"/>
  <c r="AC47" i="16"/>
  <c r="L49" i="15"/>
  <c r="O49" i="15"/>
  <c r="N50" i="15"/>
  <c r="Q49" i="14"/>
  <c r="Z49" i="14"/>
  <c r="V49" i="14"/>
  <c r="S49" i="14"/>
  <c r="AA49" i="14" s="1"/>
  <c r="T55" i="12"/>
  <c r="U55" i="12" s="1"/>
  <c r="M55" i="12" s="1"/>
  <c r="J56" i="12" s="1"/>
  <c r="K56" i="12" s="1"/>
  <c r="AB55" i="12"/>
  <c r="W55" i="12"/>
  <c r="X55" i="12" s="1"/>
  <c r="AD55" i="12" s="1"/>
  <c r="AC55" i="12"/>
  <c r="K48" i="16" l="1"/>
  <c r="P49" i="15"/>
  <c r="R49" i="15"/>
  <c r="Y49" i="15"/>
  <c r="W49" i="14"/>
  <c r="X49" i="14" s="1"/>
  <c r="AD49" i="14" s="1"/>
  <c r="AC49" i="14"/>
  <c r="T49" i="14"/>
  <c r="O56" i="12"/>
  <c r="L56" i="12"/>
  <c r="N57" i="12"/>
  <c r="L48" i="16" l="1"/>
  <c r="O48" i="16"/>
  <c r="N49" i="16"/>
  <c r="Z49" i="15"/>
  <c r="V49" i="15"/>
  <c r="Q49" i="15"/>
  <c r="S49" i="15"/>
  <c r="AA49" i="15" s="1"/>
  <c r="AB49" i="14"/>
  <c r="U49" i="14"/>
  <c r="M49" i="14" s="1"/>
  <c r="J50" i="14" s="1"/>
  <c r="P56" i="12"/>
  <c r="R56" i="12"/>
  <c r="Y56" i="12"/>
  <c r="Y48" i="16" l="1"/>
  <c r="P48" i="16"/>
  <c r="R48" i="16"/>
  <c r="T49" i="15"/>
  <c r="AB49" i="15"/>
  <c r="U49" i="15"/>
  <c r="M49" i="15" s="1"/>
  <c r="J50" i="15" s="1"/>
  <c r="W49" i="15"/>
  <c r="X49" i="15" s="1"/>
  <c r="AD49" i="15" s="1"/>
  <c r="AC49" i="15"/>
  <c r="K50" i="14"/>
  <c r="S56" i="12"/>
  <c r="AA56" i="12" s="1"/>
  <c r="Q56" i="12"/>
  <c r="T56" i="12" s="1"/>
  <c r="Z56" i="12"/>
  <c r="V56" i="12"/>
  <c r="Q48" i="16" l="1"/>
  <c r="Z48" i="16"/>
  <c r="V48" i="16"/>
  <c r="S48" i="16"/>
  <c r="AA48" i="16" s="1"/>
  <c r="K50" i="15"/>
  <c r="L50" i="14"/>
  <c r="O50" i="14"/>
  <c r="N51" i="14"/>
  <c r="W56" i="12"/>
  <c r="X56" i="12" s="1"/>
  <c r="AD56" i="12" s="1"/>
  <c r="AC56" i="12"/>
  <c r="AB56" i="12"/>
  <c r="U56" i="12"/>
  <c r="M56" i="12" s="1"/>
  <c r="J57" i="12" s="1"/>
  <c r="K57" i="12" s="1"/>
  <c r="W48" i="16" l="1"/>
  <c r="X48" i="16" s="1"/>
  <c r="AD48" i="16" s="1"/>
  <c r="AC48" i="16"/>
  <c r="T48" i="16"/>
  <c r="O50" i="15"/>
  <c r="L50" i="15"/>
  <c r="N51" i="15"/>
  <c r="P50" i="14"/>
  <c r="R50" i="14"/>
  <c r="Y50" i="14"/>
  <c r="O57" i="12"/>
  <c r="N58" i="12"/>
  <c r="L57" i="12"/>
  <c r="AB48" i="16" l="1"/>
  <c r="U48" i="16"/>
  <c r="M48" i="16" s="1"/>
  <c r="J49" i="16" s="1"/>
  <c r="R50" i="15"/>
  <c r="Y50" i="15"/>
  <c r="P50" i="15"/>
  <c r="Z50" i="14"/>
  <c r="V50" i="14"/>
  <c r="Q50" i="14"/>
  <c r="S50" i="14"/>
  <c r="AA50" i="14" s="1"/>
  <c r="R57" i="12"/>
  <c r="P57" i="12"/>
  <c r="Y57" i="12"/>
  <c r="K49" i="16" l="1"/>
  <c r="T50" i="14"/>
  <c r="AB50" i="14" s="1"/>
  <c r="Z50" i="15"/>
  <c r="V50" i="15"/>
  <c r="Q50" i="15"/>
  <c r="S50" i="15"/>
  <c r="AA50" i="15" s="1"/>
  <c r="U50" i="14"/>
  <c r="M50" i="14" s="1"/>
  <c r="J51" i="14" s="1"/>
  <c r="W50" i="14"/>
  <c r="X50" i="14" s="1"/>
  <c r="AD50" i="14" s="1"/>
  <c r="AC50" i="14"/>
  <c r="S57" i="12"/>
  <c r="AA57" i="12" s="1"/>
  <c r="Z57" i="12"/>
  <c r="Q57" i="12"/>
  <c r="V57" i="12"/>
  <c r="L49" i="16" l="1"/>
  <c r="O49" i="16"/>
  <c r="N50" i="16"/>
  <c r="T50" i="15"/>
  <c r="W50" i="15"/>
  <c r="X50" i="15" s="1"/>
  <c r="AD50" i="15" s="1"/>
  <c r="AC50" i="15"/>
  <c r="K51" i="14"/>
  <c r="T57" i="12"/>
  <c r="AB57" i="12" s="1"/>
  <c r="U57" i="12"/>
  <c r="M57" i="12" s="1"/>
  <c r="J58" i="12" s="1"/>
  <c r="K58" i="12" s="1"/>
  <c r="W57" i="12"/>
  <c r="X57" i="12" s="1"/>
  <c r="AD57" i="12" s="1"/>
  <c r="AC57" i="12"/>
  <c r="R49" i="16" l="1"/>
  <c r="Y49" i="16"/>
  <c r="P49" i="16"/>
  <c r="AB50" i="15"/>
  <c r="U50" i="15"/>
  <c r="M50" i="15" s="1"/>
  <c r="J51" i="15" s="1"/>
  <c r="O51" i="14"/>
  <c r="L51" i="14"/>
  <c r="N52" i="14"/>
  <c r="O58" i="12"/>
  <c r="L58" i="12"/>
  <c r="N59" i="12"/>
  <c r="Z49" i="16" l="1"/>
  <c r="V49" i="16"/>
  <c r="Q49" i="16"/>
  <c r="S49" i="16"/>
  <c r="AA49" i="16" s="1"/>
  <c r="K51" i="15"/>
  <c r="R51" i="14"/>
  <c r="Y51" i="14"/>
  <c r="P51" i="14"/>
  <c r="Y58" i="12"/>
  <c r="P58" i="12"/>
  <c r="R58" i="12"/>
  <c r="T49" i="16" l="1"/>
  <c r="W49" i="16"/>
  <c r="X49" i="16" s="1"/>
  <c r="AD49" i="16" s="1"/>
  <c r="AC49" i="16"/>
  <c r="L51" i="15"/>
  <c r="O51" i="15"/>
  <c r="N52" i="15"/>
  <c r="Z51" i="14"/>
  <c r="V51" i="14"/>
  <c r="Q51" i="14"/>
  <c r="S51" i="14"/>
  <c r="AA51" i="14" s="1"/>
  <c r="S58" i="12"/>
  <c r="AA58" i="12" s="1"/>
  <c r="Q58" i="12"/>
  <c r="T58" i="12" s="1"/>
  <c r="V58" i="12"/>
  <c r="Z58" i="12"/>
  <c r="AB49" i="16" l="1"/>
  <c r="U49" i="16"/>
  <c r="M49" i="16" s="1"/>
  <c r="J50" i="16" s="1"/>
  <c r="R51" i="15"/>
  <c r="Y51" i="15"/>
  <c r="P51" i="15"/>
  <c r="T51" i="14"/>
  <c r="W51" i="14"/>
  <c r="X51" i="14" s="1"/>
  <c r="AD51" i="14" s="1"/>
  <c r="AC51" i="14"/>
  <c r="W58" i="12"/>
  <c r="X58" i="12" s="1"/>
  <c r="AD58" i="12" s="1"/>
  <c r="AC58" i="12"/>
  <c r="AB58" i="12"/>
  <c r="U58" i="12"/>
  <c r="M58" i="12" s="1"/>
  <c r="J59" i="12" s="1"/>
  <c r="K59" i="12" s="1"/>
  <c r="K50" i="16" l="1"/>
  <c r="Z51" i="15"/>
  <c r="V51" i="15"/>
  <c r="Q51" i="15"/>
  <c r="S51" i="15"/>
  <c r="AA51" i="15" s="1"/>
  <c r="AB51" i="14"/>
  <c r="U51" i="14"/>
  <c r="M51" i="14" s="1"/>
  <c r="J52" i="14" s="1"/>
  <c r="O59" i="12"/>
  <c r="N60" i="12"/>
  <c r="L59" i="12"/>
  <c r="L50" i="16" l="1"/>
  <c r="O50" i="16"/>
  <c r="N51" i="16"/>
  <c r="T51" i="15"/>
  <c r="AB51" i="15"/>
  <c r="U51" i="15"/>
  <c r="M51" i="15" s="1"/>
  <c r="J52" i="15" s="1"/>
  <c r="W51" i="15"/>
  <c r="X51" i="15" s="1"/>
  <c r="AD51" i="15" s="1"/>
  <c r="AC51" i="15"/>
  <c r="K52" i="14"/>
  <c r="R59" i="12"/>
  <c r="P59" i="12"/>
  <c r="Y59" i="12"/>
  <c r="Y50" i="16" l="1"/>
  <c r="P50" i="16"/>
  <c r="R50" i="16"/>
  <c r="K52" i="15"/>
  <c r="L52" i="14"/>
  <c r="O52" i="14"/>
  <c r="N53" i="14"/>
  <c r="S59" i="12"/>
  <c r="AA59" i="12" s="1"/>
  <c r="Q59" i="12"/>
  <c r="T59" i="12" s="1"/>
  <c r="V59" i="12"/>
  <c r="Z59" i="12"/>
  <c r="Q50" i="16" l="1"/>
  <c r="V50" i="16"/>
  <c r="Z50" i="16"/>
  <c r="S50" i="16"/>
  <c r="AA50" i="16" s="1"/>
  <c r="L52" i="15"/>
  <c r="O52" i="15"/>
  <c r="N53" i="15"/>
  <c r="R52" i="14"/>
  <c r="Y52" i="14"/>
  <c r="P52" i="14"/>
  <c r="W59" i="12"/>
  <c r="X59" i="12" s="1"/>
  <c r="AD59" i="12" s="1"/>
  <c r="AC59" i="12"/>
  <c r="U59" i="12"/>
  <c r="M59" i="12" s="1"/>
  <c r="J60" i="12" s="1"/>
  <c r="K60" i="12" s="1"/>
  <c r="AB59" i="12"/>
  <c r="W50" i="16" l="1"/>
  <c r="X50" i="16" s="1"/>
  <c r="AD50" i="16" s="1"/>
  <c r="AC50" i="16"/>
  <c r="T50" i="16"/>
  <c r="Y52" i="15"/>
  <c r="P52" i="15"/>
  <c r="R52" i="15"/>
  <c r="Z52" i="14"/>
  <c r="V52" i="14"/>
  <c r="Q52" i="14"/>
  <c r="S52" i="14"/>
  <c r="AA52" i="14" s="1"/>
  <c r="L60" i="12"/>
  <c r="O60" i="12"/>
  <c r="N61" i="12"/>
  <c r="AB50" i="16" l="1"/>
  <c r="U50" i="16"/>
  <c r="M50" i="16" s="1"/>
  <c r="J51" i="16" s="1"/>
  <c r="Q52" i="15"/>
  <c r="Z52" i="15"/>
  <c r="V52" i="15"/>
  <c r="S52" i="15"/>
  <c r="AA52" i="15" s="1"/>
  <c r="T52" i="14"/>
  <c r="W52" i="14"/>
  <c r="X52" i="14" s="1"/>
  <c r="AD52" i="14" s="1"/>
  <c r="AC52" i="14"/>
  <c r="Y60" i="12"/>
  <c r="R60" i="12"/>
  <c r="P60" i="12"/>
  <c r="K51" i="16" l="1"/>
  <c r="W52" i="15"/>
  <c r="X52" i="15" s="1"/>
  <c r="AD52" i="15" s="1"/>
  <c r="AC52" i="15"/>
  <c r="T52" i="15"/>
  <c r="AB52" i="14"/>
  <c r="U52" i="14"/>
  <c r="M52" i="14" s="1"/>
  <c r="J53" i="14" s="1"/>
  <c r="V60" i="12"/>
  <c r="S60" i="12"/>
  <c r="AA60" i="12" s="1"/>
  <c r="Q60" i="12"/>
  <c r="T60" i="12" s="1"/>
  <c r="Z60" i="12"/>
  <c r="L51" i="16" l="1"/>
  <c r="O51" i="16"/>
  <c r="N52" i="16"/>
  <c r="AB52" i="15"/>
  <c r="U52" i="15"/>
  <c r="M52" i="15" s="1"/>
  <c r="J53" i="15" s="1"/>
  <c r="K53" i="14"/>
  <c r="U60" i="12"/>
  <c r="M60" i="12" s="1"/>
  <c r="J61" i="12" s="1"/>
  <c r="K61" i="12" s="1"/>
  <c r="AB60" i="12"/>
  <c r="AC60" i="12"/>
  <c r="W60" i="12"/>
  <c r="X60" i="12" s="1"/>
  <c r="AD60" i="12" s="1"/>
  <c r="P51" i="16" l="1"/>
  <c r="R51" i="16"/>
  <c r="Y51" i="16"/>
  <c r="K53" i="15"/>
  <c r="L53" i="14"/>
  <c r="O53" i="14"/>
  <c r="N54" i="14"/>
  <c r="L61" i="12"/>
  <c r="O61" i="12"/>
  <c r="N62" i="12"/>
  <c r="V51" i="16" l="1"/>
  <c r="Z51" i="16"/>
  <c r="Q51" i="16"/>
  <c r="T51" i="16" s="1"/>
  <c r="S51" i="16"/>
  <c r="AA51" i="16" s="1"/>
  <c r="L53" i="15"/>
  <c r="O53" i="15"/>
  <c r="N54" i="15"/>
  <c r="Y53" i="14"/>
  <c r="P53" i="14"/>
  <c r="R53" i="14"/>
  <c r="P61" i="12"/>
  <c r="R61" i="12"/>
  <c r="Y61" i="12"/>
  <c r="W51" i="16" l="1"/>
  <c r="X51" i="16" s="1"/>
  <c r="AD51" i="16" s="1"/>
  <c r="AC51" i="16"/>
  <c r="AB51" i="16"/>
  <c r="U51" i="16"/>
  <c r="M51" i="16" s="1"/>
  <c r="J52" i="16" s="1"/>
  <c r="P53" i="15"/>
  <c r="R53" i="15"/>
  <c r="Y53" i="15"/>
  <c r="Q53" i="14"/>
  <c r="T53" i="14" s="1"/>
  <c r="Z53" i="14"/>
  <c r="V53" i="14"/>
  <c r="S53" i="14"/>
  <c r="AA53" i="14" s="1"/>
  <c r="V61" i="12"/>
  <c r="S61" i="12"/>
  <c r="AA61" i="12" s="1"/>
  <c r="Q61" i="12"/>
  <c r="T61" i="12" s="1"/>
  <c r="U61" i="12" s="1"/>
  <c r="M61" i="12" s="1"/>
  <c r="J62" i="12" s="1"/>
  <c r="K62" i="12" s="1"/>
  <c r="Z61" i="12"/>
  <c r="K52" i="16" l="1"/>
  <c r="Z53" i="15"/>
  <c r="Q53" i="15"/>
  <c r="V53" i="15"/>
  <c r="S53" i="15"/>
  <c r="AA53" i="15" s="1"/>
  <c r="AB53" i="14"/>
  <c r="U53" i="14"/>
  <c r="M53" i="14" s="1"/>
  <c r="J54" i="14" s="1"/>
  <c r="W53" i="14"/>
  <c r="X53" i="14" s="1"/>
  <c r="AD53" i="14" s="1"/>
  <c r="AC53" i="14"/>
  <c r="AB61" i="12"/>
  <c r="AC61" i="12"/>
  <c r="W61" i="12"/>
  <c r="X61" i="12" s="1"/>
  <c r="AD61" i="12" s="1"/>
  <c r="L62" i="12"/>
  <c r="O62" i="12"/>
  <c r="N63" i="12"/>
  <c r="O52" i="16" l="1"/>
  <c r="L52" i="16"/>
  <c r="N53" i="16"/>
  <c r="W53" i="15"/>
  <c r="X53" i="15" s="1"/>
  <c r="AD53" i="15" s="1"/>
  <c r="AC53" i="15"/>
  <c r="T53" i="15"/>
  <c r="K54" i="14"/>
  <c r="Y62" i="12"/>
  <c r="R62" i="12"/>
  <c r="P62" i="12"/>
  <c r="P52" i="16" l="1"/>
  <c r="R52" i="16"/>
  <c r="Y52" i="16"/>
  <c r="AB53" i="15"/>
  <c r="U53" i="15"/>
  <c r="M53" i="15" s="1"/>
  <c r="J54" i="15" s="1"/>
  <c r="L54" i="14"/>
  <c r="O54" i="14"/>
  <c r="N55" i="14"/>
  <c r="Q62" i="12"/>
  <c r="V62" i="12"/>
  <c r="S62" i="12"/>
  <c r="AA62" i="12" s="1"/>
  <c r="Z62" i="12"/>
  <c r="Z52" i="16" l="1"/>
  <c r="V52" i="16"/>
  <c r="Q52" i="16"/>
  <c r="S52" i="16"/>
  <c r="AA52" i="16" s="1"/>
  <c r="K54" i="15"/>
  <c r="P54" i="14"/>
  <c r="R54" i="14"/>
  <c r="Y54" i="14"/>
  <c r="W62" i="12"/>
  <c r="X62" i="12" s="1"/>
  <c r="AD62" i="12" s="1"/>
  <c r="AC62" i="12"/>
  <c r="T62" i="12"/>
  <c r="T52" i="16" l="1"/>
  <c r="AB52" i="16"/>
  <c r="U52" i="16"/>
  <c r="M52" i="16" s="1"/>
  <c r="J53" i="16" s="1"/>
  <c r="W52" i="16"/>
  <c r="X52" i="16" s="1"/>
  <c r="AD52" i="16" s="1"/>
  <c r="AC52" i="16"/>
  <c r="O54" i="15"/>
  <c r="L54" i="15"/>
  <c r="N55" i="15"/>
  <c r="Z54" i="14"/>
  <c r="V54" i="14"/>
  <c r="Q54" i="14"/>
  <c r="S54" i="14"/>
  <c r="AA54" i="14" s="1"/>
  <c r="AB62" i="12"/>
  <c r="U62" i="12"/>
  <c r="M62" i="12" s="1"/>
  <c r="J63" i="12" s="1"/>
  <c r="K63" i="12" s="1"/>
  <c r="K53" i="16" l="1"/>
  <c r="T54" i="14"/>
  <c r="R54" i="15"/>
  <c r="P54" i="15"/>
  <c r="Y54" i="15"/>
  <c r="AB54" i="14"/>
  <c r="U54" i="14"/>
  <c r="M54" i="14" s="1"/>
  <c r="J55" i="14" s="1"/>
  <c r="W54" i="14"/>
  <c r="X54" i="14" s="1"/>
  <c r="AD54" i="14" s="1"/>
  <c r="AC54" i="14"/>
  <c r="O63" i="12"/>
  <c r="L63" i="12"/>
  <c r="N64" i="12"/>
  <c r="O53" i="16" l="1"/>
  <c r="L53" i="16"/>
  <c r="N54" i="16"/>
  <c r="Z54" i="15"/>
  <c r="V54" i="15"/>
  <c r="Q54" i="15"/>
  <c r="S54" i="15"/>
  <c r="AA54" i="15" s="1"/>
  <c r="K55" i="14"/>
  <c r="Y63" i="12"/>
  <c r="P63" i="12"/>
  <c r="R63" i="12"/>
  <c r="R53" i="16" l="1"/>
  <c r="Y53" i="16"/>
  <c r="P53" i="16"/>
  <c r="T54" i="15"/>
  <c r="AB54" i="15"/>
  <c r="U54" i="15"/>
  <c r="M54" i="15" s="1"/>
  <c r="J55" i="15" s="1"/>
  <c r="W54" i="15"/>
  <c r="X54" i="15" s="1"/>
  <c r="AD54" i="15" s="1"/>
  <c r="AC54" i="15"/>
  <c r="O55" i="14"/>
  <c r="L55" i="14"/>
  <c r="N56" i="14"/>
  <c r="Q63" i="12"/>
  <c r="S63" i="12"/>
  <c r="AA63" i="12" s="1"/>
  <c r="Z63" i="12"/>
  <c r="V63" i="12"/>
  <c r="Z53" i="16" l="1"/>
  <c r="V53" i="16"/>
  <c r="Q53" i="16"/>
  <c r="T53" i="16" s="1"/>
  <c r="S53" i="16"/>
  <c r="AA53" i="16" s="1"/>
  <c r="K55" i="15"/>
  <c r="R55" i="14"/>
  <c r="Y55" i="14"/>
  <c r="P55" i="14"/>
  <c r="T63" i="12"/>
  <c r="AB63" i="12" s="1"/>
  <c r="W63" i="12"/>
  <c r="X63" i="12" s="1"/>
  <c r="AD63" i="12" s="1"/>
  <c r="AC63" i="12"/>
  <c r="AB53" i="16" l="1"/>
  <c r="U53" i="16"/>
  <c r="M53" i="16" s="1"/>
  <c r="J54" i="16" s="1"/>
  <c r="W53" i="16"/>
  <c r="X53" i="16" s="1"/>
  <c r="AD53" i="16" s="1"/>
  <c r="AC53" i="16"/>
  <c r="L55" i="15"/>
  <c r="O55" i="15"/>
  <c r="N56" i="15"/>
  <c r="Z55" i="14"/>
  <c r="V55" i="14"/>
  <c r="Q55" i="14"/>
  <c r="T55" i="14" s="1"/>
  <c r="S55" i="14"/>
  <c r="AA55" i="14" s="1"/>
  <c r="U63" i="12"/>
  <c r="M63" i="12" s="1"/>
  <c r="J64" i="12" s="1"/>
  <c r="K64" i="12" s="1"/>
  <c r="L64" i="12" s="1"/>
  <c r="K54" i="16" l="1"/>
  <c r="R55" i="15"/>
  <c r="Y55" i="15"/>
  <c r="P55" i="15"/>
  <c r="AB55" i="14"/>
  <c r="U55" i="14"/>
  <c r="M55" i="14" s="1"/>
  <c r="J56" i="14" s="1"/>
  <c r="W55" i="14"/>
  <c r="X55" i="14" s="1"/>
  <c r="AD55" i="14" s="1"/>
  <c r="AC55" i="14"/>
  <c r="N65" i="12"/>
  <c r="O64" i="12"/>
  <c r="Y64" i="12" s="1"/>
  <c r="L54" i="16" l="1"/>
  <c r="O54" i="16"/>
  <c r="N55" i="16"/>
  <c r="Z55" i="15"/>
  <c r="V55" i="15"/>
  <c r="Q55" i="15"/>
  <c r="S55" i="15"/>
  <c r="AA55" i="15" s="1"/>
  <c r="K56" i="14"/>
  <c r="P64" i="12"/>
  <c r="Z64" i="12" s="1"/>
  <c r="R64" i="12"/>
  <c r="R54" i="16" l="1"/>
  <c r="Y54" i="16"/>
  <c r="P54" i="16"/>
  <c r="T55" i="15"/>
  <c r="AB55" i="15" s="1"/>
  <c r="W55" i="15"/>
  <c r="X55" i="15" s="1"/>
  <c r="AD55" i="15" s="1"/>
  <c r="AC55" i="15"/>
  <c r="L56" i="14"/>
  <c r="O56" i="14"/>
  <c r="N57" i="14"/>
  <c r="S64" i="12"/>
  <c r="AA64" i="12" s="1"/>
  <c r="V64" i="12"/>
  <c r="AC64" i="12" s="1"/>
  <c r="Q64" i="12"/>
  <c r="T64" i="12" s="1"/>
  <c r="Z54" i="16" l="1"/>
  <c r="V54" i="16"/>
  <c r="Q54" i="16"/>
  <c r="S54" i="16"/>
  <c r="AA54" i="16" s="1"/>
  <c r="U55" i="15"/>
  <c r="M55" i="15" s="1"/>
  <c r="J56" i="15" s="1"/>
  <c r="K56" i="15" s="1"/>
  <c r="R56" i="14"/>
  <c r="Y56" i="14"/>
  <c r="P56" i="14"/>
  <c r="W64" i="12"/>
  <c r="X64" i="12" s="1"/>
  <c r="AD64" i="12" s="1"/>
  <c r="AB64" i="12"/>
  <c r="U64" i="12"/>
  <c r="M64" i="12" s="1"/>
  <c r="J65" i="12" s="1"/>
  <c r="K65" i="12" s="1"/>
  <c r="W54" i="16" l="1"/>
  <c r="X54" i="16" s="1"/>
  <c r="AD54" i="16" s="1"/>
  <c r="AC54" i="16"/>
  <c r="T54" i="16"/>
  <c r="L56" i="15"/>
  <c r="O56" i="15"/>
  <c r="N57" i="15"/>
  <c r="Z56" i="14"/>
  <c r="V56" i="14"/>
  <c r="Q56" i="14"/>
  <c r="S56" i="14"/>
  <c r="AA56" i="14" s="1"/>
  <c r="O65" i="12"/>
  <c r="L65" i="12"/>
  <c r="N66" i="12"/>
  <c r="AB54" i="16" l="1"/>
  <c r="U54" i="16"/>
  <c r="M54" i="16" s="1"/>
  <c r="J55" i="16" s="1"/>
  <c r="T56" i="14"/>
  <c r="Y56" i="15"/>
  <c r="P56" i="15"/>
  <c r="R56" i="15"/>
  <c r="AB56" i="14"/>
  <c r="U56" i="14"/>
  <c r="M56" i="14" s="1"/>
  <c r="J57" i="14" s="1"/>
  <c r="W56" i="14"/>
  <c r="X56" i="14" s="1"/>
  <c r="AD56" i="14" s="1"/>
  <c r="AC56" i="14"/>
  <c r="Y65" i="12"/>
  <c r="P65" i="12"/>
  <c r="R65" i="12"/>
  <c r="K55" i="16" l="1"/>
  <c r="Q56" i="15"/>
  <c r="Z56" i="15"/>
  <c r="V56" i="15"/>
  <c r="S56" i="15"/>
  <c r="AA56" i="15" s="1"/>
  <c r="K57" i="14"/>
  <c r="Q65" i="12"/>
  <c r="Z65" i="12"/>
  <c r="S65" i="12"/>
  <c r="AA65" i="12" s="1"/>
  <c r="V65" i="12"/>
  <c r="L55" i="16" l="1"/>
  <c r="O55" i="16"/>
  <c r="N56" i="16"/>
  <c r="W56" i="15"/>
  <c r="X56" i="15" s="1"/>
  <c r="AD56" i="15" s="1"/>
  <c r="AC56" i="15"/>
  <c r="T56" i="15"/>
  <c r="L57" i="14"/>
  <c r="O57" i="14"/>
  <c r="N58" i="14"/>
  <c r="W65" i="12"/>
  <c r="X65" i="12" s="1"/>
  <c r="AD65" i="12" s="1"/>
  <c r="AC65" i="12"/>
  <c r="T65" i="12"/>
  <c r="Y55" i="16" l="1"/>
  <c r="P55" i="16"/>
  <c r="R55" i="16"/>
  <c r="AB56" i="15"/>
  <c r="U56" i="15"/>
  <c r="M56" i="15" s="1"/>
  <c r="J57" i="15" s="1"/>
  <c r="Y57" i="14"/>
  <c r="P57" i="14"/>
  <c r="R57" i="14"/>
  <c r="AB65" i="12"/>
  <c r="U65" i="12"/>
  <c r="M65" i="12" s="1"/>
  <c r="J66" i="12" s="1"/>
  <c r="K66" i="12" s="1"/>
  <c r="Q55" i="16" l="1"/>
  <c r="Z55" i="16"/>
  <c r="V55" i="16"/>
  <c r="S55" i="16"/>
  <c r="AA55" i="16" s="1"/>
  <c r="K57" i="15"/>
  <c r="Q57" i="14"/>
  <c r="T57" i="14" s="1"/>
  <c r="Z57" i="14"/>
  <c r="V57" i="14"/>
  <c r="S57" i="14"/>
  <c r="AA57" i="14" s="1"/>
  <c r="L66" i="12"/>
  <c r="O66" i="12"/>
  <c r="N67" i="12"/>
  <c r="W55" i="16" l="1"/>
  <c r="X55" i="16" s="1"/>
  <c r="AD55" i="16" s="1"/>
  <c r="AC55" i="16"/>
  <c r="T55" i="16"/>
  <c r="L57" i="15"/>
  <c r="O57" i="15"/>
  <c r="N58" i="15"/>
  <c r="AB57" i="14"/>
  <c r="U57" i="14"/>
  <c r="M57" i="14" s="1"/>
  <c r="J58" i="14" s="1"/>
  <c r="W57" i="14"/>
  <c r="X57" i="14" s="1"/>
  <c r="AD57" i="14" s="1"/>
  <c r="AC57" i="14"/>
  <c r="Y66" i="12"/>
  <c r="R66" i="12"/>
  <c r="P66" i="12"/>
  <c r="AB55" i="16" l="1"/>
  <c r="U55" i="16"/>
  <c r="M55" i="16" s="1"/>
  <c r="J56" i="16" s="1"/>
  <c r="P57" i="15"/>
  <c r="R57" i="15"/>
  <c r="Y57" i="15"/>
  <c r="K58" i="14"/>
  <c r="V66" i="12"/>
  <c r="Q66" i="12"/>
  <c r="S66" i="12"/>
  <c r="AA66" i="12" s="1"/>
  <c r="Z66" i="12"/>
  <c r="K56" i="16" l="1"/>
  <c r="Z57" i="15"/>
  <c r="Q57" i="15"/>
  <c r="V57" i="15"/>
  <c r="S57" i="15"/>
  <c r="AA57" i="15" s="1"/>
  <c r="L58" i="14"/>
  <c r="O58" i="14"/>
  <c r="N59" i="14"/>
  <c r="T66" i="12"/>
  <c r="AB66" i="12" s="1"/>
  <c r="W66" i="12"/>
  <c r="X66" i="12" s="1"/>
  <c r="AD66" i="12" s="1"/>
  <c r="AC66" i="12"/>
  <c r="L56" i="16" l="1"/>
  <c r="O56" i="16"/>
  <c r="N57" i="16"/>
  <c r="W57" i="15"/>
  <c r="X57" i="15" s="1"/>
  <c r="AD57" i="15" s="1"/>
  <c r="AC57" i="15"/>
  <c r="T57" i="15"/>
  <c r="P58" i="14"/>
  <c r="R58" i="14"/>
  <c r="Y58" i="14"/>
  <c r="U66" i="12"/>
  <c r="M66" i="12" s="1"/>
  <c r="J67" i="12" s="1"/>
  <c r="K67" i="12" s="1"/>
  <c r="O67" i="12" s="1"/>
  <c r="P56" i="16" l="1"/>
  <c r="R56" i="16"/>
  <c r="Y56" i="16"/>
  <c r="AB57" i="15"/>
  <c r="U57" i="15"/>
  <c r="M57" i="15" s="1"/>
  <c r="J58" i="15" s="1"/>
  <c r="Z58" i="14"/>
  <c r="V58" i="14"/>
  <c r="Q58" i="14"/>
  <c r="S58" i="14"/>
  <c r="AA58" i="14" s="1"/>
  <c r="N68" i="12"/>
  <c r="L67" i="12"/>
  <c r="R67" i="12"/>
  <c r="P67" i="12"/>
  <c r="Y67" i="12"/>
  <c r="Z56" i="16" l="1"/>
  <c r="V56" i="16"/>
  <c r="Q56" i="16"/>
  <c r="S56" i="16"/>
  <c r="AA56" i="16" s="1"/>
  <c r="K58" i="15"/>
  <c r="T58" i="14"/>
  <c r="W58" i="14"/>
  <c r="X58" i="14" s="1"/>
  <c r="AD58" i="14" s="1"/>
  <c r="AC58" i="14"/>
  <c r="V67" i="12"/>
  <c r="Z67" i="12"/>
  <c r="S67" i="12"/>
  <c r="AA67" i="12" s="1"/>
  <c r="Q67" i="12"/>
  <c r="T67" i="12" s="1"/>
  <c r="T56" i="16" l="1"/>
  <c r="W56" i="16"/>
  <c r="X56" i="16" s="1"/>
  <c r="AD56" i="16" s="1"/>
  <c r="AC56" i="16"/>
  <c r="AB56" i="16"/>
  <c r="U56" i="16"/>
  <c r="M56" i="16" s="1"/>
  <c r="J57" i="16" s="1"/>
  <c r="O58" i="15"/>
  <c r="L58" i="15"/>
  <c r="N59" i="15"/>
  <c r="AB58" i="14"/>
  <c r="U58" i="14"/>
  <c r="M58" i="14" s="1"/>
  <c r="J59" i="14" s="1"/>
  <c r="AB67" i="12"/>
  <c r="U67" i="12"/>
  <c r="M67" i="12" s="1"/>
  <c r="J68" i="12" s="1"/>
  <c r="K68" i="12" s="1"/>
  <c r="W67" i="12"/>
  <c r="X67" i="12" s="1"/>
  <c r="AD67" i="12" s="1"/>
  <c r="AC67" i="12"/>
  <c r="K57" i="16" l="1"/>
  <c r="R58" i="15"/>
  <c r="Y58" i="15"/>
  <c r="P58" i="15"/>
  <c r="K59" i="14"/>
  <c r="O68" i="12"/>
  <c r="L68" i="12"/>
  <c r="N69" i="12"/>
  <c r="O57" i="16" l="1"/>
  <c r="L57" i="16"/>
  <c r="N58" i="16"/>
  <c r="Z58" i="15"/>
  <c r="V58" i="15"/>
  <c r="Q58" i="15"/>
  <c r="S58" i="15"/>
  <c r="AA58" i="15" s="1"/>
  <c r="O59" i="14"/>
  <c r="L59" i="14"/>
  <c r="N60" i="14"/>
  <c r="R68" i="12"/>
  <c r="Y68" i="12"/>
  <c r="P68" i="12"/>
  <c r="R57" i="16" l="1"/>
  <c r="Y57" i="16"/>
  <c r="P57" i="16"/>
  <c r="T58" i="15"/>
  <c r="AB58" i="15" s="1"/>
  <c r="W58" i="15"/>
  <c r="X58" i="15" s="1"/>
  <c r="AD58" i="15" s="1"/>
  <c r="AC58" i="15"/>
  <c r="R59" i="14"/>
  <c r="Y59" i="14"/>
  <c r="P59" i="14"/>
  <c r="V68" i="12"/>
  <c r="Z68" i="12"/>
  <c r="S68" i="12"/>
  <c r="AA68" i="12" s="1"/>
  <c r="Q68" i="12"/>
  <c r="Z57" i="16" l="1"/>
  <c r="V57" i="16"/>
  <c r="Q57" i="16"/>
  <c r="S57" i="16"/>
  <c r="AA57" i="16" s="1"/>
  <c r="U58" i="15"/>
  <c r="M58" i="15" s="1"/>
  <c r="J59" i="15" s="1"/>
  <c r="K59" i="15"/>
  <c r="Z59" i="14"/>
  <c r="V59" i="14"/>
  <c r="Q59" i="14"/>
  <c r="S59" i="14"/>
  <c r="AA59" i="14" s="1"/>
  <c r="T68" i="12"/>
  <c r="AB68" i="12" s="1"/>
  <c r="W68" i="12"/>
  <c r="X68" i="12" s="1"/>
  <c r="AD68" i="12" s="1"/>
  <c r="AC68" i="12"/>
  <c r="T57" i="16" l="1"/>
  <c r="W57" i="16"/>
  <c r="X57" i="16" s="1"/>
  <c r="AD57" i="16" s="1"/>
  <c r="AC57" i="16"/>
  <c r="O59" i="15"/>
  <c r="L59" i="15"/>
  <c r="N60" i="15"/>
  <c r="W59" i="14"/>
  <c r="X59" i="14" s="1"/>
  <c r="AD59" i="14" s="1"/>
  <c r="AC59" i="14"/>
  <c r="T59" i="14"/>
  <c r="U68" i="12"/>
  <c r="M68" i="12" s="1"/>
  <c r="J69" i="12" s="1"/>
  <c r="K69" i="12" s="1"/>
  <c r="O69" i="12" s="1"/>
  <c r="AB57" i="16" l="1"/>
  <c r="U57" i="16"/>
  <c r="M57" i="16" s="1"/>
  <c r="J58" i="16" s="1"/>
  <c r="R59" i="15"/>
  <c r="Y59" i="15"/>
  <c r="P59" i="15"/>
  <c r="AB59" i="14"/>
  <c r="U59" i="14"/>
  <c r="M59" i="14" s="1"/>
  <c r="J60" i="14" s="1"/>
  <c r="N70" i="12"/>
  <c r="L69" i="12"/>
  <c r="R69" i="12"/>
  <c r="P69" i="12"/>
  <c r="Y69" i="12"/>
  <c r="K58" i="16" l="1"/>
  <c r="Z59" i="15"/>
  <c r="V59" i="15"/>
  <c r="Q59" i="15"/>
  <c r="S59" i="15"/>
  <c r="AA59" i="15" s="1"/>
  <c r="K60" i="14"/>
  <c r="V69" i="12"/>
  <c r="Q69" i="12"/>
  <c r="Z69" i="12"/>
  <c r="S69" i="12"/>
  <c r="AA69" i="12" s="1"/>
  <c r="L58" i="16" l="1"/>
  <c r="O58" i="16"/>
  <c r="N59" i="16"/>
  <c r="T59" i="15"/>
  <c r="AB59" i="15" s="1"/>
  <c r="W59" i="15"/>
  <c r="X59" i="15" s="1"/>
  <c r="AD59" i="15" s="1"/>
  <c r="AC59" i="15"/>
  <c r="L60" i="14"/>
  <c r="O60" i="14"/>
  <c r="N61" i="14"/>
  <c r="T69" i="12"/>
  <c r="W69" i="12"/>
  <c r="X69" i="12" s="1"/>
  <c r="AD69" i="12" s="1"/>
  <c r="AC69" i="12"/>
  <c r="R58" i="16" l="1"/>
  <c r="Y58" i="16"/>
  <c r="P58" i="16"/>
  <c r="U59" i="15"/>
  <c r="M59" i="15" s="1"/>
  <c r="J60" i="15" s="1"/>
  <c r="K60" i="15" s="1"/>
  <c r="R60" i="14"/>
  <c r="Y60" i="14"/>
  <c r="P60" i="14"/>
  <c r="AB69" i="12"/>
  <c r="U69" i="12"/>
  <c r="M69" i="12" s="1"/>
  <c r="J70" i="12" s="1"/>
  <c r="K70" i="12" s="1"/>
  <c r="Z58" i="16" l="1"/>
  <c r="V58" i="16"/>
  <c r="Q58" i="16"/>
  <c r="S58" i="16"/>
  <c r="AA58" i="16" s="1"/>
  <c r="L60" i="15"/>
  <c r="O60" i="15"/>
  <c r="N61" i="15"/>
  <c r="Z60" i="14"/>
  <c r="V60" i="14"/>
  <c r="Q60" i="14"/>
  <c r="S60" i="14"/>
  <c r="AA60" i="14" s="1"/>
  <c r="O70" i="12"/>
  <c r="L70" i="12"/>
  <c r="N71" i="12"/>
  <c r="T58" i="16" l="1"/>
  <c r="W58" i="16"/>
  <c r="X58" i="16" s="1"/>
  <c r="AD58" i="16" s="1"/>
  <c r="AC58" i="16"/>
  <c r="Y60" i="15"/>
  <c r="P60" i="15"/>
  <c r="R60" i="15"/>
  <c r="T60" i="14"/>
  <c r="W60" i="14"/>
  <c r="X60" i="14" s="1"/>
  <c r="AD60" i="14" s="1"/>
  <c r="AC60" i="14"/>
  <c r="R70" i="12"/>
  <c r="Y70" i="12"/>
  <c r="P70" i="12"/>
  <c r="AB58" i="16" l="1"/>
  <c r="U58" i="16"/>
  <c r="M58" i="16" s="1"/>
  <c r="J59" i="16" s="1"/>
  <c r="Q60" i="15"/>
  <c r="V60" i="15"/>
  <c r="Z60" i="15"/>
  <c r="S60" i="15"/>
  <c r="AA60" i="15" s="1"/>
  <c r="AB60" i="14"/>
  <c r="U60" i="14"/>
  <c r="M60" i="14" s="1"/>
  <c r="J61" i="14" s="1"/>
  <c r="S70" i="12"/>
  <c r="AA70" i="12" s="1"/>
  <c r="Q70" i="12"/>
  <c r="V70" i="12"/>
  <c r="Z70" i="12"/>
  <c r="K59" i="16" l="1"/>
  <c r="W60" i="15"/>
  <c r="X60" i="15" s="1"/>
  <c r="AD60" i="15" s="1"/>
  <c r="AC60" i="15"/>
  <c r="T60" i="15"/>
  <c r="K61" i="14"/>
  <c r="W70" i="12"/>
  <c r="X70" i="12" s="1"/>
  <c r="AD70" i="12" s="1"/>
  <c r="AC70" i="12"/>
  <c r="T70" i="12"/>
  <c r="L59" i="16" l="1"/>
  <c r="O59" i="16"/>
  <c r="N60" i="16"/>
  <c r="AB60" i="15"/>
  <c r="U60" i="15"/>
  <c r="M60" i="15" s="1"/>
  <c r="J61" i="15" s="1"/>
  <c r="L61" i="14"/>
  <c r="O61" i="14"/>
  <c r="N62" i="14"/>
  <c r="AB70" i="12"/>
  <c r="U70" i="12"/>
  <c r="M70" i="12" s="1"/>
  <c r="J71" i="12" s="1"/>
  <c r="K71" i="12" s="1"/>
  <c r="Y59" i="16" l="1"/>
  <c r="P59" i="16"/>
  <c r="R59" i="16"/>
  <c r="K61" i="15"/>
  <c r="Y61" i="14"/>
  <c r="P61" i="14"/>
  <c r="R61" i="14"/>
  <c r="O71" i="12"/>
  <c r="L71" i="12"/>
  <c r="N72" i="12"/>
  <c r="Q59" i="16" l="1"/>
  <c r="Z59" i="16"/>
  <c r="V59" i="16"/>
  <c r="S59" i="16"/>
  <c r="AA59" i="16" s="1"/>
  <c r="L61" i="15"/>
  <c r="O61" i="15"/>
  <c r="N62" i="15"/>
  <c r="Q61" i="14"/>
  <c r="Z61" i="14"/>
  <c r="V61" i="14"/>
  <c r="S61" i="14"/>
  <c r="AA61" i="14" s="1"/>
  <c r="Y71" i="12"/>
  <c r="R71" i="12"/>
  <c r="P71" i="12"/>
  <c r="T59" i="16" l="1"/>
  <c r="AB59" i="16"/>
  <c r="U59" i="16"/>
  <c r="M59" i="16" s="1"/>
  <c r="J60" i="16" s="1"/>
  <c r="W59" i="16"/>
  <c r="X59" i="16" s="1"/>
  <c r="AD59" i="16" s="1"/>
  <c r="AC59" i="16"/>
  <c r="Y61" i="15"/>
  <c r="P61" i="15"/>
  <c r="R61" i="15"/>
  <c r="X61" i="14"/>
  <c r="AD61" i="14" s="1"/>
  <c r="W61" i="14"/>
  <c r="AC61" i="14"/>
  <c r="T61" i="14"/>
  <c r="S71" i="12"/>
  <c r="AA71" i="12" s="1"/>
  <c r="Q71" i="12"/>
  <c r="V71" i="12"/>
  <c r="Z71" i="12"/>
  <c r="K60" i="16" l="1"/>
  <c r="Q61" i="15"/>
  <c r="Z61" i="15"/>
  <c r="V61" i="15"/>
  <c r="S61" i="15"/>
  <c r="AA61" i="15" s="1"/>
  <c r="AB61" i="14"/>
  <c r="U61" i="14"/>
  <c r="M61" i="14" s="1"/>
  <c r="J62" i="14" s="1"/>
  <c r="T71" i="12"/>
  <c r="AB71" i="12" s="1"/>
  <c r="W71" i="12"/>
  <c r="X71" i="12" s="1"/>
  <c r="AD71" i="12" s="1"/>
  <c r="AC71" i="12"/>
  <c r="L60" i="16" l="1"/>
  <c r="O60" i="16"/>
  <c r="N61" i="16"/>
  <c r="W61" i="15"/>
  <c r="X61" i="15" s="1"/>
  <c r="AD61" i="15" s="1"/>
  <c r="AC61" i="15"/>
  <c r="T61" i="15"/>
  <c r="K62" i="14"/>
  <c r="U71" i="12"/>
  <c r="M71" i="12" s="1"/>
  <c r="J72" i="12" s="1"/>
  <c r="K72" i="12" s="1"/>
  <c r="O72" i="12" s="1"/>
  <c r="P60" i="16" l="1"/>
  <c r="R60" i="16"/>
  <c r="Y60" i="16"/>
  <c r="AB61" i="15"/>
  <c r="U61" i="15"/>
  <c r="M61" i="15" s="1"/>
  <c r="J62" i="15" s="1"/>
  <c r="L62" i="14"/>
  <c r="O62" i="14"/>
  <c r="N63" i="14"/>
  <c r="N73" i="12"/>
  <c r="L72" i="12"/>
  <c r="P72" i="12"/>
  <c r="R72" i="12"/>
  <c r="Y72" i="12"/>
  <c r="Z60" i="16" l="1"/>
  <c r="V60" i="16"/>
  <c r="Q60" i="16"/>
  <c r="S60" i="16"/>
  <c r="AA60" i="16" s="1"/>
  <c r="K62" i="15"/>
  <c r="P62" i="14"/>
  <c r="R62" i="14"/>
  <c r="Y62" i="14"/>
  <c r="S72" i="12"/>
  <c r="AA72" i="12" s="1"/>
  <c r="Z72" i="12"/>
  <c r="V72" i="12"/>
  <c r="Q72" i="12"/>
  <c r="T60" i="16" l="1"/>
  <c r="AB60" i="16"/>
  <c r="U60" i="16"/>
  <c r="M60" i="16" s="1"/>
  <c r="J61" i="16" s="1"/>
  <c r="W60" i="16"/>
  <c r="X60" i="16" s="1"/>
  <c r="AD60" i="16" s="1"/>
  <c r="AC60" i="16"/>
  <c r="L62" i="15"/>
  <c r="O62" i="15"/>
  <c r="N63" i="15"/>
  <c r="Z62" i="14"/>
  <c r="V62" i="14"/>
  <c r="Q62" i="14"/>
  <c r="S62" i="14"/>
  <c r="AA62" i="14" s="1"/>
  <c r="T72" i="12"/>
  <c r="AB72" i="12" s="1"/>
  <c r="W72" i="12"/>
  <c r="X72" i="12" s="1"/>
  <c r="AD72" i="12" s="1"/>
  <c r="AC72" i="12"/>
  <c r="K61" i="16" l="1"/>
  <c r="P62" i="15"/>
  <c r="R62" i="15"/>
  <c r="Y62" i="15"/>
  <c r="W62" i="14"/>
  <c r="X62" i="14" s="1"/>
  <c r="AD62" i="14" s="1"/>
  <c r="AC62" i="14"/>
  <c r="T62" i="14"/>
  <c r="U72" i="12"/>
  <c r="M72" i="12" s="1"/>
  <c r="J73" i="12" s="1"/>
  <c r="K73" i="12" s="1"/>
  <c r="O73" i="12" s="1"/>
  <c r="O61" i="16" l="1"/>
  <c r="L61" i="16"/>
  <c r="N62" i="16"/>
  <c r="Z62" i="15"/>
  <c r="V62" i="15"/>
  <c r="Q62" i="15"/>
  <c r="S62" i="15"/>
  <c r="AA62" i="15" s="1"/>
  <c r="AB62" i="14"/>
  <c r="U62" i="14"/>
  <c r="M62" i="14" s="1"/>
  <c r="J63" i="14" s="1"/>
  <c r="N74" i="12"/>
  <c r="L73" i="12"/>
  <c r="P73" i="12"/>
  <c r="Y73" i="12"/>
  <c r="R73" i="12"/>
  <c r="R61" i="16" l="1"/>
  <c r="Y61" i="16"/>
  <c r="P61" i="16"/>
  <c r="T62" i="15"/>
  <c r="AB62" i="15" s="1"/>
  <c r="W62" i="15"/>
  <c r="X62" i="15" s="1"/>
  <c r="AD62" i="15" s="1"/>
  <c r="AC62" i="15"/>
  <c r="K63" i="14"/>
  <c r="S73" i="12"/>
  <c r="AA73" i="12" s="1"/>
  <c r="Z73" i="12"/>
  <c r="Q73" i="12"/>
  <c r="V73" i="12"/>
  <c r="Z61" i="16" l="1"/>
  <c r="V61" i="16"/>
  <c r="Q61" i="16"/>
  <c r="S61" i="16"/>
  <c r="AA61" i="16" s="1"/>
  <c r="U62" i="15"/>
  <c r="M62" i="15" s="1"/>
  <c r="J63" i="15" s="1"/>
  <c r="K63" i="15" s="1"/>
  <c r="O63" i="14"/>
  <c r="L63" i="14"/>
  <c r="N64" i="14"/>
  <c r="T73" i="12"/>
  <c r="AB73" i="12" s="1"/>
  <c r="W73" i="12"/>
  <c r="X73" i="12" s="1"/>
  <c r="AD73" i="12" s="1"/>
  <c r="AC73" i="12"/>
  <c r="T61" i="16" l="1"/>
  <c r="W61" i="16"/>
  <c r="X61" i="16" s="1"/>
  <c r="AD61" i="16" s="1"/>
  <c r="AC61" i="16"/>
  <c r="O63" i="15"/>
  <c r="L63" i="15"/>
  <c r="N64" i="15"/>
  <c r="R63" i="14"/>
  <c r="Y63" i="14"/>
  <c r="P63" i="14"/>
  <c r="U73" i="12"/>
  <c r="M73" i="12" s="1"/>
  <c r="J74" i="12" s="1"/>
  <c r="K74" i="12" s="1"/>
  <c r="O74" i="12" s="1"/>
  <c r="AB61" i="16" l="1"/>
  <c r="U61" i="16"/>
  <c r="M61" i="16" s="1"/>
  <c r="J62" i="16" s="1"/>
  <c r="R63" i="15"/>
  <c r="Y63" i="15"/>
  <c r="P63" i="15"/>
  <c r="Z63" i="14"/>
  <c r="V63" i="14"/>
  <c r="Q63" i="14"/>
  <c r="T63" i="14" s="1"/>
  <c r="S63" i="14"/>
  <c r="AA63" i="14" s="1"/>
  <c r="N75" i="12"/>
  <c r="L74" i="12"/>
  <c r="R74" i="12"/>
  <c r="P74" i="12"/>
  <c r="Y74" i="12"/>
  <c r="K62" i="16" l="1"/>
  <c r="Z63" i="15"/>
  <c r="V63" i="15"/>
  <c r="Q63" i="15"/>
  <c r="S63" i="15"/>
  <c r="AA63" i="15" s="1"/>
  <c r="AB63" i="14"/>
  <c r="U63" i="14"/>
  <c r="M63" i="14" s="1"/>
  <c r="J64" i="14" s="1"/>
  <c r="W63" i="14"/>
  <c r="X63" i="14"/>
  <c r="AD63" i="14" s="1"/>
  <c r="AC63" i="14"/>
  <c r="V74" i="12"/>
  <c r="Z74" i="12"/>
  <c r="S74" i="12"/>
  <c r="AA74" i="12" s="1"/>
  <c r="Q74" i="12"/>
  <c r="L62" i="16" l="1"/>
  <c r="O62" i="16"/>
  <c r="N63" i="16"/>
  <c r="T63" i="15"/>
  <c r="W63" i="15"/>
  <c r="X63" i="15" s="1"/>
  <c r="AD63" i="15" s="1"/>
  <c r="AC63" i="15"/>
  <c r="K64" i="14"/>
  <c r="W74" i="12"/>
  <c r="X74" i="12" s="1"/>
  <c r="AD74" i="12" s="1"/>
  <c r="AC74" i="12"/>
  <c r="T74" i="12"/>
  <c r="R62" i="16" l="1"/>
  <c r="Y62" i="16"/>
  <c r="P62" i="16"/>
  <c r="AB63" i="15"/>
  <c r="U63" i="15"/>
  <c r="M63" i="15" s="1"/>
  <c r="J64" i="15" s="1"/>
  <c r="L64" i="14"/>
  <c r="O64" i="14"/>
  <c r="N65" i="14"/>
  <c r="AB74" i="12"/>
  <c r="U74" i="12"/>
  <c r="M74" i="12" s="1"/>
  <c r="J75" i="12" s="1"/>
  <c r="K75" i="12" s="1"/>
  <c r="Z62" i="16" l="1"/>
  <c r="V62" i="16"/>
  <c r="Q62" i="16"/>
  <c r="S62" i="16"/>
  <c r="AA62" i="16" s="1"/>
  <c r="K64" i="15"/>
  <c r="R64" i="14"/>
  <c r="Y64" i="14"/>
  <c r="P64" i="14"/>
  <c r="L75" i="12"/>
  <c r="O75" i="12"/>
  <c r="N76" i="12"/>
  <c r="T62" i="16" l="1"/>
  <c r="AB62" i="16" s="1"/>
  <c r="U62" i="16"/>
  <c r="M62" i="16" s="1"/>
  <c r="J63" i="16" s="1"/>
  <c r="W62" i="16"/>
  <c r="X62" i="16" s="1"/>
  <c r="AD62" i="16" s="1"/>
  <c r="AC62" i="16"/>
  <c r="L64" i="15"/>
  <c r="O64" i="15"/>
  <c r="N65" i="15"/>
  <c r="Z64" i="14"/>
  <c r="V64" i="14"/>
  <c r="Q64" i="14"/>
  <c r="T64" i="14" s="1"/>
  <c r="S64" i="14"/>
  <c r="AA64" i="14" s="1"/>
  <c r="R75" i="12"/>
  <c r="P75" i="12"/>
  <c r="Y75" i="12"/>
  <c r="K63" i="16" l="1"/>
  <c r="R64" i="15"/>
  <c r="Y64" i="15"/>
  <c r="P64" i="15"/>
  <c r="AB64" i="14"/>
  <c r="U64" i="14"/>
  <c r="M64" i="14" s="1"/>
  <c r="J65" i="14" s="1"/>
  <c r="W64" i="14"/>
  <c r="X64" i="14" s="1"/>
  <c r="AD64" i="14" s="1"/>
  <c r="AC64" i="14"/>
  <c r="V75" i="12"/>
  <c r="Z75" i="12"/>
  <c r="Q75" i="12"/>
  <c r="S75" i="12"/>
  <c r="AA75" i="12" s="1"/>
  <c r="L63" i="16" l="1"/>
  <c r="O63" i="16"/>
  <c r="N64" i="16"/>
  <c r="Z64" i="15"/>
  <c r="V64" i="15"/>
  <c r="Q64" i="15"/>
  <c r="S64" i="15"/>
  <c r="AA64" i="15" s="1"/>
  <c r="K65" i="14"/>
  <c r="T75" i="12"/>
  <c r="AB75" i="12" s="1"/>
  <c r="W75" i="12"/>
  <c r="X75" i="12" s="1"/>
  <c r="AD75" i="12" s="1"/>
  <c r="AC75" i="12"/>
  <c r="Y63" i="16" l="1"/>
  <c r="P63" i="16"/>
  <c r="R63" i="16"/>
  <c r="T64" i="15"/>
  <c r="AB64" i="15" s="1"/>
  <c r="U64" i="15"/>
  <c r="M64" i="15" s="1"/>
  <c r="J65" i="15" s="1"/>
  <c r="W64" i="15"/>
  <c r="X64" i="15" s="1"/>
  <c r="AD64" i="15" s="1"/>
  <c r="AC64" i="15"/>
  <c r="L65" i="14"/>
  <c r="O65" i="14"/>
  <c r="N66" i="14"/>
  <c r="U75" i="12"/>
  <c r="M75" i="12" s="1"/>
  <c r="J76" i="12" s="1"/>
  <c r="K76" i="12" s="1"/>
  <c r="O76" i="12" s="1"/>
  <c r="Q63" i="16" l="1"/>
  <c r="Z63" i="16"/>
  <c r="V63" i="16"/>
  <c r="S63" i="16"/>
  <c r="AA63" i="16" s="1"/>
  <c r="K65" i="15"/>
  <c r="Y65" i="14"/>
  <c r="P65" i="14"/>
  <c r="R65" i="14"/>
  <c r="N77" i="12"/>
  <c r="L76" i="12"/>
  <c r="R76" i="12"/>
  <c r="Y76" i="12"/>
  <c r="P76" i="12"/>
  <c r="T63" i="16" l="1"/>
  <c r="AB63" i="16" s="1"/>
  <c r="W63" i="16"/>
  <c r="X63" i="16" s="1"/>
  <c r="AD63" i="16" s="1"/>
  <c r="AC63" i="16"/>
  <c r="L65" i="15"/>
  <c r="O65" i="15"/>
  <c r="N66" i="15"/>
  <c r="Q65" i="14"/>
  <c r="T65" i="14" s="1"/>
  <c r="Z65" i="14"/>
  <c r="V65" i="14"/>
  <c r="S65" i="14"/>
  <c r="AA65" i="14" s="1"/>
  <c r="V76" i="12"/>
  <c r="Q76" i="12"/>
  <c r="Z76" i="12"/>
  <c r="S76" i="12"/>
  <c r="AA76" i="12" s="1"/>
  <c r="U63" i="16" l="1"/>
  <c r="M63" i="16" s="1"/>
  <c r="J64" i="16" s="1"/>
  <c r="K64" i="16" s="1"/>
  <c r="Y65" i="15"/>
  <c r="P65" i="15"/>
  <c r="R65" i="15"/>
  <c r="W65" i="14"/>
  <c r="X65" i="14" s="1"/>
  <c r="AD65" i="14" s="1"/>
  <c r="AC65" i="14"/>
  <c r="AB65" i="14"/>
  <c r="U65" i="14"/>
  <c r="M65" i="14" s="1"/>
  <c r="J66" i="14" s="1"/>
  <c r="T76" i="12"/>
  <c r="W76" i="12"/>
  <c r="X76" i="12" s="1"/>
  <c r="AD76" i="12" s="1"/>
  <c r="AC76" i="12"/>
  <c r="L64" i="16" l="1"/>
  <c r="O64" i="16"/>
  <c r="N65" i="16"/>
  <c r="Q65" i="15"/>
  <c r="Z65" i="15"/>
  <c r="V65" i="15"/>
  <c r="S65" i="15"/>
  <c r="AA65" i="15" s="1"/>
  <c r="K66" i="14"/>
  <c r="AB76" i="12"/>
  <c r="U76" i="12"/>
  <c r="M76" i="12" s="1"/>
  <c r="J77" i="12" s="1"/>
  <c r="K77" i="12" s="1"/>
  <c r="P64" i="16" l="1"/>
  <c r="R64" i="16"/>
  <c r="Y64" i="16"/>
  <c r="T65" i="15"/>
  <c r="AB65" i="15" s="1"/>
  <c r="W65" i="15"/>
  <c r="X65" i="15" s="1"/>
  <c r="AD65" i="15" s="1"/>
  <c r="AC65" i="15"/>
  <c r="L66" i="14"/>
  <c r="O66" i="14"/>
  <c r="N67" i="14"/>
  <c r="L77" i="12"/>
  <c r="O77" i="12"/>
  <c r="N78" i="12"/>
  <c r="Z64" i="16" l="1"/>
  <c r="V64" i="16"/>
  <c r="Q64" i="16"/>
  <c r="S64" i="16"/>
  <c r="AA64" i="16" s="1"/>
  <c r="U65" i="15"/>
  <c r="M65" i="15" s="1"/>
  <c r="J66" i="15" s="1"/>
  <c r="K66" i="15" s="1"/>
  <c r="P66" i="14"/>
  <c r="R66" i="14"/>
  <c r="Y66" i="14"/>
  <c r="R77" i="12"/>
  <c r="P77" i="12"/>
  <c r="Y77" i="12"/>
  <c r="T64" i="16" l="1"/>
  <c r="AB64" i="16"/>
  <c r="U64" i="16"/>
  <c r="M64" i="16" s="1"/>
  <c r="J65" i="16" s="1"/>
  <c r="W64" i="16"/>
  <c r="X64" i="16" s="1"/>
  <c r="AD64" i="16" s="1"/>
  <c r="AC64" i="16"/>
  <c r="L66" i="15"/>
  <c r="O66" i="15"/>
  <c r="N67" i="15"/>
  <c r="Z66" i="14"/>
  <c r="V66" i="14"/>
  <c r="Q66" i="14"/>
  <c r="S66" i="14"/>
  <c r="AA66" i="14" s="1"/>
  <c r="V77" i="12"/>
  <c r="Z77" i="12"/>
  <c r="Q77" i="12"/>
  <c r="S77" i="12"/>
  <c r="AA77" i="12" s="1"/>
  <c r="K65" i="16" l="1"/>
  <c r="T66" i="14"/>
  <c r="P66" i="15"/>
  <c r="R66" i="15"/>
  <c r="Y66" i="15"/>
  <c r="AB66" i="14"/>
  <c r="U66" i="14"/>
  <c r="M66" i="14" s="1"/>
  <c r="J67" i="14" s="1"/>
  <c r="W66" i="14"/>
  <c r="X66" i="14" s="1"/>
  <c r="AD66" i="14" s="1"/>
  <c r="AC66" i="14"/>
  <c r="T77" i="12"/>
  <c r="AB77" i="12" s="1"/>
  <c r="W77" i="12"/>
  <c r="X77" i="12" s="1"/>
  <c r="AD77" i="12" s="1"/>
  <c r="AC77" i="12"/>
  <c r="O65" i="16" l="1"/>
  <c r="L65" i="16"/>
  <c r="N66" i="16"/>
  <c r="Z66" i="15"/>
  <c r="V66" i="15"/>
  <c r="Q66" i="15"/>
  <c r="S66" i="15"/>
  <c r="AA66" i="15" s="1"/>
  <c r="K67" i="14"/>
  <c r="U77" i="12"/>
  <c r="M77" i="12" s="1"/>
  <c r="J78" i="12" s="1"/>
  <c r="K78" i="12" s="1"/>
  <c r="O78" i="12" s="1"/>
  <c r="R65" i="16" l="1"/>
  <c r="Y65" i="16"/>
  <c r="P65" i="16"/>
  <c r="T66" i="15"/>
  <c r="AB66" i="15" s="1"/>
  <c r="W66" i="15"/>
  <c r="X66" i="15" s="1"/>
  <c r="AD66" i="15" s="1"/>
  <c r="AC66" i="15"/>
  <c r="O67" i="14"/>
  <c r="L67" i="14"/>
  <c r="N68" i="14"/>
  <c r="L78" i="12"/>
  <c r="N79" i="12"/>
  <c r="R78" i="12"/>
  <c r="Y78" i="12"/>
  <c r="P78" i="12"/>
  <c r="Z65" i="16" l="1"/>
  <c r="V65" i="16"/>
  <c r="Q65" i="16"/>
  <c r="S65" i="16"/>
  <c r="AA65" i="16" s="1"/>
  <c r="U66" i="15"/>
  <c r="M66" i="15" s="1"/>
  <c r="J67" i="15" s="1"/>
  <c r="K67" i="15" s="1"/>
  <c r="R67" i="14"/>
  <c r="Y67" i="14"/>
  <c r="P67" i="14"/>
  <c r="V78" i="12"/>
  <c r="Z78" i="12"/>
  <c r="S78" i="12"/>
  <c r="AA78" i="12" s="1"/>
  <c r="Q78" i="12"/>
  <c r="T65" i="16" l="1"/>
  <c r="AB65" i="16" s="1"/>
  <c r="W65" i="16"/>
  <c r="X65" i="16" s="1"/>
  <c r="AD65" i="16" s="1"/>
  <c r="AC65" i="16"/>
  <c r="O67" i="15"/>
  <c r="L67" i="15"/>
  <c r="N68" i="15"/>
  <c r="Z67" i="14"/>
  <c r="V67" i="14"/>
  <c r="Q67" i="14"/>
  <c r="T67" i="14" s="1"/>
  <c r="S67" i="14"/>
  <c r="AA67" i="14" s="1"/>
  <c r="W78" i="12"/>
  <c r="X78" i="12" s="1"/>
  <c r="AD78" i="12" s="1"/>
  <c r="AC78" i="12"/>
  <c r="T78" i="12"/>
  <c r="U65" i="16" l="1"/>
  <c r="M65" i="16" s="1"/>
  <c r="J66" i="16" s="1"/>
  <c r="K66" i="16" s="1"/>
  <c r="R67" i="15"/>
  <c r="Y67" i="15"/>
  <c r="P67" i="15"/>
  <c r="AB67" i="14"/>
  <c r="U67" i="14"/>
  <c r="M67" i="14" s="1"/>
  <c r="J68" i="14" s="1"/>
  <c r="W67" i="14"/>
  <c r="X67" i="14" s="1"/>
  <c r="AD67" i="14" s="1"/>
  <c r="AC67" i="14"/>
  <c r="AB78" i="12"/>
  <c r="U78" i="12"/>
  <c r="M78" i="12" s="1"/>
  <c r="J79" i="12" s="1"/>
  <c r="K79" i="12" s="1"/>
  <c r="L66" i="16" l="1"/>
  <c r="O66" i="16"/>
  <c r="N67" i="16"/>
  <c r="Z67" i="15"/>
  <c r="V67" i="15"/>
  <c r="Q67" i="15"/>
  <c r="S67" i="15"/>
  <c r="AA67" i="15" s="1"/>
  <c r="K68" i="14"/>
  <c r="L79" i="12"/>
  <c r="O79" i="12"/>
  <c r="N80" i="12"/>
  <c r="R66" i="16" l="1"/>
  <c r="Y66" i="16"/>
  <c r="P66" i="16"/>
  <c r="T67" i="15"/>
  <c r="W67" i="15"/>
  <c r="X67" i="15" s="1"/>
  <c r="AD67" i="15" s="1"/>
  <c r="AC67" i="15"/>
  <c r="L68" i="14"/>
  <c r="O68" i="14"/>
  <c r="N69" i="14"/>
  <c r="R79" i="12"/>
  <c r="P79" i="12"/>
  <c r="Y79" i="12"/>
  <c r="Z66" i="16" l="1"/>
  <c r="V66" i="16"/>
  <c r="Q66" i="16"/>
  <c r="T66" i="16" s="1"/>
  <c r="S66" i="16"/>
  <c r="AA66" i="16" s="1"/>
  <c r="AB67" i="15"/>
  <c r="U67" i="15"/>
  <c r="M67" i="15" s="1"/>
  <c r="J68" i="15" s="1"/>
  <c r="R68" i="14"/>
  <c r="Y68" i="14"/>
  <c r="P68" i="14"/>
  <c r="V79" i="12"/>
  <c r="S79" i="12"/>
  <c r="AA79" i="12" s="1"/>
  <c r="Z79" i="12"/>
  <c r="Q79" i="12"/>
  <c r="AB66" i="16" l="1"/>
  <c r="U66" i="16"/>
  <c r="M66" i="16" s="1"/>
  <c r="J67" i="16" s="1"/>
  <c r="W66" i="16"/>
  <c r="X66" i="16" s="1"/>
  <c r="AD66" i="16" s="1"/>
  <c r="AC66" i="16"/>
  <c r="K68" i="15"/>
  <c r="Z68" i="14"/>
  <c r="V68" i="14"/>
  <c r="Q68" i="14"/>
  <c r="T68" i="14" s="1"/>
  <c r="S68" i="14"/>
  <c r="AA68" i="14" s="1"/>
  <c r="W79" i="12"/>
  <c r="X79" i="12" s="1"/>
  <c r="AD79" i="12" s="1"/>
  <c r="AC79" i="12"/>
  <c r="T79" i="12"/>
  <c r="K67" i="16" l="1"/>
  <c r="L68" i="15"/>
  <c r="O68" i="15"/>
  <c r="N69" i="15"/>
  <c r="AB68" i="14"/>
  <c r="U68" i="14"/>
  <c r="M68" i="14" s="1"/>
  <c r="J69" i="14" s="1"/>
  <c r="W68" i="14"/>
  <c r="X68" i="14" s="1"/>
  <c r="AD68" i="14" s="1"/>
  <c r="AC68" i="14"/>
  <c r="AB79" i="12"/>
  <c r="U79" i="12"/>
  <c r="M79" i="12" s="1"/>
  <c r="J80" i="12" s="1"/>
  <c r="K80" i="12" s="1"/>
  <c r="L67" i="16" l="1"/>
  <c r="O67" i="16"/>
  <c r="N68" i="16"/>
  <c r="R68" i="15"/>
  <c r="Y68" i="15"/>
  <c r="P68" i="15"/>
  <c r="K69" i="14"/>
  <c r="L80" i="12"/>
  <c r="O80" i="12"/>
  <c r="N81" i="12"/>
  <c r="Y67" i="16" l="1"/>
  <c r="P67" i="16"/>
  <c r="R67" i="16"/>
  <c r="Z68" i="15"/>
  <c r="V68" i="15"/>
  <c r="Q68" i="15"/>
  <c r="T68" i="15" s="1"/>
  <c r="S68" i="15"/>
  <c r="AA68" i="15" s="1"/>
  <c r="L69" i="14"/>
  <c r="O69" i="14"/>
  <c r="N70" i="14"/>
  <c r="P80" i="12"/>
  <c r="Y80" i="12"/>
  <c r="R80" i="12"/>
  <c r="Q67" i="16" l="1"/>
  <c r="Z67" i="16"/>
  <c r="V67" i="16"/>
  <c r="S67" i="16"/>
  <c r="AA67" i="16" s="1"/>
  <c r="AB68" i="15"/>
  <c r="U68" i="15"/>
  <c r="M68" i="15" s="1"/>
  <c r="J69" i="15" s="1"/>
  <c r="W68" i="15"/>
  <c r="X68" i="15" s="1"/>
  <c r="AD68" i="15" s="1"/>
  <c r="AC68" i="15"/>
  <c r="Y69" i="14"/>
  <c r="P69" i="14"/>
  <c r="R69" i="14"/>
  <c r="Q80" i="12"/>
  <c r="V80" i="12"/>
  <c r="Z80" i="12"/>
  <c r="S80" i="12"/>
  <c r="AA80" i="12" s="1"/>
  <c r="W67" i="16" l="1"/>
  <c r="X67" i="16" s="1"/>
  <c r="AD67" i="16" s="1"/>
  <c r="AC67" i="16"/>
  <c r="T67" i="16"/>
  <c r="K69" i="15"/>
  <c r="Q69" i="14"/>
  <c r="Z69" i="14"/>
  <c r="V69" i="14"/>
  <c r="S69" i="14"/>
  <c r="AA69" i="14" s="1"/>
  <c r="W80" i="12"/>
  <c r="X80" i="12" s="1"/>
  <c r="AD80" i="12" s="1"/>
  <c r="AC80" i="12"/>
  <c r="T80" i="12"/>
  <c r="AB67" i="16" l="1"/>
  <c r="U67" i="16"/>
  <c r="M67" i="16" s="1"/>
  <c r="J68" i="16" s="1"/>
  <c r="L69" i="15"/>
  <c r="O69" i="15"/>
  <c r="N70" i="15"/>
  <c r="W69" i="14"/>
  <c r="X69" i="14" s="1"/>
  <c r="AD69" i="14" s="1"/>
  <c r="AC69" i="14"/>
  <c r="T69" i="14"/>
  <c r="AB80" i="12"/>
  <c r="U80" i="12"/>
  <c r="M80" i="12" s="1"/>
  <c r="J81" i="12" s="1"/>
  <c r="K81" i="12" s="1"/>
  <c r="K68" i="16" l="1"/>
  <c r="Y69" i="15"/>
  <c r="P69" i="15"/>
  <c r="R69" i="15"/>
  <c r="AB69" i="14"/>
  <c r="U69" i="14"/>
  <c r="M69" i="14" s="1"/>
  <c r="J70" i="14" s="1"/>
  <c r="L81" i="12"/>
  <c r="O81" i="12"/>
  <c r="N82" i="12"/>
  <c r="L68" i="16" l="1"/>
  <c r="O68" i="16"/>
  <c r="N69" i="16"/>
  <c r="Q69" i="15"/>
  <c r="Z69" i="15"/>
  <c r="V69" i="15"/>
  <c r="S69" i="15"/>
  <c r="AA69" i="15" s="1"/>
  <c r="K70" i="14"/>
  <c r="P81" i="12"/>
  <c r="Y81" i="12"/>
  <c r="R81" i="12"/>
  <c r="P68" i="16" l="1"/>
  <c r="R68" i="16"/>
  <c r="Y68" i="16"/>
  <c r="W69" i="15"/>
  <c r="X69" i="15" s="1"/>
  <c r="AD69" i="15" s="1"/>
  <c r="AC69" i="15"/>
  <c r="T69" i="15"/>
  <c r="L70" i="14"/>
  <c r="O70" i="14"/>
  <c r="N71" i="14"/>
  <c r="Q81" i="12"/>
  <c r="S81" i="12"/>
  <c r="AA81" i="12" s="1"/>
  <c r="Z81" i="12"/>
  <c r="V81" i="12"/>
  <c r="Z68" i="16" l="1"/>
  <c r="V68" i="16"/>
  <c r="Q68" i="16"/>
  <c r="T68" i="16" s="1"/>
  <c r="S68" i="16"/>
  <c r="AA68" i="16" s="1"/>
  <c r="AB69" i="15"/>
  <c r="U69" i="15"/>
  <c r="M69" i="15" s="1"/>
  <c r="J70" i="15" s="1"/>
  <c r="P70" i="14"/>
  <c r="R70" i="14"/>
  <c r="Y70" i="14"/>
  <c r="T81" i="12"/>
  <c r="AB81" i="12" s="1"/>
  <c r="W81" i="12"/>
  <c r="X81" i="12" s="1"/>
  <c r="AD81" i="12" s="1"/>
  <c r="AC81" i="12"/>
  <c r="AB68" i="16" l="1"/>
  <c r="U68" i="16"/>
  <c r="M68" i="16" s="1"/>
  <c r="J69" i="16" s="1"/>
  <c r="W68" i="16"/>
  <c r="X68" i="16" s="1"/>
  <c r="AD68" i="16" s="1"/>
  <c r="AC68" i="16"/>
  <c r="K70" i="15"/>
  <c r="Z70" i="14"/>
  <c r="V70" i="14"/>
  <c r="Q70" i="14"/>
  <c r="T70" i="14" s="1"/>
  <c r="S70" i="14"/>
  <c r="AA70" i="14" s="1"/>
  <c r="U81" i="12"/>
  <c r="M81" i="12" s="1"/>
  <c r="J82" i="12" s="1"/>
  <c r="K82" i="12" s="1"/>
  <c r="N83" i="12" s="1"/>
  <c r="K69" i="16" l="1"/>
  <c r="L70" i="15"/>
  <c r="O70" i="15"/>
  <c r="N71" i="15"/>
  <c r="AB70" i="14"/>
  <c r="U70" i="14"/>
  <c r="M70" i="14" s="1"/>
  <c r="J71" i="14" s="1"/>
  <c r="W70" i="14"/>
  <c r="X70" i="14" s="1"/>
  <c r="AD70" i="14" s="1"/>
  <c r="AC70" i="14"/>
  <c r="O82" i="12"/>
  <c r="Y82" i="12" s="1"/>
  <c r="L82" i="12"/>
  <c r="P82" i="12"/>
  <c r="O69" i="16" l="1"/>
  <c r="L69" i="16"/>
  <c r="N70" i="16"/>
  <c r="P70" i="15"/>
  <c r="R70" i="15"/>
  <c r="Y70" i="15"/>
  <c r="K71" i="14"/>
  <c r="R82" i="12"/>
  <c r="Q82" i="12"/>
  <c r="Z82" i="12"/>
  <c r="S82" i="12"/>
  <c r="AA82" i="12" s="1"/>
  <c r="V82" i="12"/>
  <c r="R69" i="16" l="1"/>
  <c r="Y69" i="16"/>
  <c r="P69" i="16"/>
  <c r="Z70" i="15"/>
  <c r="V70" i="15"/>
  <c r="Q70" i="15"/>
  <c r="S70" i="15"/>
  <c r="AA70" i="15" s="1"/>
  <c r="O71" i="14"/>
  <c r="L71" i="14"/>
  <c r="N72" i="14"/>
  <c r="T82" i="12"/>
  <c r="AB82" i="12" s="1"/>
  <c r="W82" i="12"/>
  <c r="X82" i="12" s="1"/>
  <c r="AD82" i="12" s="1"/>
  <c r="AC82" i="12"/>
  <c r="Z69" i="16" l="1"/>
  <c r="V69" i="16"/>
  <c r="Q69" i="16"/>
  <c r="T69" i="16" s="1"/>
  <c r="S69" i="16"/>
  <c r="AA69" i="16" s="1"/>
  <c r="T70" i="15"/>
  <c r="AB70" i="15" s="1"/>
  <c r="W70" i="15"/>
  <c r="X70" i="15" s="1"/>
  <c r="AD70" i="15" s="1"/>
  <c r="AC70" i="15"/>
  <c r="R71" i="14"/>
  <c r="Y71" i="14"/>
  <c r="P71" i="14"/>
  <c r="U82" i="12"/>
  <c r="M82" i="12" s="1"/>
  <c r="J83" i="12" s="1"/>
  <c r="K83" i="12" s="1"/>
  <c r="L83" i="12" s="1"/>
  <c r="AB69" i="16" l="1"/>
  <c r="U69" i="16"/>
  <c r="M69" i="16" s="1"/>
  <c r="J70" i="16" s="1"/>
  <c r="W69" i="16"/>
  <c r="X69" i="16"/>
  <c r="AD69" i="16" s="1"/>
  <c r="AC69" i="16"/>
  <c r="U70" i="15"/>
  <c r="M70" i="15" s="1"/>
  <c r="J71" i="15" s="1"/>
  <c r="K71" i="15" s="1"/>
  <c r="Z71" i="14"/>
  <c r="V71" i="14"/>
  <c r="Q71" i="14"/>
  <c r="S71" i="14"/>
  <c r="AA71" i="14" s="1"/>
  <c r="N84" i="12"/>
  <c r="O83" i="12"/>
  <c r="R83" i="12" s="1"/>
  <c r="K70" i="16" l="1"/>
  <c r="O71" i="15"/>
  <c r="L71" i="15"/>
  <c r="N72" i="15"/>
  <c r="T71" i="14"/>
  <c r="W71" i="14"/>
  <c r="X71" i="14" s="1"/>
  <c r="AD71" i="14" s="1"/>
  <c r="AC71" i="14"/>
  <c r="P83" i="12"/>
  <c r="Q83" i="12" s="1"/>
  <c r="Y83" i="12"/>
  <c r="L70" i="16" l="1"/>
  <c r="O70" i="16"/>
  <c r="N71" i="16"/>
  <c r="R71" i="15"/>
  <c r="Y71" i="15"/>
  <c r="P71" i="15"/>
  <c r="AB71" i="14"/>
  <c r="U71" i="14"/>
  <c r="M71" i="14" s="1"/>
  <c r="J72" i="14" s="1"/>
  <c r="S83" i="12"/>
  <c r="AA83" i="12" s="1"/>
  <c r="Z83" i="12"/>
  <c r="V83" i="12"/>
  <c r="W83" i="12" s="1"/>
  <c r="X83" i="12" s="1"/>
  <c r="AD83" i="12" s="1"/>
  <c r="T83" i="12"/>
  <c r="R70" i="16" l="1"/>
  <c r="Y70" i="16"/>
  <c r="P70" i="16"/>
  <c r="Z71" i="15"/>
  <c r="V71" i="15"/>
  <c r="Q71" i="15"/>
  <c r="S71" i="15"/>
  <c r="AA71" i="15" s="1"/>
  <c r="K72" i="14"/>
  <c r="AC83" i="12"/>
  <c r="AB83" i="12"/>
  <c r="U83" i="12"/>
  <c r="M83" i="12" s="1"/>
  <c r="J84" i="12" s="1"/>
  <c r="K84" i="12" s="1"/>
  <c r="Z70" i="16" l="1"/>
  <c r="V70" i="16"/>
  <c r="Q70" i="16"/>
  <c r="S70" i="16"/>
  <c r="AA70" i="16" s="1"/>
  <c r="T71" i="15"/>
  <c r="AB71" i="15" s="1"/>
  <c r="W71" i="15"/>
  <c r="X71" i="15" s="1"/>
  <c r="AD71" i="15" s="1"/>
  <c r="AC71" i="15"/>
  <c r="L72" i="14"/>
  <c r="O72" i="14"/>
  <c r="N73" i="14"/>
  <c r="L84" i="12"/>
  <c r="O84" i="12"/>
  <c r="N85" i="12"/>
  <c r="T70" i="16" l="1"/>
  <c r="W70" i="16"/>
  <c r="X70" i="16" s="1"/>
  <c r="AD70" i="16" s="1"/>
  <c r="AC70" i="16"/>
  <c r="AB70" i="16"/>
  <c r="U70" i="16"/>
  <c r="M70" i="16" s="1"/>
  <c r="J71" i="16" s="1"/>
  <c r="U71" i="15"/>
  <c r="M71" i="15" s="1"/>
  <c r="J72" i="15" s="1"/>
  <c r="K72" i="15" s="1"/>
  <c r="R72" i="14"/>
  <c r="Y72" i="14"/>
  <c r="P72" i="14"/>
  <c r="P84" i="12"/>
  <c r="Y84" i="12"/>
  <c r="R84" i="12"/>
  <c r="K71" i="16" l="1"/>
  <c r="L72" i="15"/>
  <c r="O72" i="15"/>
  <c r="N73" i="15"/>
  <c r="Z72" i="14"/>
  <c r="V72" i="14"/>
  <c r="Q72" i="14"/>
  <c r="T72" i="14" s="1"/>
  <c r="S72" i="14"/>
  <c r="AA72" i="14" s="1"/>
  <c r="Q84" i="12"/>
  <c r="Z84" i="12"/>
  <c r="S84" i="12"/>
  <c r="AA84" i="12" s="1"/>
  <c r="V84" i="12"/>
  <c r="L71" i="16" l="1"/>
  <c r="O71" i="16"/>
  <c r="N72" i="16"/>
  <c r="R72" i="15"/>
  <c r="Y72" i="15"/>
  <c r="P72" i="15"/>
  <c r="W72" i="14"/>
  <c r="X72" i="14" s="1"/>
  <c r="AD72" i="14" s="1"/>
  <c r="AC72" i="14"/>
  <c r="AB72" i="14"/>
  <c r="U72" i="14"/>
  <c r="M72" i="14" s="1"/>
  <c r="J73" i="14" s="1"/>
  <c r="W84" i="12"/>
  <c r="X84" i="12" s="1"/>
  <c r="AD84" i="12" s="1"/>
  <c r="AC84" i="12"/>
  <c r="T84" i="12"/>
  <c r="Y71" i="16" l="1"/>
  <c r="P71" i="16"/>
  <c r="R71" i="16"/>
  <c r="Z72" i="15"/>
  <c r="V72" i="15"/>
  <c r="Q72" i="15"/>
  <c r="S72" i="15"/>
  <c r="AA72" i="15" s="1"/>
  <c r="K73" i="14"/>
  <c r="AB84" i="12"/>
  <c r="U84" i="12"/>
  <c r="M84" i="12" s="1"/>
  <c r="J85" i="12" s="1"/>
  <c r="K85" i="12" s="1"/>
  <c r="Q71" i="16" l="1"/>
  <c r="Z71" i="16"/>
  <c r="V71" i="16"/>
  <c r="S71" i="16"/>
  <c r="AA71" i="16" s="1"/>
  <c r="T72" i="15"/>
  <c r="AB72" i="15" s="1"/>
  <c r="U72" i="15"/>
  <c r="M72" i="15" s="1"/>
  <c r="J73" i="15" s="1"/>
  <c r="W72" i="15"/>
  <c r="X72" i="15" s="1"/>
  <c r="AD72" i="15" s="1"/>
  <c r="AC72" i="15"/>
  <c r="L73" i="14"/>
  <c r="O73" i="14"/>
  <c r="N74" i="14"/>
  <c r="L85" i="12"/>
  <c r="O85" i="12"/>
  <c r="N86" i="12"/>
  <c r="W71" i="16" l="1"/>
  <c r="X71" i="16" s="1"/>
  <c r="AD71" i="16" s="1"/>
  <c r="AC71" i="16"/>
  <c r="T71" i="16"/>
  <c r="K73" i="15"/>
  <c r="Y73" i="14"/>
  <c r="P73" i="14"/>
  <c r="R73" i="14"/>
  <c r="P85" i="12"/>
  <c r="Y85" i="12"/>
  <c r="R85" i="12"/>
  <c r="AB71" i="16" l="1"/>
  <c r="U71" i="16"/>
  <c r="M71" i="16" s="1"/>
  <c r="J72" i="16" s="1"/>
  <c r="L73" i="15"/>
  <c r="O73" i="15"/>
  <c r="N74" i="15"/>
  <c r="Q73" i="14"/>
  <c r="Z73" i="14"/>
  <c r="V73" i="14"/>
  <c r="S73" i="14"/>
  <c r="AA73" i="14" s="1"/>
  <c r="Q85" i="12"/>
  <c r="Z85" i="12"/>
  <c r="V85" i="12"/>
  <c r="S85" i="12"/>
  <c r="AA85" i="12" s="1"/>
  <c r="K72" i="16" l="1"/>
  <c r="Y73" i="15"/>
  <c r="P73" i="15"/>
  <c r="R73" i="15"/>
  <c r="W73" i="14"/>
  <c r="X73" i="14" s="1"/>
  <c r="AD73" i="14" s="1"/>
  <c r="AC73" i="14"/>
  <c r="T73" i="14"/>
  <c r="W85" i="12"/>
  <c r="X85" i="12" s="1"/>
  <c r="AD85" i="12" s="1"/>
  <c r="AC85" i="12"/>
  <c r="T85" i="12"/>
  <c r="L72" i="16" l="1"/>
  <c r="O72" i="16"/>
  <c r="N73" i="16"/>
  <c r="Q73" i="15"/>
  <c r="Z73" i="15"/>
  <c r="V73" i="15"/>
  <c r="S73" i="15"/>
  <c r="AA73" i="15" s="1"/>
  <c r="AB73" i="14"/>
  <c r="U73" i="14"/>
  <c r="M73" i="14" s="1"/>
  <c r="J74" i="14" s="1"/>
  <c r="AB85" i="12"/>
  <c r="U85" i="12"/>
  <c r="M85" i="12" s="1"/>
  <c r="J86" i="12" s="1"/>
  <c r="K86" i="12" s="1"/>
  <c r="P72" i="16" l="1"/>
  <c r="R72" i="16"/>
  <c r="Y72" i="16"/>
  <c r="W73" i="15"/>
  <c r="X73" i="15" s="1"/>
  <c r="AD73" i="15" s="1"/>
  <c r="AC73" i="15"/>
  <c r="T73" i="15"/>
  <c r="K74" i="14"/>
  <c r="L86" i="12"/>
  <c r="O86" i="12"/>
  <c r="N87" i="12"/>
  <c r="Z72" i="16" l="1"/>
  <c r="V72" i="16"/>
  <c r="Q72" i="16"/>
  <c r="S72" i="16"/>
  <c r="AA72" i="16" s="1"/>
  <c r="AB73" i="15"/>
  <c r="U73" i="15"/>
  <c r="M73" i="15" s="1"/>
  <c r="J74" i="15" s="1"/>
  <c r="L74" i="14"/>
  <c r="O74" i="14"/>
  <c r="N75" i="14"/>
  <c r="P86" i="12"/>
  <c r="Y86" i="12"/>
  <c r="R86" i="12"/>
  <c r="T72" i="16" l="1"/>
  <c r="AB72" i="16"/>
  <c r="U72" i="16"/>
  <c r="M72" i="16" s="1"/>
  <c r="J73" i="16" s="1"/>
  <c r="W72" i="16"/>
  <c r="X72" i="16" s="1"/>
  <c r="AD72" i="16" s="1"/>
  <c r="AC72" i="16"/>
  <c r="K74" i="15"/>
  <c r="P74" i="14"/>
  <c r="R74" i="14"/>
  <c r="Y74" i="14"/>
  <c r="Q86" i="12"/>
  <c r="Z86" i="12"/>
  <c r="S86" i="12"/>
  <c r="AA86" i="12" s="1"/>
  <c r="V86" i="12"/>
  <c r="K73" i="16" l="1"/>
  <c r="L74" i="15"/>
  <c r="O74" i="15"/>
  <c r="N75" i="15"/>
  <c r="Z74" i="14"/>
  <c r="V74" i="14"/>
  <c r="Q74" i="14"/>
  <c r="S74" i="14"/>
  <c r="AA74" i="14" s="1"/>
  <c r="W86" i="12"/>
  <c r="X86" i="12" s="1"/>
  <c r="AD86" i="12" s="1"/>
  <c r="AC86" i="12"/>
  <c r="T86" i="12"/>
  <c r="O73" i="16" l="1"/>
  <c r="L73" i="16"/>
  <c r="N74" i="16"/>
  <c r="T74" i="14"/>
  <c r="U74" i="14" s="1"/>
  <c r="M74" i="14" s="1"/>
  <c r="J75" i="14" s="1"/>
  <c r="P74" i="15"/>
  <c r="R74" i="15"/>
  <c r="Y74" i="15"/>
  <c r="AB74" i="14"/>
  <c r="W74" i="14"/>
  <c r="X74" i="14" s="1"/>
  <c r="AD74" i="14" s="1"/>
  <c r="AC74" i="14"/>
  <c r="AB86" i="12"/>
  <c r="U86" i="12"/>
  <c r="M86" i="12" s="1"/>
  <c r="J87" i="12" s="1"/>
  <c r="K87" i="12" s="1"/>
  <c r="R73" i="16" l="1"/>
  <c r="Y73" i="16"/>
  <c r="P73" i="16"/>
  <c r="Z74" i="15"/>
  <c r="V74" i="15"/>
  <c r="Q74" i="15"/>
  <c r="S74" i="15"/>
  <c r="AA74" i="15" s="1"/>
  <c r="K75" i="14"/>
  <c r="L87" i="12"/>
  <c r="O87" i="12"/>
  <c r="N88" i="12"/>
  <c r="Z73" i="16" l="1"/>
  <c r="V73" i="16"/>
  <c r="Q73" i="16"/>
  <c r="S73" i="16"/>
  <c r="AA73" i="16" s="1"/>
  <c r="T74" i="15"/>
  <c r="AB74" i="15" s="1"/>
  <c r="W74" i="15"/>
  <c r="X74" i="15" s="1"/>
  <c r="AD74" i="15" s="1"/>
  <c r="AC74" i="15"/>
  <c r="O75" i="14"/>
  <c r="L75" i="14"/>
  <c r="N76" i="14"/>
  <c r="P87" i="12"/>
  <c r="Y87" i="12"/>
  <c r="R87" i="12"/>
  <c r="T73" i="16" l="1"/>
  <c r="W73" i="16"/>
  <c r="X73" i="16"/>
  <c r="AD73" i="16" s="1"/>
  <c r="AC73" i="16"/>
  <c r="U74" i="15"/>
  <c r="M74" i="15" s="1"/>
  <c r="J75" i="15" s="1"/>
  <c r="K75" i="15" s="1"/>
  <c r="R75" i="14"/>
  <c r="Y75" i="14"/>
  <c r="P75" i="14"/>
  <c r="Q87" i="12"/>
  <c r="S87" i="12"/>
  <c r="AA87" i="12" s="1"/>
  <c r="V87" i="12"/>
  <c r="Z87" i="12"/>
  <c r="AB73" i="16" l="1"/>
  <c r="U73" i="16"/>
  <c r="M73" i="16" s="1"/>
  <c r="J74" i="16" s="1"/>
  <c r="O75" i="15"/>
  <c r="L75" i="15"/>
  <c r="N76" i="15"/>
  <c r="Z75" i="14"/>
  <c r="V75" i="14"/>
  <c r="Q75" i="14"/>
  <c r="S75" i="14"/>
  <c r="AA75" i="14" s="1"/>
  <c r="W87" i="12"/>
  <c r="X87" i="12" s="1"/>
  <c r="AD87" i="12" s="1"/>
  <c r="AC87" i="12"/>
  <c r="T87" i="12"/>
  <c r="K74" i="16" l="1"/>
  <c r="T75" i="14"/>
  <c r="R75" i="15"/>
  <c r="Y75" i="15"/>
  <c r="P75" i="15"/>
  <c r="AB75" i="14"/>
  <c r="U75" i="14"/>
  <c r="M75" i="14" s="1"/>
  <c r="J76" i="14" s="1"/>
  <c r="W75" i="14"/>
  <c r="X75" i="14" s="1"/>
  <c r="AD75" i="14" s="1"/>
  <c r="AC75" i="14"/>
  <c r="AB87" i="12"/>
  <c r="U87" i="12"/>
  <c r="M87" i="12" s="1"/>
  <c r="J88" i="12" s="1"/>
  <c r="K88" i="12" s="1"/>
  <c r="L74" i="16" l="1"/>
  <c r="O74" i="16"/>
  <c r="N75" i="16"/>
  <c r="Z75" i="15"/>
  <c r="V75" i="15"/>
  <c r="Q75" i="15"/>
  <c r="S75" i="15"/>
  <c r="AA75" i="15" s="1"/>
  <c r="K76" i="14"/>
  <c r="L88" i="12"/>
  <c r="O88" i="12"/>
  <c r="N89" i="12"/>
  <c r="R74" i="16" l="1"/>
  <c r="Y74" i="16"/>
  <c r="P74" i="16"/>
  <c r="T75" i="15"/>
  <c r="W75" i="15"/>
  <c r="X75" i="15" s="1"/>
  <c r="AD75" i="15" s="1"/>
  <c r="AC75" i="15"/>
  <c r="L76" i="14"/>
  <c r="O76" i="14"/>
  <c r="N77" i="14"/>
  <c r="P88" i="12"/>
  <c r="Y88" i="12"/>
  <c r="R88" i="12"/>
  <c r="Z74" i="16" l="1"/>
  <c r="V74" i="16"/>
  <c r="Q74" i="16"/>
  <c r="S74" i="16"/>
  <c r="AA74" i="16" s="1"/>
  <c r="AB75" i="15"/>
  <c r="U75" i="15"/>
  <c r="M75" i="15" s="1"/>
  <c r="J76" i="15" s="1"/>
  <c r="P76" i="14"/>
  <c r="Y76" i="14"/>
  <c r="R76" i="14"/>
  <c r="Q88" i="12"/>
  <c r="Z88" i="12"/>
  <c r="S88" i="12"/>
  <c r="AA88" i="12" s="1"/>
  <c r="V88" i="12"/>
  <c r="T74" i="16" l="1"/>
  <c r="W74" i="16"/>
  <c r="X74" i="16" s="1"/>
  <c r="AD74" i="16" s="1"/>
  <c r="AC74" i="16"/>
  <c r="K76" i="15"/>
  <c r="Q76" i="14"/>
  <c r="V76" i="14"/>
  <c r="Z76" i="14"/>
  <c r="S76" i="14"/>
  <c r="AA76" i="14" s="1"/>
  <c r="W88" i="12"/>
  <c r="X88" i="12" s="1"/>
  <c r="AD88" i="12" s="1"/>
  <c r="AC88" i="12"/>
  <c r="T88" i="12"/>
  <c r="AB74" i="16" l="1"/>
  <c r="U74" i="16"/>
  <c r="M74" i="16" s="1"/>
  <c r="J75" i="16" s="1"/>
  <c r="L76" i="15"/>
  <c r="O76" i="15"/>
  <c r="N77" i="15"/>
  <c r="W76" i="14"/>
  <c r="X76" i="14" s="1"/>
  <c r="AD76" i="14" s="1"/>
  <c r="AC76" i="14"/>
  <c r="T76" i="14"/>
  <c r="AB88" i="12"/>
  <c r="U88" i="12"/>
  <c r="M88" i="12" s="1"/>
  <c r="J89" i="12" s="1"/>
  <c r="K89" i="12" s="1"/>
  <c r="K75" i="16" l="1"/>
  <c r="R76" i="15"/>
  <c r="Y76" i="15"/>
  <c r="P76" i="15"/>
  <c r="AB76" i="14"/>
  <c r="U76" i="14"/>
  <c r="M76" i="14" s="1"/>
  <c r="J77" i="14" s="1"/>
  <c r="L89" i="12"/>
  <c r="O89" i="12"/>
  <c r="N90" i="12"/>
  <c r="L75" i="16" l="1"/>
  <c r="O75" i="16"/>
  <c r="N76" i="16"/>
  <c r="Z76" i="15"/>
  <c r="V76" i="15"/>
  <c r="Q76" i="15"/>
  <c r="S76" i="15"/>
  <c r="AA76" i="15" s="1"/>
  <c r="K77" i="14"/>
  <c r="P89" i="12"/>
  <c r="Y89" i="12"/>
  <c r="R89" i="12"/>
  <c r="Y75" i="16" l="1"/>
  <c r="P75" i="16"/>
  <c r="R75" i="16"/>
  <c r="T76" i="15"/>
  <c r="AB76" i="15" s="1"/>
  <c r="W76" i="15"/>
  <c r="X76" i="15" s="1"/>
  <c r="AD76" i="15" s="1"/>
  <c r="AC76" i="15"/>
  <c r="O77" i="14"/>
  <c r="L77" i="14"/>
  <c r="N78" i="14"/>
  <c r="Q89" i="12"/>
  <c r="Z89" i="12"/>
  <c r="V89" i="12"/>
  <c r="S89" i="12"/>
  <c r="AA89" i="12" s="1"/>
  <c r="Q75" i="16" l="1"/>
  <c r="Z75" i="16"/>
  <c r="V75" i="16"/>
  <c r="S75" i="16"/>
  <c r="AA75" i="16" s="1"/>
  <c r="U76" i="15"/>
  <c r="M76" i="15" s="1"/>
  <c r="J77" i="15" s="1"/>
  <c r="K77" i="15" s="1"/>
  <c r="R77" i="14"/>
  <c r="Y77" i="14"/>
  <c r="P77" i="14"/>
  <c r="W89" i="12"/>
  <c r="X89" i="12" s="1"/>
  <c r="AD89" i="12" s="1"/>
  <c r="AC89" i="12"/>
  <c r="T89" i="12"/>
  <c r="W75" i="16" l="1"/>
  <c r="X75" i="16" s="1"/>
  <c r="AD75" i="16" s="1"/>
  <c r="AC75" i="16"/>
  <c r="T75" i="16"/>
  <c r="L77" i="15"/>
  <c r="O77" i="15"/>
  <c r="N78" i="15"/>
  <c r="Z77" i="14"/>
  <c r="V77" i="14"/>
  <c r="Q77" i="14"/>
  <c r="S77" i="14"/>
  <c r="AA77" i="14" s="1"/>
  <c r="AB89" i="12"/>
  <c r="U89" i="12"/>
  <c r="M89" i="12" s="1"/>
  <c r="J90" i="12" s="1"/>
  <c r="K90" i="12" s="1"/>
  <c r="AB75" i="16" l="1"/>
  <c r="U75" i="16"/>
  <c r="M75" i="16" s="1"/>
  <c r="J76" i="16" s="1"/>
  <c r="T77" i="14"/>
  <c r="Y77" i="15"/>
  <c r="P77" i="15"/>
  <c r="R77" i="15"/>
  <c r="AB77" i="14"/>
  <c r="U77" i="14"/>
  <c r="M77" i="14" s="1"/>
  <c r="J78" i="14" s="1"/>
  <c r="W77" i="14"/>
  <c r="X77" i="14" s="1"/>
  <c r="AD77" i="14" s="1"/>
  <c r="AC77" i="14"/>
  <c r="L90" i="12"/>
  <c r="O90" i="12"/>
  <c r="N91" i="12"/>
  <c r="K76" i="16" l="1"/>
  <c r="Q77" i="15"/>
  <c r="Z77" i="15"/>
  <c r="V77" i="15"/>
  <c r="S77" i="15"/>
  <c r="AA77" i="15" s="1"/>
  <c r="K78" i="14"/>
  <c r="P90" i="12"/>
  <c r="Y90" i="12"/>
  <c r="R90" i="12"/>
  <c r="L76" i="16" l="1"/>
  <c r="O76" i="16"/>
  <c r="N77" i="16"/>
  <c r="W77" i="15"/>
  <c r="X77" i="15" s="1"/>
  <c r="AD77" i="15" s="1"/>
  <c r="AC77" i="15"/>
  <c r="T77" i="15"/>
  <c r="O78" i="14"/>
  <c r="L78" i="14"/>
  <c r="N79" i="14"/>
  <c r="Q90" i="12"/>
  <c r="Z90" i="12"/>
  <c r="V90" i="12"/>
  <c r="S90" i="12"/>
  <c r="AA90" i="12" s="1"/>
  <c r="P76" i="16" l="1"/>
  <c r="R76" i="16"/>
  <c r="Y76" i="16"/>
  <c r="AB77" i="15"/>
  <c r="U77" i="15"/>
  <c r="M77" i="15" s="1"/>
  <c r="J78" i="15" s="1"/>
  <c r="R78" i="14"/>
  <c r="Y78" i="14"/>
  <c r="P78" i="14"/>
  <c r="W90" i="12"/>
  <c r="X90" i="12" s="1"/>
  <c r="AD90" i="12" s="1"/>
  <c r="AC90" i="12"/>
  <c r="T90" i="12"/>
  <c r="Z76" i="16" l="1"/>
  <c r="V76" i="16"/>
  <c r="Q76" i="16"/>
  <c r="S76" i="16"/>
  <c r="AA76" i="16" s="1"/>
  <c r="K78" i="15"/>
  <c r="Z78" i="14"/>
  <c r="V78" i="14"/>
  <c r="Q78" i="14"/>
  <c r="T78" i="14" s="1"/>
  <c r="S78" i="14"/>
  <c r="AA78" i="14" s="1"/>
  <c r="AB90" i="12"/>
  <c r="U90" i="12"/>
  <c r="M90" i="12" s="1"/>
  <c r="J91" i="12" s="1"/>
  <c r="K91" i="12" s="1"/>
  <c r="T76" i="16" l="1"/>
  <c r="W76" i="16"/>
  <c r="X76" i="16" s="1"/>
  <c r="AD76" i="16" s="1"/>
  <c r="AC76" i="16"/>
  <c r="L78" i="15"/>
  <c r="O78" i="15"/>
  <c r="N79" i="15"/>
  <c r="AB78" i="14"/>
  <c r="U78" i="14"/>
  <c r="M78" i="14" s="1"/>
  <c r="J79" i="14" s="1"/>
  <c r="W78" i="14"/>
  <c r="X78" i="14" s="1"/>
  <c r="AD78" i="14" s="1"/>
  <c r="AC78" i="14"/>
  <c r="L91" i="12"/>
  <c r="O91" i="12"/>
  <c r="N92" i="12"/>
  <c r="AB76" i="16" l="1"/>
  <c r="U76" i="16"/>
  <c r="M76" i="16" s="1"/>
  <c r="J77" i="16" s="1"/>
  <c r="P78" i="15"/>
  <c r="R78" i="15"/>
  <c r="Y78" i="15"/>
  <c r="K79" i="14"/>
  <c r="P91" i="12"/>
  <c r="Y91" i="12"/>
  <c r="R91" i="12"/>
  <c r="K77" i="16" l="1"/>
  <c r="Z78" i="15"/>
  <c r="V78" i="15"/>
  <c r="Q78" i="15"/>
  <c r="S78" i="15"/>
  <c r="AA78" i="15" s="1"/>
  <c r="L79" i="14"/>
  <c r="O79" i="14"/>
  <c r="N80" i="14"/>
  <c r="Q91" i="12"/>
  <c r="Z91" i="12"/>
  <c r="V91" i="12"/>
  <c r="S91" i="12"/>
  <c r="AA91" i="12" s="1"/>
  <c r="O77" i="16" l="1"/>
  <c r="L77" i="16"/>
  <c r="N78" i="16"/>
  <c r="T78" i="15"/>
  <c r="W78" i="15"/>
  <c r="X78" i="15" s="1"/>
  <c r="AD78" i="15" s="1"/>
  <c r="AC78" i="15"/>
  <c r="Y79" i="14"/>
  <c r="P79" i="14"/>
  <c r="R79" i="14"/>
  <c r="T91" i="12"/>
  <c r="AB91" i="12" s="1"/>
  <c r="W91" i="12"/>
  <c r="X91" i="12" s="1"/>
  <c r="AD91" i="12" s="1"/>
  <c r="AC91" i="12"/>
  <c r="R77" i="16" l="1"/>
  <c r="Y77" i="16"/>
  <c r="P77" i="16"/>
  <c r="AB78" i="15"/>
  <c r="U78" i="15"/>
  <c r="M78" i="15" s="1"/>
  <c r="J79" i="15" s="1"/>
  <c r="Q79" i="14"/>
  <c r="T79" i="14" s="1"/>
  <c r="Z79" i="14"/>
  <c r="V79" i="14"/>
  <c r="S79" i="14"/>
  <c r="AA79" i="14" s="1"/>
  <c r="U91" i="12"/>
  <c r="M91" i="12" s="1"/>
  <c r="J92" i="12" s="1"/>
  <c r="K92" i="12" s="1"/>
  <c r="N93" i="12" s="1"/>
  <c r="Z77" i="16" l="1"/>
  <c r="V77" i="16"/>
  <c r="Q77" i="16"/>
  <c r="S77" i="16"/>
  <c r="AA77" i="16" s="1"/>
  <c r="K79" i="15"/>
  <c r="W79" i="14"/>
  <c r="X79" i="14" s="1"/>
  <c r="AD79" i="14" s="1"/>
  <c r="AC79" i="14"/>
  <c r="AB79" i="14"/>
  <c r="U79" i="14"/>
  <c r="M79" i="14" s="1"/>
  <c r="J80" i="14" s="1"/>
  <c r="O92" i="12"/>
  <c r="R92" i="12" s="1"/>
  <c r="L92" i="12"/>
  <c r="Y92" i="12"/>
  <c r="T77" i="16" l="1"/>
  <c r="AB77" i="16"/>
  <c r="U77" i="16"/>
  <c r="M77" i="16" s="1"/>
  <c r="J78" i="16" s="1"/>
  <c r="W77" i="16"/>
  <c r="X77" i="16" s="1"/>
  <c r="AD77" i="16" s="1"/>
  <c r="AC77" i="16"/>
  <c r="O79" i="15"/>
  <c r="L79" i="15"/>
  <c r="N80" i="15"/>
  <c r="K80" i="14"/>
  <c r="P92" i="12"/>
  <c r="Q92" i="12" s="1"/>
  <c r="K78" i="16" l="1"/>
  <c r="R79" i="15"/>
  <c r="Y79" i="15"/>
  <c r="P79" i="15"/>
  <c r="L80" i="14"/>
  <c r="O80" i="14"/>
  <c r="N81" i="14"/>
  <c r="V92" i="12"/>
  <c r="W92" i="12" s="1"/>
  <c r="X92" i="12" s="1"/>
  <c r="AD92" i="12" s="1"/>
  <c r="S92" i="12"/>
  <c r="AA92" i="12" s="1"/>
  <c r="Z92" i="12"/>
  <c r="AC92" i="12"/>
  <c r="T92" i="12"/>
  <c r="L78" i="16" l="1"/>
  <c r="O78" i="16"/>
  <c r="N79" i="16"/>
  <c r="Z79" i="15"/>
  <c r="V79" i="15"/>
  <c r="Q79" i="15"/>
  <c r="S79" i="15"/>
  <c r="AA79" i="15" s="1"/>
  <c r="P80" i="14"/>
  <c r="Y80" i="14"/>
  <c r="R80" i="14"/>
  <c r="AB92" i="12"/>
  <c r="U92" i="12"/>
  <c r="M92" i="12" s="1"/>
  <c r="J93" i="12" s="1"/>
  <c r="K93" i="12" s="1"/>
  <c r="R78" i="16" l="1"/>
  <c r="P78" i="16"/>
  <c r="Y78" i="16"/>
  <c r="T79" i="15"/>
  <c r="AB79" i="15"/>
  <c r="U79" i="15"/>
  <c r="M79" i="15" s="1"/>
  <c r="J80" i="15" s="1"/>
  <c r="W79" i="15"/>
  <c r="X79" i="15" s="1"/>
  <c r="AD79" i="15" s="1"/>
  <c r="AC79" i="15"/>
  <c r="Q80" i="14"/>
  <c r="V80" i="14"/>
  <c r="Z80" i="14"/>
  <c r="S80" i="14"/>
  <c r="AA80" i="14" s="1"/>
  <c r="L93" i="12"/>
  <c r="O93" i="12"/>
  <c r="N94" i="12"/>
  <c r="V78" i="16" l="1"/>
  <c r="Q78" i="16"/>
  <c r="Z78" i="16"/>
  <c r="S78" i="16"/>
  <c r="AA78" i="16" s="1"/>
  <c r="K80" i="15"/>
  <c r="W80" i="14"/>
  <c r="X80" i="14" s="1"/>
  <c r="AD80" i="14" s="1"/>
  <c r="AC80" i="14"/>
  <c r="T80" i="14"/>
  <c r="P93" i="12"/>
  <c r="Y93" i="12"/>
  <c r="R93" i="12"/>
  <c r="T78" i="16" l="1"/>
  <c r="AB78" i="16"/>
  <c r="U78" i="16"/>
  <c r="M78" i="16" s="1"/>
  <c r="J79" i="16" s="1"/>
  <c r="W78" i="16"/>
  <c r="X78" i="16" s="1"/>
  <c r="AD78" i="16" s="1"/>
  <c r="AC78" i="16"/>
  <c r="L80" i="15"/>
  <c r="O80" i="15"/>
  <c r="N81" i="15"/>
  <c r="AB80" i="14"/>
  <c r="U80" i="14"/>
  <c r="M80" i="14" s="1"/>
  <c r="J81" i="14" s="1"/>
  <c r="Q93" i="12"/>
  <c r="Z93" i="12"/>
  <c r="V93" i="12"/>
  <c r="S93" i="12"/>
  <c r="AA93" i="12" s="1"/>
  <c r="K79" i="16" l="1"/>
  <c r="R80" i="15"/>
  <c r="Y80" i="15"/>
  <c r="P80" i="15"/>
  <c r="K81" i="14"/>
  <c r="W93" i="12"/>
  <c r="X93" i="12" s="1"/>
  <c r="AD93" i="12" s="1"/>
  <c r="AC93" i="12"/>
  <c r="T93" i="12"/>
  <c r="O79" i="16" l="1"/>
  <c r="L79" i="16"/>
  <c r="N80" i="16"/>
  <c r="Z80" i="15"/>
  <c r="V80" i="15"/>
  <c r="Q80" i="15"/>
  <c r="S80" i="15"/>
  <c r="AA80" i="15" s="1"/>
  <c r="O81" i="14"/>
  <c r="L81" i="14"/>
  <c r="N82" i="14"/>
  <c r="AB93" i="12"/>
  <c r="U93" i="12"/>
  <c r="M93" i="12" s="1"/>
  <c r="J94" i="12" s="1"/>
  <c r="K94" i="12" s="1"/>
  <c r="R79" i="16" l="1"/>
  <c r="Y79" i="16"/>
  <c r="P79" i="16"/>
  <c r="T80" i="15"/>
  <c r="W80" i="15"/>
  <c r="X80" i="15" s="1"/>
  <c r="AD80" i="15" s="1"/>
  <c r="AC80" i="15"/>
  <c r="R81" i="14"/>
  <c r="Y81" i="14"/>
  <c r="P81" i="14"/>
  <c r="L94" i="12"/>
  <c r="O94" i="12"/>
  <c r="N95" i="12"/>
  <c r="Z79" i="16" l="1"/>
  <c r="V79" i="16"/>
  <c r="Q79" i="16"/>
  <c r="S79" i="16"/>
  <c r="AA79" i="16" s="1"/>
  <c r="AB80" i="15"/>
  <c r="U80" i="15"/>
  <c r="M80" i="15" s="1"/>
  <c r="J81" i="15" s="1"/>
  <c r="Z81" i="14"/>
  <c r="V81" i="14"/>
  <c r="Q81" i="14"/>
  <c r="S81" i="14"/>
  <c r="AA81" i="14" s="1"/>
  <c r="P94" i="12"/>
  <c r="R94" i="12"/>
  <c r="Y94" i="12"/>
  <c r="T79" i="16" l="1"/>
  <c r="W79" i="16"/>
  <c r="X79" i="16" s="1"/>
  <c r="AD79" i="16" s="1"/>
  <c r="AC79" i="16"/>
  <c r="K81" i="15"/>
  <c r="W81" i="14"/>
  <c r="X81" i="14" s="1"/>
  <c r="AD81" i="14" s="1"/>
  <c r="AC81" i="14"/>
  <c r="T81" i="14"/>
  <c r="Q94" i="12"/>
  <c r="S94" i="12"/>
  <c r="AA94" i="12" s="1"/>
  <c r="Z94" i="12"/>
  <c r="V94" i="12"/>
  <c r="AB79" i="16" l="1"/>
  <c r="U79" i="16"/>
  <c r="M79" i="16" s="1"/>
  <c r="J80" i="16" s="1"/>
  <c r="L81" i="15"/>
  <c r="O81" i="15"/>
  <c r="N82" i="15"/>
  <c r="AB81" i="14"/>
  <c r="U81" i="14"/>
  <c r="M81" i="14" s="1"/>
  <c r="J82" i="14" s="1"/>
  <c r="T94" i="12"/>
  <c r="AB94" i="12" s="1"/>
  <c r="W94" i="12"/>
  <c r="X94" i="12" s="1"/>
  <c r="AD94" i="12" s="1"/>
  <c r="AC94" i="12"/>
  <c r="K80" i="16" l="1"/>
  <c r="Y81" i="15"/>
  <c r="P81" i="15"/>
  <c r="R81" i="15"/>
  <c r="K82" i="14"/>
  <c r="U94" i="12"/>
  <c r="M94" i="12" s="1"/>
  <c r="J95" i="12" s="1"/>
  <c r="K95" i="12" s="1"/>
  <c r="O95" i="12" s="1"/>
  <c r="O80" i="16" l="1"/>
  <c r="L80" i="16"/>
  <c r="N81" i="16"/>
  <c r="Q81" i="15"/>
  <c r="Z81" i="15"/>
  <c r="V81" i="15"/>
  <c r="S81" i="15"/>
  <c r="AA81" i="15" s="1"/>
  <c r="O82" i="14"/>
  <c r="L82" i="14"/>
  <c r="N83" i="14"/>
  <c r="N96" i="12"/>
  <c r="L95" i="12"/>
  <c r="P95" i="12"/>
  <c r="Y95" i="12"/>
  <c r="R95" i="12"/>
  <c r="R80" i="16" l="1"/>
  <c r="Y80" i="16"/>
  <c r="P80" i="16"/>
  <c r="T81" i="15"/>
  <c r="W81" i="15"/>
  <c r="X81" i="15" s="1"/>
  <c r="AD81" i="15" s="1"/>
  <c r="AC81" i="15"/>
  <c r="AB81" i="15"/>
  <c r="U81" i="15"/>
  <c r="M81" i="15" s="1"/>
  <c r="J82" i="15" s="1"/>
  <c r="R82" i="14"/>
  <c r="Y82" i="14"/>
  <c r="P82" i="14"/>
  <c r="V95" i="12"/>
  <c r="S95" i="12"/>
  <c r="AA95" i="12" s="1"/>
  <c r="Q95" i="12"/>
  <c r="Z95" i="12"/>
  <c r="Z80" i="16" l="1"/>
  <c r="V80" i="16"/>
  <c r="Q80" i="16"/>
  <c r="S80" i="16"/>
  <c r="AA80" i="16" s="1"/>
  <c r="K82" i="15"/>
  <c r="Z82" i="14"/>
  <c r="V82" i="14"/>
  <c r="Q82" i="14"/>
  <c r="T82" i="14" s="1"/>
  <c r="S82" i="14"/>
  <c r="AA82" i="14" s="1"/>
  <c r="T95" i="12"/>
  <c r="AB95" i="12" s="1"/>
  <c r="W95" i="12"/>
  <c r="X95" i="12" s="1"/>
  <c r="AD95" i="12" s="1"/>
  <c r="AC95" i="12"/>
  <c r="T80" i="16" l="1"/>
  <c r="AB80" i="16"/>
  <c r="U80" i="16"/>
  <c r="M80" i="16" s="1"/>
  <c r="J81" i="16" s="1"/>
  <c r="X80" i="16"/>
  <c r="AD80" i="16" s="1"/>
  <c r="W80" i="16"/>
  <c r="AC80" i="16"/>
  <c r="L82" i="15"/>
  <c r="O82" i="15"/>
  <c r="N83" i="15"/>
  <c r="AB82" i="14"/>
  <c r="U82" i="14"/>
  <c r="M82" i="14" s="1"/>
  <c r="J83" i="14" s="1"/>
  <c r="W82" i="14"/>
  <c r="X82" i="14" s="1"/>
  <c r="AD82" i="14" s="1"/>
  <c r="AC82" i="14"/>
  <c r="U95" i="12"/>
  <c r="M95" i="12" s="1"/>
  <c r="J96" i="12" s="1"/>
  <c r="K96" i="12" s="1"/>
  <c r="L96" i="12" s="1"/>
  <c r="K81" i="16" l="1"/>
  <c r="P82" i="15"/>
  <c r="R82" i="15"/>
  <c r="Y82" i="15"/>
  <c r="K83" i="14"/>
  <c r="N97" i="12"/>
  <c r="O96" i="12"/>
  <c r="R96" i="12" s="1"/>
  <c r="L81" i="16" l="1"/>
  <c r="O81" i="16"/>
  <c r="N82" i="16"/>
  <c r="Z82" i="15"/>
  <c r="V82" i="15"/>
  <c r="Q82" i="15"/>
  <c r="S82" i="15"/>
  <c r="AA82" i="15" s="1"/>
  <c r="L83" i="14"/>
  <c r="O83" i="14"/>
  <c r="N84" i="14"/>
  <c r="Y96" i="12"/>
  <c r="P96" i="12"/>
  <c r="Q96" i="12" s="1"/>
  <c r="Y81" i="16" l="1"/>
  <c r="P81" i="16"/>
  <c r="R81" i="16"/>
  <c r="T82" i="15"/>
  <c r="W82" i="15"/>
  <c r="X82" i="15" s="1"/>
  <c r="AD82" i="15" s="1"/>
  <c r="AC82" i="15"/>
  <c r="Y83" i="14"/>
  <c r="P83" i="14"/>
  <c r="R83" i="14"/>
  <c r="V96" i="12"/>
  <c r="W96" i="12" s="1"/>
  <c r="X96" i="12" s="1"/>
  <c r="AD96" i="12" s="1"/>
  <c r="S96" i="12"/>
  <c r="AA96" i="12" s="1"/>
  <c r="Z96" i="12"/>
  <c r="Q81" i="16" l="1"/>
  <c r="V81" i="16"/>
  <c r="Z81" i="16"/>
  <c r="S81" i="16"/>
  <c r="AA81" i="16" s="1"/>
  <c r="AB82" i="15"/>
  <c r="U82" i="15"/>
  <c r="M82" i="15" s="1"/>
  <c r="J83" i="15" s="1"/>
  <c r="Q83" i="14"/>
  <c r="T83" i="14" s="1"/>
  <c r="Z83" i="14"/>
  <c r="V83" i="14"/>
  <c r="S83" i="14"/>
  <c r="AA83" i="14" s="1"/>
  <c r="AC96" i="12"/>
  <c r="T96" i="12"/>
  <c r="AB96" i="12" s="1"/>
  <c r="T81" i="16" l="1"/>
  <c r="W81" i="16"/>
  <c r="X81" i="16" s="1"/>
  <c r="AD81" i="16" s="1"/>
  <c r="AC81" i="16"/>
  <c r="AB81" i="16"/>
  <c r="U81" i="16"/>
  <c r="M81" i="16" s="1"/>
  <c r="J82" i="16" s="1"/>
  <c r="K83" i="15"/>
  <c r="W83" i="14"/>
  <c r="X83" i="14" s="1"/>
  <c r="AD83" i="14" s="1"/>
  <c r="AC83" i="14"/>
  <c r="AB83" i="14"/>
  <c r="U83" i="14"/>
  <c r="M83" i="14" s="1"/>
  <c r="J84" i="14" s="1"/>
  <c r="U96" i="12"/>
  <c r="M96" i="12" s="1"/>
  <c r="J97" i="12" s="1"/>
  <c r="K97" i="12" s="1"/>
  <c r="L97" i="12" s="1"/>
  <c r="K82" i="16" l="1"/>
  <c r="O83" i="15"/>
  <c r="L83" i="15"/>
  <c r="N84" i="15"/>
  <c r="K84" i="14"/>
  <c r="N98" i="12"/>
  <c r="O97" i="12"/>
  <c r="Y97" i="12" s="1"/>
  <c r="R97" i="12"/>
  <c r="L82" i="16" l="1"/>
  <c r="O82" i="16"/>
  <c r="N83" i="16"/>
  <c r="R83" i="15"/>
  <c r="Y83" i="15"/>
  <c r="P83" i="15"/>
  <c r="L84" i="14"/>
  <c r="O84" i="14"/>
  <c r="N85" i="14"/>
  <c r="P97" i="12"/>
  <c r="S97" i="12" s="1"/>
  <c r="AA97" i="12" s="1"/>
  <c r="P82" i="16" l="1"/>
  <c r="R82" i="16"/>
  <c r="Y82" i="16"/>
  <c r="Z83" i="15"/>
  <c r="V83" i="15"/>
  <c r="Q83" i="15"/>
  <c r="S83" i="15"/>
  <c r="AA83" i="15" s="1"/>
  <c r="P84" i="14"/>
  <c r="Y84" i="14"/>
  <c r="R84" i="14"/>
  <c r="Z97" i="12"/>
  <c r="Q97" i="12"/>
  <c r="T97" i="12" s="1"/>
  <c r="AB97" i="12" s="1"/>
  <c r="V97" i="12"/>
  <c r="AC97" i="12" s="1"/>
  <c r="V82" i="16" l="1"/>
  <c r="Z82" i="16"/>
  <c r="Q82" i="16"/>
  <c r="S82" i="16"/>
  <c r="AA82" i="16" s="1"/>
  <c r="W83" i="15"/>
  <c r="X83" i="15" s="1"/>
  <c r="AD83" i="15" s="1"/>
  <c r="AC83" i="15"/>
  <c r="T83" i="15"/>
  <c r="Q84" i="14"/>
  <c r="V84" i="14"/>
  <c r="Z84" i="14"/>
  <c r="S84" i="14"/>
  <c r="AA84" i="14" s="1"/>
  <c r="W97" i="12"/>
  <c r="X97" i="12" s="1"/>
  <c r="AD97" i="12" s="1"/>
  <c r="U97" i="12"/>
  <c r="M97" i="12" s="1"/>
  <c r="J98" i="12" s="1"/>
  <c r="K98" i="12" s="1"/>
  <c r="L98" i="12" s="1"/>
  <c r="T82" i="16" l="1"/>
  <c r="AB82" i="16"/>
  <c r="U82" i="16"/>
  <c r="M82" i="16" s="1"/>
  <c r="J83" i="16" s="1"/>
  <c r="W82" i="16"/>
  <c r="X82" i="16" s="1"/>
  <c r="AD82" i="16" s="1"/>
  <c r="AC82" i="16"/>
  <c r="AB83" i="15"/>
  <c r="U83" i="15"/>
  <c r="M83" i="15" s="1"/>
  <c r="J84" i="15" s="1"/>
  <c r="W84" i="14"/>
  <c r="X84" i="14" s="1"/>
  <c r="AD84" i="14" s="1"/>
  <c r="AC84" i="14"/>
  <c r="T84" i="14"/>
  <c r="N99" i="12"/>
  <c r="O98" i="12"/>
  <c r="P98" i="12" s="1"/>
  <c r="K83" i="16" l="1"/>
  <c r="K84" i="15"/>
  <c r="AB84" i="14"/>
  <c r="U84" i="14"/>
  <c r="M84" i="14" s="1"/>
  <c r="J85" i="14" s="1"/>
  <c r="R98" i="12"/>
  <c r="Y98" i="12"/>
  <c r="Z98" i="12"/>
  <c r="Q98" i="12"/>
  <c r="V98" i="12"/>
  <c r="S98" i="12"/>
  <c r="AA98" i="12" s="1"/>
  <c r="L83" i="16" l="1"/>
  <c r="O83" i="16"/>
  <c r="N84" i="16"/>
  <c r="L84" i="15"/>
  <c r="O84" i="15"/>
  <c r="N85" i="15"/>
  <c r="K85" i="14"/>
  <c r="W98" i="12"/>
  <c r="X98" i="12" s="1"/>
  <c r="AD98" i="12" s="1"/>
  <c r="AC98" i="12"/>
  <c r="T98" i="12"/>
  <c r="P83" i="16" l="1"/>
  <c r="R83" i="16"/>
  <c r="Y83" i="16"/>
  <c r="R84" i="15"/>
  <c r="Y84" i="15"/>
  <c r="P84" i="15"/>
  <c r="O85" i="14"/>
  <c r="L85" i="14"/>
  <c r="N86" i="14"/>
  <c r="AB98" i="12"/>
  <c r="U98" i="12"/>
  <c r="M98" i="12" s="1"/>
  <c r="J99" i="12" s="1"/>
  <c r="K99" i="12" s="1"/>
  <c r="Z83" i="16" l="1"/>
  <c r="V83" i="16"/>
  <c r="Q83" i="16"/>
  <c r="T83" i="16" s="1"/>
  <c r="S83" i="16"/>
  <c r="AA83" i="16" s="1"/>
  <c r="Z84" i="15"/>
  <c r="V84" i="15"/>
  <c r="Q84" i="15"/>
  <c r="S84" i="15"/>
  <c r="AA84" i="15" s="1"/>
  <c r="R85" i="14"/>
  <c r="Y85" i="14"/>
  <c r="P85" i="14"/>
  <c r="O99" i="12"/>
  <c r="L99" i="12"/>
  <c r="N100" i="12"/>
  <c r="AB83" i="16" l="1"/>
  <c r="U83" i="16"/>
  <c r="M83" i="16" s="1"/>
  <c r="J84" i="16" s="1"/>
  <c r="W83" i="16"/>
  <c r="X83" i="16" s="1"/>
  <c r="AD83" i="16" s="1"/>
  <c r="AC83" i="16"/>
  <c r="T84" i="15"/>
  <c r="W84" i="15"/>
  <c r="X84" i="15" s="1"/>
  <c r="AD84" i="15" s="1"/>
  <c r="AC84" i="15"/>
  <c r="Z85" i="14"/>
  <c r="V85" i="14"/>
  <c r="Q85" i="14"/>
  <c r="S85" i="14"/>
  <c r="AA85" i="14" s="1"/>
  <c r="R99" i="12"/>
  <c r="Y99" i="12"/>
  <c r="P99" i="12"/>
  <c r="K84" i="16" l="1"/>
  <c r="T85" i="14"/>
  <c r="AB85" i="14" s="1"/>
  <c r="AB84" i="15"/>
  <c r="U84" i="15"/>
  <c r="M84" i="15" s="1"/>
  <c r="J85" i="15" s="1"/>
  <c r="U85" i="14"/>
  <c r="M85" i="14" s="1"/>
  <c r="J86" i="14" s="1"/>
  <c r="W85" i="14"/>
  <c r="X85" i="14" s="1"/>
  <c r="AD85" i="14" s="1"/>
  <c r="AC85" i="14"/>
  <c r="Z99" i="12"/>
  <c r="Q99" i="12"/>
  <c r="S99" i="12"/>
  <c r="AA99" i="12" s="1"/>
  <c r="V99" i="12"/>
  <c r="O84" i="16" l="1"/>
  <c r="L84" i="16"/>
  <c r="N85" i="16"/>
  <c r="K85" i="15"/>
  <c r="K86" i="14"/>
  <c r="T99" i="12"/>
  <c r="AB99" i="12" s="1"/>
  <c r="W99" i="12"/>
  <c r="X99" i="12" s="1"/>
  <c r="AD99" i="12" s="1"/>
  <c r="AC99" i="12"/>
  <c r="R84" i="16" l="1"/>
  <c r="Y84" i="16"/>
  <c r="P84" i="16"/>
  <c r="L85" i="15"/>
  <c r="O85" i="15"/>
  <c r="N86" i="15"/>
  <c r="O86" i="14"/>
  <c r="L86" i="14"/>
  <c r="N87" i="14"/>
  <c r="U99" i="12"/>
  <c r="M99" i="12" s="1"/>
  <c r="J100" i="12" s="1"/>
  <c r="K100" i="12" s="1"/>
  <c r="L100" i="12" s="1"/>
  <c r="Z84" i="16" l="1"/>
  <c r="V84" i="16"/>
  <c r="Q84" i="16"/>
  <c r="S84" i="16"/>
  <c r="AA84" i="16" s="1"/>
  <c r="Y85" i="15"/>
  <c r="P85" i="15"/>
  <c r="R85" i="15"/>
  <c r="R86" i="14"/>
  <c r="Y86" i="14"/>
  <c r="P86" i="14"/>
  <c r="O100" i="12"/>
  <c r="R100" i="12" s="1"/>
  <c r="N101" i="12"/>
  <c r="T84" i="16" l="1"/>
  <c r="AB84" i="16" s="1"/>
  <c r="W84" i="16"/>
  <c r="X84" i="16" s="1"/>
  <c r="AD84" i="16" s="1"/>
  <c r="AC84" i="16"/>
  <c r="Q85" i="15"/>
  <c r="Z85" i="15"/>
  <c r="V85" i="15"/>
  <c r="S85" i="15"/>
  <c r="AA85" i="15" s="1"/>
  <c r="Z86" i="14"/>
  <c r="V86" i="14"/>
  <c r="Q86" i="14"/>
  <c r="S86" i="14"/>
  <c r="AA86" i="14" s="1"/>
  <c r="P100" i="12"/>
  <c r="Z100" i="12" s="1"/>
  <c r="Y100" i="12"/>
  <c r="U84" i="16" l="1"/>
  <c r="M84" i="16" s="1"/>
  <c r="J85" i="16" s="1"/>
  <c r="K85" i="16" s="1"/>
  <c r="T86" i="14"/>
  <c r="W85" i="15"/>
  <c r="X85" i="15" s="1"/>
  <c r="AD85" i="15" s="1"/>
  <c r="AC85" i="15"/>
  <c r="T85" i="15"/>
  <c r="AB86" i="14"/>
  <c r="U86" i="14"/>
  <c r="M86" i="14" s="1"/>
  <c r="J87" i="14" s="1"/>
  <c r="W86" i="14"/>
  <c r="X86" i="14" s="1"/>
  <c r="AD86" i="14" s="1"/>
  <c r="AC86" i="14"/>
  <c r="V100" i="12"/>
  <c r="W100" i="12" s="1"/>
  <c r="X100" i="12" s="1"/>
  <c r="AD100" i="12" s="1"/>
  <c r="S100" i="12"/>
  <c r="AA100" i="12" s="1"/>
  <c r="Q100" i="12"/>
  <c r="AC100" i="12"/>
  <c r="L85" i="16" l="1"/>
  <c r="O85" i="16"/>
  <c r="N86" i="16"/>
  <c r="AB85" i="15"/>
  <c r="U85" i="15"/>
  <c r="M85" i="15" s="1"/>
  <c r="J86" i="15" s="1"/>
  <c r="K87" i="14"/>
  <c r="T100" i="12"/>
  <c r="AB100" i="12" s="1"/>
  <c r="R85" i="16" l="1"/>
  <c r="Y85" i="16"/>
  <c r="P85" i="16"/>
  <c r="K86" i="15"/>
  <c r="L87" i="14"/>
  <c r="O87" i="14"/>
  <c r="N88" i="14"/>
  <c r="U100" i="12"/>
  <c r="M100" i="12" s="1"/>
  <c r="J101" i="12" s="1"/>
  <c r="K101" i="12" s="1"/>
  <c r="O101" i="12" s="1"/>
  <c r="Z85" i="16" l="1"/>
  <c r="V85" i="16"/>
  <c r="Q85" i="16"/>
  <c r="T85" i="16" s="1"/>
  <c r="S85" i="16"/>
  <c r="AA85" i="16" s="1"/>
  <c r="L86" i="15"/>
  <c r="O86" i="15"/>
  <c r="N87" i="15"/>
  <c r="Y87" i="14"/>
  <c r="P87" i="14"/>
  <c r="R87" i="14"/>
  <c r="N102" i="12"/>
  <c r="L101" i="12"/>
  <c r="R101" i="12"/>
  <c r="Y101" i="12"/>
  <c r="P101" i="12"/>
  <c r="AB85" i="16" l="1"/>
  <c r="U85" i="16"/>
  <c r="M85" i="16" s="1"/>
  <c r="J86" i="16" s="1"/>
  <c r="W85" i="16"/>
  <c r="X85" i="16" s="1"/>
  <c r="AD85" i="16" s="1"/>
  <c r="AC85" i="16"/>
  <c r="P86" i="15"/>
  <c r="R86" i="15"/>
  <c r="Y86" i="15"/>
  <c r="Q87" i="14"/>
  <c r="V87" i="14"/>
  <c r="Z87" i="14"/>
  <c r="S87" i="14"/>
  <c r="AA87" i="14" s="1"/>
  <c r="Z101" i="12"/>
  <c r="Q101" i="12"/>
  <c r="S101" i="12"/>
  <c r="AA101" i="12" s="1"/>
  <c r="V101" i="12"/>
  <c r="K86" i="16" l="1"/>
  <c r="Z86" i="15"/>
  <c r="V86" i="15"/>
  <c r="Q86" i="15"/>
  <c r="S86" i="15"/>
  <c r="AA86" i="15" s="1"/>
  <c r="W87" i="14"/>
  <c r="X87" i="14" s="1"/>
  <c r="AD87" i="14" s="1"/>
  <c r="AC87" i="14"/>
  <c r="T87" i="14"/>
  <c r="T101" i="12"/>
  <c r="W101" i="12"/>
  <c r="X101" i="12" s="1"/>
  <c r="AD101" i="12" s="1"/>
  <c r="AC101" i="12"/>
  <c r="L86" i="16" l="1"/>
  <c r="O86" i="16"/>
  <c r="N87" i="16"/>
  <c r="T86" i="15"/>
  <c r="AB86" i="15"/>
  <c r="U86" i="15"/>
  <c r="M86" i="15" s="1"/>
  <c r="J87" i="15" s="1"/>
  <c r="W86" i="15"/>
  <c r="X86" i="15" s="1"/>
  <c r="AD86" i="15" s="1"/>
  <c r="AC86" i="15"/>
  <c r="AB87" i="14"/>
  <c r="U87" i="14"/>
  <c r="M87" i="14" s="1"/>
  <c r="J88" i="14" s="1"/>
  <c r="AB101" i="12"/>
  <c r="U101" i="12"/>
  <c r="M101" i="12" s="1"/>
  <c r="J102" i="12" s="1"/>
  <c r="K102" i="12" s="1"/>
  <c r="Y86" i="16" l="1"/>
  <c r="P86" i="16"/>
  <c r="R86" i="16"/>
  <c r="K87" i="15"/>
  <c r="K88" i="14"/>
  <c r="L102" i="12"/>
  <c r="O102" i="12"/>
  <c r="N103" i="12"/>
  <c r="Q86" i="16" l="1"/>
  <c r="Z86" i="16"/>
  <c r="V86" i="16"/>
  <c r="S86" i="16"/>
  <c r="AA86" i="16" s="1"/>
  <c r="O87" i="15"/>
  <c r="L87" i="15"/>
  <c r="N88" i="15"/>
  <c r="L88" i="14"/>
  <c r="O88" i="14"/>
  <c r="N89" i="14"/>
  <c r="R102" i="12"/>
  <c r="Y102" i="12"/>
  <c r="P102" i="12"/>
  <c r="W86" i="16" l="1"/>
  <c r="X86" i="16" s="1"/>
  <c r="AD86" i="16" s="1"/>
  <c r="AC86" i="16"/>
  <c r="T86" i="16"/>
  <c r="R87" i="15"/>
  <c r="Y87" i="15"/>
  <c r="P87" i="15"/>
  <c r="P88" i="14"/>
  <c r="R88" i="14"/>
  <c r="Y88" i="14"/>
  <c r="Z102" i="12"/>
  <c r="Q102" i="12"/>
  <c r="S102" i="12"/>
  <c r="AA102" i="12" s="1"/>
  <c r="V102" i="12"/>
  <c r="AB86" i="16" l="1"/>
  <c r="U86" i="16"/>
  <c r="M86" i="16" s="1"/>
  <c r="J87" i="16" s="1"/>
  <c r="Z87" i="15"/>
  <c r="V87" i="15"/>
  <c r="Q87" i="15"/>
  <c r="S87" i="15"/>
  <c r="AA87" i="15" s="1"/>
  <c r="V88" i="14"/>
  <c r="Z88" i="14"/>
  <c r="Q88" i="14"/>
  <c r="S88" i="14"/>
  <c r="AA88" i="14" s="1"/>
  <c r="T102" i="12"/>
  <c r="AB102" i="12" s="1"/>
  <c r="W102" i="12"/>
  <c r="X102" i="12" s="1"/>
  <c r="AD102" i="12" s="1"/>
  <c r="AC102" i="12"/>
  <c r="K87" i="16" l="1"/>
  <c r="T87" i="15"/>
  <c r="AB87" i="15" s="1"/>
  <c r="W87" i="15"/>
  <c r="X87" i="15" s="1"/>
  <c r="AD87" i="15" s="1"/>
  <c r="AC87" i="15"/>
  <c r="T88" i="14"/>
  <c r="W88" i="14"/>
  <c r="X88" i="14" s="1"/>
  <c r="AD88" i="14" s="1"/>
  <c r="AC88" i="14"/>
  <c r="U102" i="12"/>
  <c r="M102" i="12" s="1"/>
  <c r="J103" i="12" s="1"/>
  <c r="K103" i="12" s="1"/>
  <c r="O103" i="12" s="1"/>
  <c r="L87" i="16" l="1"/>
  <c r="O87" i="16"/>
  <c r="N88" i="16"/>
  <c r="U87" i="15"/>
  <c r="M87" i="15" s="1"/>
  <c r="J88" i="15" s="1"/>
  <c r="K88" i="15" s="1"/>
  <c r="AB88" i="14"/>
  <c r="U88" i="14"/>
  <c r="M88" i="14" s="1"/>
  <c r="J89" i="14" s="1"/>
  <c r="N104" i="12"/>
  <c r="L103" i="12"/>
  <c r="Y103" i="12"/>
  <c r="P103" i="12"/>
  <c r="R103" i="12"/>
  <c r="P87" i="16" l="1"/>
  <c r="R87" i="16"/>
  <c r="Y87" i="16"/>
  <c r="L88" i="15"/>
  <c r="O88" i="15"/>
  <c r="N89" i="15"/>
  <c r="K89" i="14"/>
  <c r="Z103" i="12"/>
  <c r="Q103" i="12"/>
  <c r="S103" i="12"/>
  <c r="AA103" i="12" s="1"/>
  <c r="V103" i="12"/>
  <c r="Z87" i="16" l="1"/>
  <c r="V87" i="16"/>
  <c r="Q87" i="16"/>
  <c r="S87" i="16"/>
  <c r="AA87" i="16" s="1"/>
  <c r="R88" i="15"/>
  <c r="Y88" i="15"/>
  <c r="P88" i="15"/>
  <c r="O89" i="14"/>
  <c r="L89" i="14"/>
  <c r="N90" i="14"/>
  <c r="W103" i="12"/>
  <c r="X103" i="12" s="1"/>
  <c r="AD103" i="12" s="1"/>
  <c r="AC103" i="12"/>
  <c r="T103" i="12"/>
  <c r="T87" i="16" l="1"/>
  <c r="W87" i="16"/>
  <c r="X87" i="16" s="1"/>
  <c r="AD87" i="16" s="1"/>
  <c r="AC87" i="16"/>
  <c r="Z88" i="15"/>
  <c r="V88" i="15"/>
  <c r="Q88" i="15"/>
  <c r="S88" i="15"/>
  <c r="AA88" i="15" s="1"/>
  <c r="R89" i="14"/>
  <c r="Y89" i="14"/>
  <c r="P89" i="14"/>
  <c r="AB103" i="12"/>
  <c r="U103" i="12"/>
  <c r="M103" i="12" s="1"/>
  <c r="J104" i="12" s="1"/>
  <c r="K104" i="12" s="1"/>
  <c r="AB87" i="16" l="1"/>
  <c r="U87" i="16"/>
  <c r="M87" i="16" s="1"/>
  <c r="J88" i="16" s="1"/>
  <c r="T88" i="15"/>
  <c r="AB88" i="15" s="1"/>
  <c r="U88" i="15"/>
  <c r="M88" i="15" s="1"/>
  <c r="J89" i="15" s="1"/>
  <c r="W88" i="15"/>
  <c r="X88" i="15" s="1"/>
  <c r="AD88" i="15" s="1"/>
  <c r="AC88" i="15"/>
  <c r="Z89" i="14"/>
  <c r="V89" i="14"/>
  <c r="Q89" i="14"/>
  <c r="S89" i="14"/>
  <c r="AA89" i="14" s="1"/>
  <c r="L104" i="12"/>
  <c r="O104" i="12"/>
  <c r="N105" i="12"/>
  <c r="K88" i="16" l="1"/>
  <c r="T89" i="14"/>
  <c r="K89" i="15"/>
  <c r="AB89" i="14"/>
  <c r="U89" i="14"/>
  <c r="M89" i="14" s="1"/>
  <c r="J90" i="14" s="1"/>
  <c r="W89" i="14"/>
  <c r="X89" i="14" s="1"/>
  <c r="AD89" i="14" s="1"/>
  <c r="AC89" i="14"/>
  <c r="Y104" i="12"/>
  <c r="P104" i="12"/>
  <c r="R104" i="12"/>
  <c r="O88" i="16" l="1"/>
  <c r="L88" i="16"/>
  <c r="N89" i="16"/>
  <c r="L89" i="15"/>
  <c r="O89" i="15"/>
  <c r="N90" i="15"/>
  <c r="K90" i="14"/>
  <c r="Z104" i="12"/>
  <c r="Q104" i="12"/>
  <c r="V104" i="12"/>
  <c r="S104" i="12"/>
  <c r="AA104" i="12" s="1"/>
  <c r="R88" i="16" l="1"/>
  <c r="Y88" i="16"/>
  <c r="P88" i="16"/>
  <c r="Y89" i="15"/>
  <c r="P89" i="15"/>
  <c r="R89" i="15"/>
  <c r="O90" i="14"/>
  <c r="L90" i="14"/>
  <c r="N91" i="14"/>
  <c r="W104" i="12"/>
  <c r="X104" i="12" s="1"/>
  <c r="AD104" i="12" s="1"/>
  <c r="AC104" i="12"/>
  <c r="T104" i="12"/>
  <c r="Z88" i="16" l="1"/>
  <c r="V88" i="16"/>
  <c r="Q88" i="16"/>
  <c r="S88" i="16"/>
  <c r="AA88" i="16" s="1"/>
  <c r="Q89" i="15"/>
  <c r="Z89" i="15"/>
  <c r="V89" i="15"/>
  <c r="S89" i="15"/>
  <c r="AA89" i="15" s="1"/>
  <c r="R90" i="14"/>
  <c r="Y90" i="14"/>
  <c r="P90" i="14"/>
  <c r="AB104" i="12"/>
  <c r="U104" i="12"/>
  <c r="M104" i="12" s="1"/>
  <c r="J105" i="12" s="1"/>
  <c r="K105" i="12" s="1"/>
  <c r="T88" i="16" l="1"/>
  <c r="W88" i="16"/>
  <c r="X88" i="16" s="1"/>
  <c r="AD88" i="16" s="1"/>
  <c r="AC88" i="16"/>
  <c r="W89" i="15"/>
  <c r="X89" i="15" s="1"/>
  <c r="AD89" i="15" s="1"/>
  <c r="AC89" i="15"/>
  <c r="T89" i="15"/>
  <c r="Z90" i="14"/>
  <c r="V90" i="14"/>
  <c r="Q90" i="14"/>
  <c r="S90" i="14"/>
  <c r="AA90" i="14" s="1"/>
  <c r="O105" i="12"/>
  <c r="L105" i="12"/>
  <c r="N106" i="12"/>
  <c r="AB88" i="16" l="1"/>
  <c r="U88" i="16"/>
  <c r="M88" i="16" s="1"/>
  <c r="J89" i="16" s="1"/>
  <c r="AB89" i="15"/>
  <c r="U89" i="15"/>
  <c r="M89" i="15" s="1"/>
  <c r="J90" i="15" s="1"/>
  <c r="T90" i="14"/>
  <c r="W90" i="14"/>
  <c r="X90" i="14" s="1"/>
  <c r="AD90" i="14" s="1"/>
  <c r="AC90" i="14"/>
  <c r="R105" i="12"/>
  <c r="Y105" i="12"/>
  <c r="P105" i="12"/>
  <c r="K89" i="16" l="1"/>
  <c r="K90" i="15"/>
  <c r="AB90" i="14"/>
  <c r="U90" i="14"/>
  <c r="M90" i="14" s="1"/>
  <c r="J91" i="14" s="1"/>
  <c r="Q105" i="12"/>
  <c r="V105" i="12"/>
  <c r="Z105" i="12"/>
  <c r="S105" i="12"/>
  <c r="AA105" i="12" s="1"/>
  <c r="L89" i="16" l="1"/>
  <c r="O89" i="16"/>
  <c r="N90" i="16"/>
  <c r="L90" i="15"/>
  <c r="O90" i="15"/>
  <c r="N91" i="15"/>
  <c r="K91" i="14"/>
  <c r="W105" i="12"/>
  <c r="X105" i="12" s="1"/>
  <c r="AD105" i="12" s="1"/>
  <c r="AC105" i="12"/>
  <c r="T105" i="12"/>
  <c r="R89" i="16" l="1"/>
  <c r="Y89" i="16"/>
  <c r="P89" i="16"/>
  <c r="P90" i="15"/>
  <c r="R90" i="15"/>
  <c r="Y90" i="15"/>
  <c r="L91" i="14"/>
  <c r="O91" i="14"/>
  <c r="N92" i="14"/>
  <c r="AB105" i="12"/>
  <c r="U105" i="12"/>
  <c r="M105" i="12" s="1"/>
  <c r="J106" i="12" s="1"/>
  <c r="K106" i="12" s="1"/>
  <c r="Z89" i="16" l="1"/>
  <c r="V89" i="16"/>
  <c r="Q89" i="16"/>
  <c r="S89" i="16"/>
  <c r="AA89" i="16" s="1"/>
  <c r="Z90" i="15"/>
  <c r="V90" i="15"/>
  <c r="Q90" i="15"/>
  <c r="S90" i="15"/>
  <c r="AA90" i="15" s="1"/>
  <c r="Y91" i="14"/>
  <c r="P91" i="14"/>
  <c r="R91" i="14"/>
  <c r="O106" i="12"/>
  <c r="L106" i="12"/>
  <c r="N107" i="12"/>
  <c r="T89" i="16" l="1"/>
  <c r="AB89" i="16"/>
  <c r="U89" i="16"/>
  <c r="M89" i="16" s="1"/>
  <c r="J90" i="16" s="1"/>
  <c r="X89" i="16"/>
  <c r="AD89" i="16" s="1"/>
  <c r="W89" i="16"/>
  <c r="AC89" i="16"/>
  <c r="T90" i="15"/>
  <c r="W90" i="15"/>
  <c r="X90" i="15" s="1"/>
  <c r="AD90" i="15" s="1"/>
  <c r="AC90" i="15"/>
  <c r="Q91" i="14"/>
  <c r="V91" i="14"/>
  <c r="Z91" i="14"/>
  <c r="S91" i="14"/>
  <c r="AA91" i="14" s="1"/>
  <c r="R106" i="12"/>
  <c r="Y106" i="12"/>
  <c r="P106" i="12"/>
  <c r="K90" i="16" l="1"/>
  <c r="T91" i="14"/>
  <c r="AB91" i="14" s="1"/>
  <c r="AB90" i="15"/>
  <c r="U90" i="15"/>
  <c r="M90" i="15" s="1"/>
  <c r="J91" i="15" s="1"/>
  <c r="W91" i="14"/>
  <c r="X91" i="14" s="1"/>
  <c r="AD91" i="14" s="1"/>
  <c r="AC91" i="14"/>
  <c r="Q106" i="12"/>
  <c r="S106" i="12"/>
  <c r="AA106" i="12" s="1"/>
  <c r="Z106" i="12"/>
  <c r="V106" i="12"/>
  <c r="L90" i="16" l="1"/>
  <c r="O90" i="16"/>
  <c r="N91" i="16"/>
  <c r="U91" i="14"/>
  <c r="M91" i="14" s="1"/>
  <c r="J92" i="14" s="1"/>
  <c r="K92" i="14" s="1"/>
  <c r="K91" i="15"/>
  <c r="W106" i="12"/>
  <c r="X106" i="12" s="1"/>
  <c r="AD106" i="12" s="1"/>
  <c r="AC106" i="12"/>
  <c r="T106" i="12"/>
  <c r="Y90" i="16" l="1"/>
  <c r="P90" i="16"/>
  <c r="R90" i="16"/>
  <c r="O91" i="15"/>
  <c r="L91" i="15"/>
  <c r="N92" i="15"/>
  <c r="L92" i="14"/>
  <c r="O92" i="14"/>
  <c r="N93" i="14"/>
  <c r="AB106" i="12"/>
  <c r="U106" i="12"/>
  <c r="M106" i="12" s="1"/>
  <c r="J107" i="12" s="1"/>
  <c r="K107" i="12" s="1"/>
  <c r="Q90" i="16" l="1"/>
  <c r="Z90" i="16"/>
  <c r="V90" i="16"/>
  <c r="S90" i="16"/>
  <c r="AA90" i="16" s="1"/>
  <c r="R91" i="15"/>
  <c r="Y91" i="15"/>
  <c r="P91" i="15"/>
  <c r="R92" i="14"/>
  <c r="Y92" i="14"/>
  <c r="P92" i="14"/>
  <c r="L107" i="12"/>
  <c r="O107" i="12"/>
  <c r="N108" i="12"/>
  <c r="T90" i="16" l="1"/>
  <c r="W90" i="16"/>
  <c r="X90" i="16" s="1"/>
  <c r="AD90" i="16" s="1"/>
  <c r="AC90" i="16"/>
  <c r="AB90" i="16"/>
  <c r="U90" i="16"/>
  <c r="M90" i="16" s="1"/>
  <c r="J91" i="16" s="1"/>
  <c r="Z91" i="15"/>
  <c r="V91" i="15"/>
  <c r="Q91" i="15"/>
  <c r="S91" i="15"/>
  <c r="AA91" i="15" s="1"/>
  <c r="Z92" i="14"/>
  <c r="V92" i="14"/>
  <c r="Q92" i="14"/>
  <c r="S92" i="14"/>
  <c r="AA92" i="14" s="1"/>
  <c r="Y107" i="12"/>
  <c r="P107" i="12"/>
  <c r="R107" i="12"/>
  <c r="K91" i="16" l="1"/>
  <c r="T91" i="15"/>
  <c r="T92" i="14"/>
  <c r="AB92" i="14" s="1"/>
  <c r="AB91" i="15"/>
  <c r="U91" i="15"/>
  <c r="M91" i="15" s="1"/>
  <c r="J92" i="15" s="1"/>
  <c r="W91" i="15"/>
  <c r="X91" i="15" s="1"/>
  <c r="AD91" i="15" s="1"/>
  <c r="AC91" i="15"/>
  <c r="U92" i="14"/>
  <c r="M92" i="14" s="1"/>
  <c r="J93" i="14" s="1"/>
  <c r="W92" i="14"/>
  <c r="X92" i="14" s="1"/>
  <c r="AD92" i="14" s="1"/>
  <c r="AC92" i="14"/>
  <c r="Q107" i="12"/>
  <c r="S107" i="12"/>
  <c r="AA107" i="12" s="1"/>
  <c r="V107" i="12"/>
  <c r="Z107" i="12"/>
  <c r="L91" i="16" l="1"/>
  <c r="O91" i="16"/>
  <c r="N92" i="16"/>
  <c r="K92" i="15"/>
  <c r="K93" i="14"/>
  <c r="T107" i="12"/>
  <c r="AB107" i="12" s="1"/>
  <c r="W107" i="12"/>
  <c r="X107" i="12" s="1"/>
  <c r="AD107" i="12" s="1"/>
  <c r="AC107" i="12"/>
  <c r="P91" i="16" l="1"/>
  <c r="R91" i="16"/>
  <c r="Y91" i="16"/>
  <c r="L92" i="15"/>
  <c r="O92" i="15"/>
  <c r="N93" i="15"/>
  <c r="L93" i="14"/>
  <c r="O93" i="14"/>
  <c r="N94" i="14"/>
  <c r="U107" i="12"/>
  <c r="M107" i="12" s="1"/>
  <c r="J108" i="12" s="1"/>
  <c r="K108" i="12" s="1"/>
  <c r="L108" i="12" s="1"/>
  <c r="Z91" i="16" l="1"/>
  <c r="V91" i="16"/>
  <c r="Q91" i="16"/>
  <c r="S91" i="16"/>
  <c r="AA91" i="16" s="1"/>
  <c r="R92" i="15"/>
  <c r="Y92" i="15"/>
  <c r="P92" i="15"/>
  <c r="Y93" i="14"/>
  <c r="P93" i="14"/>
  <c r="R93" i="14"/>
  <c r="N109" i="12"/>
  <c r="O108" i="12"/>
  <c r="Y108" i="12" s="1"/>
  <c r="T91" i="16" l="1"/>
  <c r="W91" i="16"/>
  <c r="X91" i="16" s="1"/>
  <c r="AD91" i="16" s="1"/>
  <c r="AC91" i="16"/>
  <c r="Z92" i="15"/>
  <c r="V92" i="15"/>
  <c r="Q92" i="15"/>
  <c r="S92" i="15"/>
  <c r="AA92" i="15" s="1"/>
  <c r="Q93" i="14"/>
  <c r="Z93" i="14"/>
  <c r="V93" i="14"/>
  <c r="S93" i="14"/>
  <c r="AA93" i="14" s="1"/>
  <c r="R108" i="12"/>
  <c r="P108" i="12"/>
  <c r="Q108" i="12" s="1"/>
  <c r="AB91" i="16" l="1"/>
  <c r="U91" i="16"/>
  <c r="M91" i="16" s="1"/>
  <c r="J92" i="16" s="1"/>
  <c r="T92" i="15"/>
  <c r="T93" i="14"/>
  <c r="AB93" i="14" s="1"/>
  <c r="AB92" i="15"/>
  <c r="U92" i="15"/>
  <c r="M92" i="15" s="1"/>
  <c r="J93" i="15" s="1"/>
  <c r="W92" i="15"/>
  <c r="X92" i="15" s="1"/>
  <c r="AD92" i="15" s="1"/>
  <c r="AC92" i="15"/>
  <c r="W93" i="14"/>
  <c r="X93" i="14" s="1"/>
  <c r="AD93" i="14" s="1"/>
  <c r="AC93" i="14"/>
  <c r="V108" i="12"/>
  <c r="W108" i="12" s="1"/>
  <c r="X108" i="12" s="1"/>
  <c r="AD108" i="12" s="1"/>
  <c r="Z108" i="12"/>
  <c r="S108" i="12"/>
  <c r="AA108" i="12" s="1"/>
  <c r="K92" i="16" l="1"/>
  <c r="U93" i="14"/>
  <c r="M93" i="14" s="1"/>
  <c r="J94" i="14" s="1"/>
  <c r="K94" i="14" s="1"/>
  <c r="K93" i="15"/>
  <c r="AC108" i="12"/>
  <c r="T108" i="12"/>
  <c r="AB108" i="12" s="1"/>
  <c r="O92" i="16" l="1"/>
  <c r="L92" i="16"/>
  <c r="N93" i="16"/>
  <c r="L93" i="15"/>
  <c r="O93" i="15"/>
  <c r="N94" i="15"/>
  <c r="L94" i="14"/>
  <c r="O94" i="14"/>
  <c r="N95" i="14"/>
  <c r="U108" i="12"/>
  <c r="M108" i="12" s="1"/>
  <c r="J109" i="12" s="1"/>
  <c r="K109" i="12" s="1"/>
  <c r="O109" i="12" s="1"/>
  <c r="R92" i="16" l="1"/>
  <c r="Y92" i="16"/>
  <c r="P92" i="16"/>
  <c r="Y93" i="15"/>
  <c r="P93" i="15"/>
  <c r="R93" i="15"/>
  <c r="P94" i="14"/>
  <c r="R94" i="14"/>
  <c r="Y94" i="14"/>
  <c r="N110" i="12"/>
  <c r="L109" i="12"/>
  <c r="R109" i="12"/>
  <c r="Y109" i="12"/>
  <c r="P109" i="12"/>
  <c r="Z92" i="16" l="1"/>
  <c r="V92" i="16"/>
  <c r="Q92" i="16"/>
  <c r="S92" i="16"/>
  <c r="AA92" i="16" s="1"/>
  <c r="Q93" i="15"/>
  <c r="V93" i="15"/>
  <c r="Z93" i="15"/>
  <c r="S93" i="15"/>
  <c r="AA93" i="15" s="1"/>
  <c r="Z94" i="14"/>
  <c r="V94" i="14"/>
  <c r="Q94" i="14"/>
  <c r="S94" i="14"/>
  <c r="AA94" i="14" s="1"/>
  <c r="Q109" i="12"/>
  <c r="S109" i="12"/>
  <c r="AA109" i="12" s="1"/>
  <c r="V109" i="12"/>
  <c r="Z109" i="12"/>
  <c r="T92" i="16" l="1"/>
  <c r="AB92" i="16"/>
  <c r="U92" i="16"/>
  <c r="M92" i="16" s="1"/>
  <c r="J93" i="16" s="1"/>
  <c r="W92" i="16"/>
  <c r="X92" i="16" s="1"/>
  <c r="AD92" i="16" s="1"/>
  <c r="AC92" i="16"/>
  <c r="T93" i="15"/>
  <c r="U93" i="15" s="1"/>
  <c r="M93" i="15" s="1"/>
  <c r="J94" i="15" s="1"/>
  <c r="T94" i="14"/>
  <c r="W93" i="15"/>
  <c r="X93" i="15" s="1"/>
  <c r="AD93" i="15" s="1"/>
  <c r="AC93" i="15"/>
  <c r="AB93" i="15"/>
  <c r="AB94" i="14"/>
  <c r="U94" i="14"/>
  <c r="M94" i="14" s="1"/>
  <c r="J95" i="14" s="1"/>
  <c r="W94" i="14"/>
  <c r="X94" i="14" s="1"/>
  <c r="AD94" i="14" s="1"/>
  <c r="AC94" i="14"/>
  <c r="T109" i="12"/>
  <c r="AB109" i="12" s="1"/>
  <c r="W109" i="12"/>
  <c r="X109" i="12" s="1"/>
  <c r="AD109" i="12" s="1"/>
  <c r="AC109" i="12"/>
  <c r="K93" i="16" l="1"/>
  <c r="K94" i="15"/>
  <c r="K95" i="14"/>
  <c r="U109" i="12"/>
  <c r="M109" i="12" s="1"/>
  <c r="J110" i="12" s="1"/>
  <c r="K110" i="12" s="1"/>
  <c r="O110" i="12" s="1"/>
  <c r="L93" i="16" l="1"/>
  <c r="O93" i="16"/>
  <c r="N94" i="16"/>
  <c r="L94" i="15"/>
  <c r="O94" i="15"/>
  <c r="N95" i="15"/>
  <c r="O95" i="14"/>
  <c r="L95" i="14"/>
  <c r="N96" i="14"/>
  <c r="L110" i="12"/>
  <c r="N111" i="12"/>
  <c r="R110" i="12"/>
  <c r="Y110" i="12"/>
  <c r="P110" i="12"/>
  <c r="R93" i="16" l="1"/>
  <c r="Y93" i="16"/>
  <c r="P93" i="16"/>
  <c r="P94" i="15"/>
  <c r="R94" i="15"/>
  <c r="Y94" i="15"/>
  <c r="R95" i="14"/>
  <c r="Y95" i="14"/>
  <c r="P95" i="14"/>
  <c r="Q110" i="12"/>
  <c r="S110" i="12"/>
  <c r="AA110" i="12" s="1"/>
  <c r="V110" i="12"/>
  <c r="Z110" i="12"/>
  <c r="Z93" i="16" l="1"/>
  <c r="V93" i="16"/>
  <c r="Q93" i="16"/>
  <c r="T93" i="16" s="1"/>
  <c r="S93" i="16"/>
  <c r="AA93" i="16" s="1"/>
  <c r="Z94" i="15"/>
  <c r="V94" i="15"/>
  <c r="Q94" i="15"/>
  <c r="S94" i="15"/>
  <c r="AA94" i="15" s="1"/>
  <c r="Z95" i="14"/>
  <c r="V95" i="14"/>
  <c r="Q95" i="14"/>
  <c r="S95" i="14"/>
  <c r="AA95" i="14" s="1"/>
  <c r="W110" i="12"/>
  <c r="X110" i="12" s="1"/>
  <c r="AD110" i="12" s="1"/>
  <c r="AC110" i="12"/>
  <c r="T110" i="12"/>
  <c r="AB93" i="16" l="1"/>
  <c r="U93" i="16"/>
  <c r="M93" i="16" s="1"/>
  <c r="J94" i="16" s="1"/>
  <c r="W93" i="16"/>
  <c r="X93" i="16" s="1"/>
  <c r="AD93" i="16" s="1"/>
  <c r="AC93" i="16"/>
  <c r="T95" i="14"/>
  <c r="W94" i="15"/>
  <c r="X94" i="15" s="1"/>
  <c r="AD94" i="15" s="1"/>
  <c r="AC94" i="15"/>
  <c r="T94" i="15"/>
  <c r="AB95" i="14"/>
  <c r="U95" i="14"/>
  <c r="M95" i="14" s="1"/>
  <c r="J96" i="14" s="1"/>
  <c r="W95" i="14"/>
  <c r="X95" i="14" s="1"/>
  <c r="AD95" i="14" s="1"/>
  <c r="AC95" i="14"/>
  <c r="AB110" i="12"/>
  <c r="U110" i="12"/>
  <c r="M110" i="12" s="1"/>
  <c r="J111" i="12" s="1"/>
  <c r="K111" i="12" s="1"/>
  <c r="K94" i="16" l="1"/>
  <c r="AB94" i="15"/>
  <c r="U94" i="15"/>
  <c r="M94" i="15" s="1"/>
  <c r="J95" i="15" s="1"/>
  <c r="K96" i="14"/>
  <c r="O111" i="12"/>
  <c r="L111" i="12"/>
  <c r="N112" i="12"/>
  <c r="L94" i="16" l="1"/>
  <c r="O94" i="16"/>
  <c r="N95" i="16"/>
  <c r="K95" i="15"/>
  <c r="L96" i="14"/>
  <c r="O96" i="14"/>
  <c r="N97" i="14"/>
  <c r="P111" i="12"/>
  <c r="R111" i="12"/>
  <c r="Y111" i="12"/>
  <c r="Y94" i="16" l="1"/>
  <c r="P94" i="16"/>
  <c r="R94" i="16"/>
  <c r="O95" i="15"/>
  <c r="L95" i="15"/>
  <c r="N96" i="15"/>
  <c r="R96" i="14"/>
  <c r="Y96" i="14"/>
  <c r="P96" i="14"/>
  <c r="V111" i="12"/>
  <c r="Q111" i="12"/>
  <c r="S111" i="12"/>
  <c r="AA111" i="12" s="1"/>
  <c r="Z111" i="12"/>
  <c r="Q94" i="16" l="1"/>
  <c r="Z94" i="16"/>
  <c r="V94" i="16"/>
  <c r="S94" i="16"/>
  <c r="AA94" i="16" s="1"/>
  <c r="R95" i="15"/>
  <c r="Y95" i="15"/>
  <c r="P95" i="15"/>
  <c r="Z96" i="14"/>
  <c r="V96" i="14"/>
  <c r="Q96" i="14"/>
  <c r="S96" i="14"/>
  <c r="AA96" i="14" s="1"/>
  <c r="T111" i="12"/>
  <c r="W111" i="12"/>
  <c r="X111" i="12" s="1"/>
  <c r="AD111" i="12" s="1"/>
  <c r="AC111" i="12"/>
  <c r="W94" i="16" l="1"/>
  <c r="X94" i="16" s="1"/>
  <c r="AD94" i="16" s="1"/>
  <c r="AC94" i="16"/>
  <c r="T94" i="16"/>
  <c r="T96" i="14"/>
  <c r="AB96" i="14" s="1"/>
  <c r="Z95" i="15"/>
  <c r="V95" i="15"/>
  <c r="Q95" i="15"/>
  <c r="S95" i="15"/>
  <c r="AA95" i="15" s="1"/>
  <c r="U96" i="14"/>
  <c r="M96" i="14" s="1"/>
  <c r="J97" i="14" s="1"/>
  <c r="W96" i="14"/>
  <c r="X96" i="14" s="1"/>
  <c r="AD96" i="14" s="1"/>
  <c r="AC96" i="14"/>
  <c r="AB111" i="12"/>
  <c r="U111" i="12"/>
  <c r="M111" i="12" s="1"/>
  <c r="J112" i="12" s="1"/>
  <c r="K112" i="12" s="1"/>
  <c r="AB94" i="16" l="1"/>
  <c r="U94" i="16"/>
  <c r="M94" i="16" s="1"/>
  <c r="J95" i="16" s="1"/>
  <c r="T95" i="15"/>
  <c r="W95" i="15"/>
  <c r="X95" i="15" s="1"/>
  <c r="AD95" i="15" s="1"/>
  <c r="AC95" i="15"/>
  <c r="K97" i="14"/>
  <c r="L112" i="12"/>
  <c r="O112" i="12"/>
  <c r="N113" i="12"/>
  <c r="K95" i="16" l="1"/>
  <c r="AB95" i="15"/>
  <c r="U95" i="15"/>
  <c r="M95" i="15" s="1"/>
  <c r="J96" i="15" s="1"/>
  <c r="L97" i="14"/>
  <c r="O97" i="14"/>
  <c r="N98" i="14"/>
  <c r="P112" i="12"/>
  <c r="Y112" i="12"/>
  <c r="R112" i="12"/>
  <c r="L95" i="16" l="1"/>
  <c r="O95" i="16"/>
  <c r="N96" i="16"/>
  <c r="K96" i="15"/>
  <c r="Y97" i="14"/>
  <c r="P97" i="14"/>
  <c r="R97" i="14"/>
  <c r="Z112" i="12"/>
  <c r="Q112" i="12"/>
  <c r="S112" i="12"/>
  <c r="AA112" i="12" s="1"/>
  <c r="V112" i="12"/>
  <c r="P95" i="16" l="1"/>
  <c r="R95" i="16"/>
  <c r="Y95" i="16"/>
  <c r="L96" i="15"/>
  <c r="O96" i="15"/>
  <c r="N97" i="15"/>
  <c r="Q97" i="14"/>
  <c r="Z97" i="14"/>
  <c r="V97" i="14"/>
  <c r="S97" i="14"/>
  <c r="AA97" i="14" s="1"/>
  <c r="W112" i="12"/>
  <c r="X112" i="12" s="1"/>
  <c r="AD112" i="12" s="1"/>
  <c r="AC112" i="12"/>
  <c r="T112" i="12"/>
  <c r="Z95" i="16" l="1"/>
  <c r="V95" i="16"/>
  <c r="Q95" i="16"/>
  <c r="S95" i="16"/>
  <c r="AA95" i="16" s="1"/>
  <c r="R96" i="15"/>
  <c r="Y96" i="15"/>
  <c r="P96" i="15"/>
  <c r="W97" i="14"/>
  <c r="X97" i="14" s="1"/>
  <c r="AD97" i="14" s="1"/>
  <c r="AC97" i="14"/>
  <c r="T97" i="14"/>
  <c r="AB112" i="12"/>
  <c r="U112" i="12"/>
  <c r="M112" i="12" s="1"/>
  <c r="J113" i="12" s="1"/>
  <c r="K113" i="12" s="1"/>
  <c r="T95" i="16" l="1"/>
  <c r="W95" i="16"/>
  <c r="X95" i="16" s="1"/>
  <c r="AD95" i="16" s="1"/>
  <c r="AC95" i="16"/>
  <c r="AB95" i="16"/>
  <c r="U95" i="16"/>
  <c r="M95" i="16" s="1"/>
  <c r="J96" i="16" s="1"/>
  <c r="V96" i="15"/>
  <c r="Z96" i="15"/>
  <c r="Q96" i="15"/>
  <c r="S96" i="15"/>
  <c r="AA96" i="15" s="1"/>
  <c r="AB97" i="14"/>
  <c r="U97" i="14"/>
  <c r="M97" i="14" s="1"/>
  <c r="J98" i="14" s="1"/>
  <c r="L113" i="12"/>
  <c r="O113" i="12"/>
  <c r="N114" i="12"/>
  <c r="K96" i="16" l="1"/>
  <c r="T96" i="15"/>
  <c r="AB96" i="15" s="1"/>
  <c r="W96" i="15"/>
  <c r="X96" i="15" s="1"/>
  <c r="AD96" i="15" s="1"/>
  <c r="AC96" i="15"/>
  <c r="K98" i="14"/>
  <c r="P113" i="12"/>
  <c r="Y113" i="12"/>
  <c r="R113" i="12"/>
  <c r="O96" i="16" l="1"/>
  <c r="L96" i="16"/>
  <c r="N97" i="16"/>
  <c r="U96" i="15"/>
  <c r="M96" i="15" s="1"/>
  <c r="J97" i="15" s="1"/>
  <c r="K97" i="15" s="1"/>
  <c r="L98" i="14"/>
  <c r="O98" i="14"/>
  <c r="N99" i="14"/>
  <c r="V113" i="12"/>
  <c r="Z113" i="12"/>
  <c r="Q113" i="12"/>
  <c r="S113" i="12"/>
  <c r="AA113" i="12" s="1"/>
  <c r="R96" i="16" l="1"/>
  <c r="Y96" i="16"/>
  <c r="P96" i="16"/>
  <c r="L97" i="15"/>
  <c r="O97" i="15"/>
  <c r="N98" i="15"/>
  <c r="P98" i="14"/>
  <c r="R98" i="14"/>
  <c r="Y98" i="14"/>
  <c r="T113" i="12"/>
  <c r="W113" i="12"/>
  <c r="X113" i="12" s="1"/>
  <c r="AD113" i="12" s="1"/>
  <c r="AC113" i="12"/>
  <c r="Z96" i="16" l="1"/>
  <c r="V96" i="16"/>
  <c r="Q96" i="16"/>
  <c r="S96" i="16"/>
  <c r="AA96" i="16" s="1"/>
  <c r="R97" i="15"/>
  <c r="P97" i="15"/>
  <c r="Y97" i="15"/>
  <c r="Z98" i="14"/>
  <c r="V98" i="14"/>
  <c r="Q98" i="14"/>
  <c r="T98" i="14" s="1"/>
  <c r="S98" i="14"/>
  <c r="AA98" i="14" s="1"/>
  <c r="AB113" i="12"/>
  <c r="U113" i="12"/>
  <c r="M113" i="12" s="1"/>
  <c r="J114" i="12" s="1"/>
  <c r="K114" i="12" s="1"/>
  <c r="T96" i="16" l="1"/>
  <c r="AB96" i="16"/>
  <c r="U96" i="16"/>
  <c r="M96" i="16" s="1"/>
  <c r="J97" i="16" s="1"/>
  <c r="W96" i="16"/>
  <c r="X96" i="16" s="1"/>
  <c r="AD96" i="16" s="1"/>
  <c r="AC96" i="16"/>
  <c r="Z97" i="15"/>
  <c r="V97" i="15"/>
  <c r="Q97" i="15"/>
  <c r="S97" i="15"/>
  <c r="AA97" i="15" s="1"/>
  <c r="AB98" i="14"/>
  <c r="U98" i="14"/>
  <c r="M98" i="14" s="1"/>
  <c r="J99" i="14" s="1"/>
  <c r="W98" i="14"/>
  <c r="X98" i="14" s="1"/>
  <c r="AD98" i="14" s="1"/>
  <c r="AC98" i="14"/>
  <c r="L114" i="12"/>
  <c r="O114" i="12"/>
  <c r="N115" i="12"/>
  <c r="K97" i="16" l="1"/>
  <c r="T97" i="15"/>
  <c r="W97" i="15"/>
  <c r="X97" i="15" s="1"/>
  <c r="AD97" i="15" s="1"/>
  <c r="AC97" i="15"/>
  <c r="AB97" i="15"/>
  <c r="U97" i="15"/>
  <c r="M97" i="15" s="1"/>
  <c r="J98" i="15" s="1"/>
  <c r="K99" i="14"/>
  <c r="R114" i="12"/>
  <c r="P114" i="12"/>
  <c r="Y114" i="12"/>
  <c r="L97" i="16" l="1"/>
  <c r="O97" i="16"/>
  <c r="N98" i="16"/>
  <c r="K98" i="15"/>
  <c r="O99" i="14"/>
  <c r="L99" i="14"/>
  <c r="N100" i="14"/>
  <c r="Q114" i="12"/>
  <c r="S114" i="12"/>
  <c r="AA114" i="12" s="1"/>
  <c r="V114" i="12"/>
  <c r="Z114" i="12"/>
  <c r="R97" i="16" l="1"/>
  <c r="Y97" i="16"/>
  <c r="P97" i="16"/>
  <c r="O98" i="15"/>
  <c r="L98" i="15"/>
  <c r="N99" i="15"/>
  <c r="R99" i="14"/>
  <c r="P99" i="14"/>
  <c r="Y99" i="14"/>
  <c r="T114" i="12"/>
  <c r="AB114" i="12" s="1"/>
  <c r="W114" i="12"/>
  <c r="X114" i="12" s="1"/>
  <c r="AD114" i="12" s="1"/>
  <c r="AC114" i="12"/>
  <c r="Z97" i="16" l="1"/>
  <c r="V97" i="16"/>
  <c r="Q97" i="16"/>
  <c r="S97" i="16"/>
  <c r="AA97" i="16" s="1"/>
  <c r="R98" i="15"/>
  <c r="Y98" i="15"/>
  <c r="P98" i="15"/>
  <c r="V99" i="14"/>
  <c r="Q99" i="14"/>
  <c r="Z99" i="14"/>
  <c r="S99" i="14"/>
  <c r="AA99" i="14" s="1"/>
  <c r="U114" i="12"/>
  <c r="M114" i="12" s="1"/>
  <c r="J115" i="12" s="1"/>
  <c r="K115" i="12" s="1"/>
  <c r="L115" i="12" s="1"/>
  <c r="T97" i="16" l="1"/>
  <c r="AB97" i="16"/>
  <c r="U97" i="16"/>
  <c r="M97" i="16" s="1"/>
  <c r="J98" i="16" s="1"/>
  <c r="W97" i="16"/>
  <c r="X97" i="16" s="1"/>
  <c r="AD97" i="16" s="1"/>
  <c r="AC97" i="16"/>
  <c r="Z98" i="15"/>
  <c r="V98" i="15"/>
  <c r="Q98" i="15"/>
  <c r="S98" i="15"/>
  <c r="AA98" i="15" s="1"/>
  <c r="T99" i="14"/>
  <c r="W99" i="14"/>
  <c r="X99" i="14" s="1"/>
  <c r="AD99" i="14" s="1"/>
  <c r="AC99" i="14"/>
  <c r="N116" i="12"/>
  <c r="O115" i="12"/>
  <c r="Y115" i="12" s="1"/>
  <c r="K98" i="16" l="1"/>
  <c r="T98" i="15"/>
  <c r="W98" i="15"/>
  <c r="X98" i="15" s="1"/>
  <c r="AD98" i="15" s="1"/>
  <c r="AC98" i="15"/>
  <c r="AB99" i="14"/>
  <c r="U99" i="14"/>
  <c r="M99" i="14" s="1"/>
  <c r="J100" i="14" s="1"/>
  <c r="R115" i="12"/>
  <c r="P115" i="12"/>
  <c r="S115" i="12" s="1"/>
  <c r="AA115" i="12" s="1"/>
  <c r="L98" i="16" l="1"/>
  <c r="O98" i="16"/>
  <c r="N99" i="16"/>
  <c r="AB98" i="15"/>
  <c r="U98" i="15"/>
  <c r="M98" i="15" s="1"/>
  <c r="J99" i="15" s="1"/>
  <c r="K100" i="14"/>
  <c r="V115" i="12"/>
  <c r="AC115" i="12" s="1"/>
  <c r="Q115" i="12"/>
  <c r="T115" i="12" s="1"/>
  <c r="AB115" i="12" s="1"/>
  <c r="Z115" i="12"/>
  <c r="Y98" i="16" l="1"/>
  <c r="P98" i="16"/>
  <c r="R98" i="16"/>
  <c r="K99" i="15"/>
  <c r="O100" i="14"/>
  <c r="L100" i="14"/>
  <c r="N101" i="14"/>
  <c r="W115" i="12"/>
  <c r="X115" i="12" s="1"/>
  <c r="AD115" i="12" s="1"/>
  <c r="U115" i="12"/>
  <c r="M115" i="12" s="1"/>
  <c r="J116" i="12" s="1"/>
  <c r="K116" i="12" s="1"/>
  <c r="L116" i="12" s="1"/>
  <c r="Q98" i="16" l="1"/>
  <c r="Z98" i="16"/>
  <c r="V98" i="16"/>
  <c r="S98" i="16"/>
  <c r="AA98" i="16" s="1"/>
  <c r="L99" i="15"/>
  <c r="O99" i="15"/>
  <c r="N100" i="15"/>
  <c r="R100" i="14"/>
  <c r="Y100" i="14"/>
  <c r="P100" i="14"/>
  <c r="N117" i="12"/>
  <c r="O116" i="12"/>
  <c r="Y116" i="12" s="1"/>
  <c r="T98" i="16" l="1"/>
  <c r="W98" i="16"/>
  <c r="X98" i="16" s="1"/>
  <c r="AD98" i="16" s="1"/>
  <c r="AC98" i="16"/>
  <c r="AB98" i="16"/>
  <c r="U98" i="16"/>
  <c r="M98" i="16" s="1"/>
  <c r="J99" i="16" s="1"/>
  <c r="Y99" i="15"/>
  <c r="P99" i="15"/>
  <c r="R99" i="15"/>
  <c r="Z100" i="14"/>
  <c r="V100" i="14"/>
  <c r="Q100" i="14"/>
  <c r="S100" i="14"/>
  <c r="AA100" i="14" s="1"/>
  <c r="P116" i="12"/>
  <c r="Q116" i="12" s="1"/>
  <c r="R116" i="12"/>
  <c r="K99" i="16" l="1"/>
  <c r="T100" i="14"/>
  <c r="Q99" i="15"/>
  <c r="V99" i="15"/>
  <c r="Z99" i="15"/>
  <c r="S99" i="15"/>
  <c r="AA99" i="15" s="1"/>
  <c r="AB100" i="14"/>
  <c r="U100" i="14"/>
  <c r="M100" i="14" s="1"/>
  <c r="J101" i="14" s="1"/>
  <c r="W100" i="14"/>
  <c r="X100" i="14" s="1"/>
  <c r="AD100" i="14" s="1"/>
  <c r="AC100" i="14"/>
  <c r="Z116" i="12"/>
  <c r="V116" i="12"/>
  <c r="W116" i="12" s="1"/>
  <c r="X116" i="12" s="1"/>
  <c r="AD116" i="12" s="1"/>
  <c r="S116" i="12"/>
  <c r="AA116" i="12" s="1"/>
  <c r="L99" i="16" l="1"/>
  <c r="O99" i="16"/>
  <c r="N100" i="16"/>
  <c r="T99" i="15"/>
  <c r="W99" i="15"/>
  <c r="X99" i="15" s="1"/>
  <c r="AD99" i="15" s="1"/>
  <c r="AC99" i="15"/>
  <c r="AB99" i="15"/>
  <c r="U99" i="15"/>
  <c r="M99" i="15" s="1"/>
  <c r="J100" i="15" s="1"/>
  <c r="K101" i="14"/>
  <c r="T116" i="12"/>
  <c r="AB116" i="12" s="1"/>
  <c r="AC116" i="12"/>
  <c r="P99" i="16" l="1"/>
  <c r="R99" i="16"/>
  <c r="Y99" i="16"/>
  <c r="K100" i="15"/>
  <c r="O101" i="14"/>
  <c r="L101" i="14"/>
  <c r="N102" i="14"/>
  <c r="U116" i="12"/>
  <c r="M116" i="12" s="1"/>
  <c r="J117" i="12" s="1"/>
  <c r="K117" i="12" s="1"/>
  <c r="L117" i="12" s="1"/>
  <c r="Z99" i="16" l="1"/>
  <c r="V99" i="16"/>
  <c r="Q99" i="16"/>
  <c r="S99" i="16"/>
  <c r="AA99" i="16" s="1"/>
  <c r="L100" i="15"/>
  <c r="O100" i="15"/>
  <c r="N101" i="15"/>
  <c r="R101" i="14"/>
  <c r="Y101" i="14"/>
  <c r="P101" i="14"/>
  <c r="O117" i="12"/>
  <c r="P117" i="12" s="1"/>
  <c r="Q117" i="12" s="1"/>
  <c r="N118" i="12"/>
  <c r="T99" i="16" l="1"/>
  <c r="AB99" i="16"/>
  <c r="U99" i="16"/>
  <c r="M99" i="16" s="1"/>
  <c r="J100" i="16" s="1"/>
  <c r="W99" i="16"/>
  <c r="X99" i="16" s="1"/>
  <c r="AD99" i="16" s="1"/>
  <c r="AC99" i="16"/>
  <c r="P100" i="15"/>
  <c r="R100" i="15"/>
  <c r="Y100" i="15"/>
  <c r="Z101" i="14"/>
  <c r="V101" i="14"/>
  <c r="Q101" i="14"/>
  <c r="S101" i="14"/>
  <c r="AA101" i="14" s="1"/>
  <c r="V117" i="12"/>
  <c r="W117" i="12" s="1"/>
  <c r="X117" i="12" s="1"/>
  <c r="AD117" i="12" s="1"/>
  <c r="Y117" i="12"/>
  <c r="Z117" i="12"/>
  <c r="S117" i="12"/>
  <c r="AA117" i="12" s="1"/>
  <c r="R117" i="12"/>
  <c r="K100" i="16" l="1"/>
  <c r="V100" i="15"/>
  <c r="Z100" i="15"/>
  <c r="Q100" i="15"/>
  <c r="S100" i="15"/>
  <c r="AA100" i="15" s="1"/>
  <c r="T101" i="14"/>
  <c r="W101" i="14"/>
  <c r="X101" i="14" s="1"/>
  <c r="AD101" i="14" s="1"/>
  <c r="AC101" i="14"/>
  <c r="T117" i="12"/>
  <c r="AB117" i="12" s="1"/>
  <c r="AC117" i="12"/>
  <c r="U117" i="12"/>
  <c r="M117" i="12" s="1"/>
  <c r="J118" i="12" s="1"/>
  <c r="K118" i="12" s="1"/>
  <c r="O100" i="16" l="1"/>
  <c r="L100" i="16"/>
  <c r="N101" i="16"/>
  <c r="T100" i="15"/>
  <c r="W100" i="15"/>
  <c r="X100" i="15" s="1"/>
  <c r="AD100" i="15" s="1"/>
  <c r="AC100" i="15"/>
  <c r="AB101" i="14"/>
  <c r="U101" i="14"/>
  <c r="M101" i="14" s="1"/>
  <c r="J102" i="14" s="1"/>
  <c r="L118" i="12"/>
  <c r="O118" i="12"/>
  <c r="N119" i="12"/>
  <c r="R100" i="16" l="1"/>
  <c r="Y100" i="16"/>
  <c r="P100" i="16"/>
  <c r="AB100" i="15"/>
  <c r="U100" i="15"/>
  <c r="M100" i="15" s="1"/>
  <c r="J101" i="15" s="1"/>
  <c r="K102" i="14"/>
  <c r="Y118" i="12"/>
  <c r="R118" i="12"/>
  <c r="P118" i="12"/>
  <c r="Z100" i="16" l="1"/>
  <c r="V100" i="16"/>
  <c r="Q100" i="16"/>
  <c r="S100" i="16"/>
  <c r="AA100" i="16" s="1"/>
  <c r="K101" i="15"/>
  <c r="L102" i="14"/>
  <c r="O102" i="14"/>
  <c r="N103" i="14"/>
  <c r="Q118" i="12"/>
  <c r="S118" i="12"/>
  <c r="AA118" i="12" s="1"/>
  <c r="V118" i="12"/>
  <c r="Z118" i="12"/>
  <c r="T100" i="16" l="1"/>
  <c r="W100" i="16"/>
  <c r="X100" i="16" s="1"/>
  <c r="AD100" i="16" s="1"/>
  <c r="AC100" i="16"/>
  <c r="O101" i="15"/>
  <c r="L101" i="15"/>
  <c r="N102" i="15"/>
  <c r="Y102" i="14"/>
  <c r="P102" i="14"/>
  <c r="R102" i="14"/>
  <c r="T118" i="12"/>
  <c r="AB118" i="12" s="1"/>
  <c r="W118" i="12"/>
  <c r="X118" i="12" s="1"/>
  <c r="AD118" i="12" s="1"/>
  <c r="AC118" i="12"/>
  <c r="AB100" i="16" l="1"/>
  <c r="U100" i="16"/>
  <c r="M100" i="16" s="1"/>
  <c r="J101" i="16" s="1"/>
  <c r="R101" i="15"/>
  <c r="Y101" i="15"/>
  <c r="P101" i="15"/>
  <c r="Q102" i="14"/>
  <c r="Z102" i="14"/>
  <c r="V102" i="14"/>
  <c r="S102" i="14"/>
  <c r="AA102" i="14" s="1"/>
  <c r="U118" i="12"/>
  <c r="M118" i="12" s="1"/>
  <c r="J119" i="12" s="1"/>
  <c r="K119" i="12" s="1"/>
  <c r="O119" i="12" s="1"/>
  <c r="K101" i="16" l="1"/>
  <c r="Z101" i="15"/>
  <c r="V101" i="15"/>
  <c r="Q101" i="15"/>
  <c r="S101" i="15"/>
  <c r="AA101" i="15" s="1"/>
  <c r="W102" i="14"/>
  <c r="X102" i="14" s="1"/>
  <c r="AD102" i="14" s="1"/>
  <c r="AC102" i="14"/>
  <c r="T102" i="14"/>
  <c r="N120" i="12"/>
  <c r="L119" i="12"/>
  <c r="P119" i="12"/>
  <c r="Y119" i="12"/>
  <c r="R119" i="12"/>
  <c r="L101" i="16" l="1"/>
  <c r="O101" i="16"/>
  <c r="N102" i="16"/>
  <c r="T101" i="15"/>
  <c r="W101" i="15"/>
  <c r="X101" i="15" s="1"/>
  <c r="AD101" i="15" s="1"/>
  <c r="AC101" i="15"/>
  <c r="AB102" i="14"/>
  <c r="U102" i="14"/>
  <c r="M102" i="14" s="1"/>
  <c r="J103" i="14" s="1"/>
  <c r="Q119" i="12"/>
  <c r="V119" i="12"/>
  <c r="Z119" i="12"/>
  <c r="S119" i="12"/>
  <c r="AA119" i="12" s="1"/>
  <c r="R101" i="16" l="1"/>
  <c r="Y101" i="16"/>
  <c r="P101" i="16"/>
  <c r="AB101" i="15"/>
  <c r="U101" i="15"/>
  <c r="M101" i="15" s="1"/>
  <c r="J102" i="15" s="1"/>
  <c r="K103" i="14"/>
  <c r="W119" i="12"/>
  <c r="X119" i="12" s="1"/>
  <c r="AD119" i="12" s="1"/>
  <c r="AC119" i="12"/>
  <c r="T119" i="12"/>
  <c r="Z101" i="16" l="1"/>
  <c r="V101" i="16"/>
  <c r="Q101" i="16"/>
  <c r="S101" i="16"/>
  <c r="AA101" i="16" s="1"/>
  <c r="K102" i="15"/>
  <c r="L103" i="14"/>
  <c r="O103" i="14"/>
  <c r="N104" i="14"/>
  <c r="AB119" i="12"/>
  <c r="U119" i="12"/>
  <c r="M119" i="12" s="1"/>
  <c r="J120" i="12" s="1"/>
  <c r="K120" i="12" s="1"/>
  <c r="T101" i="16" l="1"/>
  <c r="W101" i="16"/>
  <c r="X101" i="16" s="1"/>
  <c r="AD101" i="16" s="1"/>
  <c r="AC101" i="16"/>
  <c r="O102" i="15"/>
  <c r="L102" i="15"/>
  <c r="N103" i="15"/>
  <c r="R103" i="14"/>
  <c r="Y103" i="14"/>
  <c r="P103" i="14"/>
  <c r="L120" i="12"/>
  <c r="O120" i="12"/>
  <c r="N121" i="12"/>
  <c r="AB101" i="16" l="1"/>
  <c r="U101" i="16"/>
  <c r="M101" i="16" s="1"/>
  <c r="J102" i="16" s="1"/>
  <c r="R102" i="15"/>
  <c r="Y102" i="15"/>
  <c r="P102" i="15"/>
  <c r="Z103" i="14"/>
  <c r="V103" i="14"/>
  <c r="Q103" i="14"/>
  <c r="S103" i="14"/>
  <c r="AA103" i="14" s="1"/>
  <c r="P120" i="12"/>
  <c r="Y120" i="12"/>
  <c r="R120" i="12"/>
  <c r="K102" i="16" l="1"/>
  <c r="T103" i="14"/>
  <c r="AB103" i="14" s="1"/>
  <c r="Z102" i="15"/>
  <c r="V102" i="15"/>
  <c r="Q102" i="15"/>
  <c r="T102" i="15" s="1"/>
  <c r="S102" i="15"/>
  <c r="AA102" i="15" s="1"/>
  <c r="U103" i="14"/>
  <c r="M103" i="14" s="1"/>
  <c r="J104" i="14" s="1"/>
  <c r="W103" i="14"/>
  <c r="X103" i="14" s="1"/>
  <c r="AD103" i="14" s="1"/>
  <c r="AC103" i="14"/>
  <c r="V120" i="12"/>
  <c r="Z120" i="12"/>
  <c r="S120" i="12"/>
  <c r="AA120" i="12" s="1"/>
  <c r="Q120" i="12"/>
  <c r="L102" i="16" l="1"/>
  <c r="O102" i="16"/>
  <c r="N103" i="16"/>
  <c r="AB102" i="15"/>
  <c r="U102" i="15"/>
  <c r="M102" i="15" s="1"/>
  <c r="J103" i="15" s="1"/>
  <c r="W102" i="15"/>
  <c r="X102" i="15" s="1"/>
  <c r="AD102" i="15" s="1"/>
  <c r="AC102" i="15"/>
  <c r="K104" i="14"/>
  <c r="T120" i="12"/>
  <c r="U120" i="12" s="1"/>
  <c r="M120" i="12" s="1"/>
  <c r="J121" i="12" s="1"/>
  <c r="K121" i="12" s="1"/>
  <c r="W120" i="12"/>
  <c r="X120" i="12" s="1"/>
  <c r="AD120" i="12" s="1"/>
  <c r="AC120" i="12"/>
  <c r="Y102" i="16" l="1"/>
  <c r="P102" i="16"/>
  <c r="R102" i="16"/>
  <c r="K103" i="15"/>
  <c r="O104" i="14"/>
  <c r="L104" i="14"/>
  <c r="N105" i="14"/>
  <c r="AB120" i="12"/>
  <c r="O121" i="12"/>
  <c r="L121" i="12"/>
  <c r="N122" i="12"/>
  <c r="Q102" i="16" l="1"/>
  <c r="Z102" i="16"/>
  <c r="V102" i="16"/>
  <c r="S102" i="16"/>
  <c r="AA102" i="16" s="1"/>
  <c r="L103" i="15"/>
  <c r="O103" i="15"/>
  <c r="N104" i="15"/>
  <c r="Y104" i="14"/>
  <c r="R104" i="14"/>
  <c r="P104" i="14"/>
  <c r="Y121" i="12"/>
  <c r="R121" i="12"/>
  <c r="P121" i="12"/>
  <c r="W102" i="16" l="1"/>
  <c r="X102" i="16" s="1"/>
  <c r="AD102" i="16" s="1"/>
  <c r="AC102" i="16"/>
  <c r="T102" i="16"/>
  <c r="Y103" i="15"/>
  <c r="P103" i="15"/>
  <c r="R103" i="15"/>
  <c r="Q104" i="14"/>
  <c r="Z104" i="14"/>
  <c r="V104" i="14"/>
  <c r="S104" i="14"/>
  <c r="AA104" i="14" s="1"/>
  <c r="V121" i="12"/>
  <c r="Z121" i="12"/>
  <c r="S121" i="12"/>
  <c r="AA121" i="12" s="1"/>
  <c r="Q121" i="12"/>
  <c r="T121" i="12" s="1"/>
  <c r="AB102" i="16" l="1"/>
  <c r="U102" i="16"/>
  <c r="M102" i="16" s="1"/>
  <c r="J103" i="16" s="1"/>
  <c r="Q103" i="15"/>
  <c r="V103" i="15"/>
  <c r="Z103" i="15"/>
  <c r="S103" i="15"/>
  <c r="AA103" i="15" s="1"/>
  <c r="W104" i="14"/>
  <c r="X104" i="14" s="1"/>
  <c r="AD104" i="14" s="1"/>
  <c r="AC104" i="14"/>
  <c r="T104" i="14"/>
  <c r="AB121" i="12"/>
  <c r="U121" i="12"/>
  <c r="M121" i="12" s="1"/>
  <c r="J122" i="12" s="1"/>
  <c r="K122" i="12" s="1"/>
  <c r="W121" i="12"/>
  <c r="X121" i="12" s="1"/>
  <c r="AD121" i="12" s="1"/>
  <c r="AC121" i="12"/>
  <c r="K103" i="16" l="1"/>
  <c r="T103" i="15"/>
  <c r="AB103" i="15" s="1"/>
  <c r="W103" i="15"/>
  <c r="X103" i="15" s="1"/>
  <c r="AD103" i="15" s="1"/>
  <c r="AC103" i="15"/>
  <c r="U103" i="15"/>
  <c r="M103" i="15" s="1"/>
  <c r="J104" i="15" s="1"/>
  <c r="AB104" i="14"/>
  <c r="U104" i="14"/>
  <c r="M104" i="14" s="1"/>
  <c r="J105" i="14" s="1"/>
  <c r="O122" i="12"/>
  <c r="L122" i="12"/>
  <c r="N123" i="12"/>
  <c r="L103" i="16" l="1"/>
  <c r="O103" i="16"/>
  <c r="N104" i="16"/>
  <c r="K104" i="15"/>
  <c r="K105" i="14"/>
  <c r="Y122" i="12"/>
  <c r="P122" i="12"/>
  <c r="R122" i="12"/>
  <c r="P103" i="16" l="1"/>
  <c r="R103" i="16"/>
  <c r="Y103" i="16"/>
  <c r="L104" i="15"/>
  <c r="O104" i="15"/>
  <c r="N105" i="15"/>
  <c r="L105" i="14"/>
  <c r="O105" i="14"/>
  <c r="N106" i="14"/>
  <c r="Q122" i="12"/>
  <c r="S122" i="12"/>
  <c r="AA122" i="12" s="1"/>
  <c r="V122" i="12"/>
  <c r="Z122" i="12"/>
  <c r="Z103" i="16" l="1"/>
  <c r="V103" i="16"/>
  <c r="Q103" i="16"/>
  <c r="S103" i="16"/>
  <c r="AA103" i="16" s="1"/>
  <c r="P104" i="15"/>
  <c r="R104" i="15"/>
  <c r="Y104" i="15"/>
  <c r="P105" i="14"/>
  <c r="R105" i="14"/>
  <c r="Y105" i="14"/>
  <c r="W122" i="12"/>
  <c r="X122" i="12" s="1"/>
  <c r="AD122" i="12" s="1"/>
  <c r="AC122" i="12"/>
  <c r="T122" i="12"/>
  <c r="T103" i="16" l="1"/>
  <c r="W103" i="16"/>
  <c r="X103" i="16" s="1"/>
  <c r="AD103" i="16" s="1"/>
  <c r="AC103" i="16"/>
  <c r="Z104" i="15"/>
  <c r="Q104" i="15"/>
  <c r="V104" i="15"/>
  <c r="S104" i="15"/>
  <c r="AA104" i="15" s="1"/>
  <c r="Z105" i="14"/>
  <c r="V105" i="14"/>
  <c r="Q105" i="14"/>
  <c r="S105" i="14"/>
  <c r="AA105" i="14" s="1"/>
  <c r="AB122" i="12"/>
  <c r="U122" i="12"/>
  <c r="M122" i="12" s="1"/>
  <c r="J123" i="12" s="1"/>
  <c r="K123" i="12" s="1"/>
  <c r="AB103" i="16" l="1"/>
  <c r="U103" i="16"/>
  <c r="M103" i="16" s="1"/>
  <c r="J104" i="16" s="1"/>
  <c r="T105" i="14"/>
  <c r="W104" i="15"/>
  <c r="X104" i="15" s="1"/>
  <c r="AD104" i="15" s="1"/>
  <c r="AC104" i="15"/>
  <c r="T104" i="15"/>
  <c r="AB105" i="14"/>
  <c r="U105" i="14"/>
  <c r="M105" i="14" s="1"/>
  <c r="J106" i="14" s="1"/>
  <c r="W105" i="14"/>
  <c r="X105" i="14" s="1"/>
  <c r="AD105" i="14" s="1"/>
  <c r="AC105" i="14"/>
  <c r="O123" i="12"/>
  <c r="L123" i="12"/>
  <c r="N124" i="12"/>
  <c r="K104" i="16" l="1"/>
  <c r="AB104" i="15"/>
  <c r="U104" i="15"/>
  <c r="M104" i="15" s="1"/>
  <c r="J105" i="15" s="1"/>
  <c r="K106" i="14"/>
  <c r="Y123" i="12"/>
  <c r="R123" i="12"/>
  <c r="P123" i="12"/>
  <c r="O104" i="16" l="1"/>
  <c r="L104" i="16"/>
  <c r="N105" i="16"/>
  <c r="K105" i="15"/>
  <c r="O106" i="14"/>
  <c r="L106" i="14"/>
  <c r="N107" i="14"/>
  <c r="Z123" i="12"/>
  <c r="S123" i="12"/>
  <c r="AA123" i="12" s="1"/>
  <c r="V123" i="12"/>
  <c r="Q123" i="12"/>
  <c r="R104" i="16" l="1"/>
  <c r="Y104" i="16"/>
  <c r="P104" i="16"/>
  <c r="O105" i="15"/>
  <c r="L105" i="15"/>
  <c r="N106" i="15"/>
  <c r="Y106" i="14"/>
  <c r="R106" i="14"/>
  <c r="P106" i="14"/>
  <c r="T123" i="12"/>
  <c r="AB123" i="12" s="1"/>
  <c r="W123" i="12"/>
  <c r="X123" i="12" s="1"/>
  <c r="AD123" i="12" s="1"/>
  <c r="AC123" i="12"/>
  <c r="Z104" i="16" l="1"/>
  <c r="V104" i="16"/>
  <c r="Q104" i="16"/>
  <c r="S104" i="16"/>
  <c r="AA104" i="16" s="1"/>
  <c r="R105" i="15"/>
  <c r="P105" i="15"/>
  <c r="Y105" i="15"/>
  <c r="Q106" i="14"/>
  <c r="T106" i="14" s="1"/>
  <c r="V106" i="14"/>
  <c r="Z106" i="14"/>
  <c r="S106" i="14"/>
  <c r="AA106" i="14" s="1"/>
  <c r="U123" i="12"/>
  <c r="M123" i="12" s="1"/>
  <c r="J124" i="12" s="1"/>
  <c r="K124" i="12" s="1"/>
  <c r="O124" i="12" s="1"/>
  <c r="T104" i="16" l="1"/>
  <c r="W104" i="16"/>
  <c r="X104" i="16" s="1"/>
  <c r="AD104" i="16" s="1"/>
  <c r="AC104" i="16"/>
  <c r="Z105" i="15"/>
  <c r="V105" i="15"/>
  <c r="Q105" i="15"/>
  <c r="S105" i="15"/>
  <c r="AA105" i="15" s="1"/>
  <c r="W106" i="14"/>
  <c r="X106" i="14" s="1"/>
  <c r="AD106" i="14" s="1"/>
  <c r="AC106" i="14"/>
  <c r="AB106" i="14"/>
  <c r="U106" i="14"/>
  <c r="M106" i="14" s="1"/>
  <c r="J107" i="14" s="1"/>
  <c r="N125" i="12"/>
  <c r="L124" i="12"/>
  <c r="R124" i="12"/>
  <c r="Y124" i="12"/>
  <c r="P124" i="12"/>
  <c r="AB104" i="16" l="1"/>
  <c r="U104" i="16"/>
  <c r="M104" i="16" s="1"/>
  <c r="J105" i="16" s="1"/>
  <c r="T105" i="15"/>
  <c r="W105" i="15"/>
  <c r="X105" i="15" s="1"/>
  <c r="AD105" i="15" s="1"/>
  <c r="AC105" i="15"/>
  <c r="K107" i="14"/>
  <c r="Q124" i="12"/>
  <c r="V124" i="12"/>
  <c r="S124" i="12"/>
  <c r="AA124" i="12" s="1"/>
  <c r="Z124" i="12"/>
  <c r="K105" i="16" l="1"/>
  <c r="AB105" i="15"/>
  <c r="U105" i="15"/>
  <c r="M105" i="15" s="1"/>
  <c r="J106" i="15" s="1"/>
  <c r="L107" i="14"/>
  <c r="O107" i="14"/>
  <c r="N108" i="14"/>
  <c r="W124" i="12"/>
  <c r="X124" i="12" s="1"/>
  <c r="AD124" i="12" s="1"/>
  <c r="AC124" i="12"/>
  <c r="T124" i="12"/>
  <c r="L105" i="16" l="1"/>
  <c r="O105" i="16"/>
  <c r="N106" i="16"/>
  <c r="K106" i="15"/>
  <c r="R107" i="14"/>
  <c r="P107" i="14"/>
  <c r="Y107" i="14"/>
  <c r="AB124" i="12"/>
  <c r="U124" i="12"/>
  <c r="M124" i="12" s="1"/>
  <c r="J125" i="12" s="1"/>
  <c r="K125" i="12" s="1"/>
  <c r="R105" i="16" l="1"/>
  <c r="Y105" i="16"/>
  <c r="P105" i="16"/>
  <c r="O106" i="15"/>
  <c r="L106" i="15"/>
  <c r="N107" i="15"/>
  <c r="Z107" i="14"/>
  <c r="V107" i="14"/>
  <c r="Q107" i="14"/>
  <c r="S107" i="14"/>
  <c r="AA107" i="14" s="1"/>
  <c r="O125" i="12"/>
  <c r="L125" i="12"/>
  <c r="N126" i="12"/>
  <c r="Z105" i="16" l="1"/>
  <c r="V105" i="16"/>
  <c r="Q105" i="16"/>
  <c r="T105" i="16" s="1"/>
  <c r="S105" i="16"/>
  <c r="AA105" i="16" s="1"/>
  <c r="R106" i="15"/>
  <c r="Y106" i="15"/>
  <c r="P106" i="15"/>
  <c r="T107" i="14"/>
  <c r="W107" i="14"/>
  <c r="X107" i="14" s="1"/>
  <c r="AD107" i="14" s="1"/>
  <c r="AC107" i="14"/>
  <c r="R125" i="12"/>
  <c r="Y125" i="12"/>
  <c r="P125" i="12"/>
  <c r="AB105" i="16" l="1"/>
  <c r="U105" i="16"/>
  <c r="M105" i="16" s="1"/>
  <c r="J106" i="16" s="1"/>
  <c r="W105" i="16"/>
  <c r="X105" i="16" s="1"/>
  <c r="AD105" i="16" s="1"/>
  <c r="AC105" i="16"/>
  <c r="Z106" i="15"/>
  <c r="V106" i="15"/>
  <c r="Q106" i="15"/>
  <c r="S106" i="15"/>
  <c r="AA106" i="15" s="1"/>
  <c r="AB107" i="14"/>
  <c r="U107" i="14"/>
  <c r="M107" i="14" s="1"/>
  <c r="J108" i="14" s="1"/>
  <c r="Q125" i="12"/>
  <c r="V125" i="12"/>
  <c r="S125" i="12"/>
  <c r="AA125" i="12" s="1"/>
  <c r="Z125" i="12"/>
  <c r="K106" i="16" l="1"/>
  <c r="W106" i="15"/>
  <c r="X106" i="15" s="1"/>
  <c r="AD106" i="15" s="1"/>
  <c r="AC106" i="15"/>
  <c r="T106" i="15"/>
  <c r="K108" i="14"/>
  <c r="W125" i="12"/>
  <c r="X125" i="12" s="1"/>
  <c r="AD125" i="12" s="1"/>
  <c r="AC125" i="12"/>
  <c r="T125" i="12"/>
  <c r="L106" i="16" l="1"/>
  <c r="O106" i="16"/>
  <c r="N107" i="16"/>
  <c r="AB106" i="15"/>
  <c r="U106" i="15"/>
  <c r="M106" i="15" s="1"/>
  <c r="J107" i="15" s="1"/>
  <c r="O108" i="14"/>
  <c r="L108" i="14"/>
  <c r="N109" i="14"/>
  <c r="AB125" i="12"/>
  <c r="U125" i="12"/>
  <c r="M125" i="12" s="1"/>
  <c r="J126" i="12" s="1"/>
  <c r="K126" i="12" s="1"/>
  <c r="Y106" i="16" l="1"/>
  <c r="P106" i="16"/>
  <c r="R106" i="16"/>
  <c r="K107" i="15"/>
  <c r="Y108" i="14"/>
  <c r="R108" i="14"/>
  <c r="P108" i="14"/>
  <c r="L126" i="12"/>
  <c r="O126" i="12"/>
  <c r="N127" i="12"/>
  <c r="Q106" i="16" l="1"/>
  <c r="Z106" i="16"/>
  <c r="V106" i="16"/>
  <c r="S106" i="16"/>
  <c r="AA106" i="16" s="1"/>
  <c r="L107" i="15"/>
  <c r="O107" i="15"/>
  <c r="N108" i="15"/>
  <c r="Q108" i="14"/>
  <c r="Z108" i="14"/>
  <c r="V108" i="14"/>
  <c r="S108" i="14"/>
  <c r="AA108" i="14" s="1"/>
  <c r="Y126" i="12"/>
  <c r="P126" i="12"/>
  <c r="R126" i="12"/>
  <c r="T106" i="16" l="1"/>
  <c r="W106" i="16"/>
  <c r="X106" i="16" s="1"/>
  <c r="AD106" i="16" s="1"/>
  <c r="AC106" i="16"/>
  <c r="AB106" i="16"/>
  <c r="U106" i="16"/>
  <c r="M106" i="16" s="1"/>
  <c r="J107" i="16" s="1"/>
  <c r="R107" i="15"/>
  <c r="Y107" i="15"/>
  <c r="P107" i="15"/>
  <c r="W108" i="14"/>
  <c r="X108" i="14" s="1"/>
  <c r="AD108" i="14" s="1"/>
  <c r="AC108" i="14"/>
  <c r="T108" i="14"/>
  <c r="V126" i="12"/>
  <c r="Z126" i="12"/>
  <c r="Q126" i="12"/>
  <c r="S126" i="12"/>
  <c r="AA126" i="12" s="1"/>
  <c r="K107" i="16" l="1"/>
  <c r="Z107" i="15"/>
  <c r="V107" i="15"/>
  <c r="Q107" i="15"/>
  <c r="S107" i="15"/>
  <c r="AA107" i="15" s="1"/>
  <c r="AB108" i="14"/>
  <c r="U108" i="14"/>
  <c r="M108" i="14" s="1"/>
  <c r="J109" i="14" s="1"/>
  <c r="T126" i="12"/>
  <c r="W126" i="12"/>
  <c r="X126" i="12" s="1"/>
  <c r="AD126" i="12" s="1"/>
  <c r="AC126" i="12"/>
  <c r="L107" i="16" l="1"/>
  <c r="O107" i="16"/>
  <c r="N108" i="16"/>
  <c r="T107" i="15"/>
  <c r="W107" i="15"/>
  <c r="X107" i="15" s="1"/>
  <c r="AD107" i="15" s="1"/>
  <c r="AC107" i="15"/>
  <c r="K109" i="14"/>
  <c r="AB126" i="12"/>
  <c r="U126" i="12"/>
  <c r="M126" i="12" s="1"/>
  <c r="J127" i="12" s="1"/>
  <c r="K127" i="12" s="1"/>
  <c r="P107" i="16" l="1"/>
  <c r="R107" i="16"/>
  <c r="Y107" i="16"/>
  <c r="AB107" i="15"/>
  <c r="U107" i="15"/>
  <c r="M107" i="15" s="1"/>
  <c r="J108" i="15" s="1"/>
  <c r="L109" i="14"/>
  <c r="O109" i="14"/>
  <c r="N110" i="14"/>
  <c r="O127" i="12"/>
  <c r="L127" i="12"/>
  <c r="N128" i="12"/>
  <c r="Z107" i="16" l="1"/>
  <c r="V107" i="16"/>
  <c r="Q107" i="16"/>
  <c r="T107" i="16" s="1"/>
  <c r="S107" i="16"/>
  <c r="AA107" i="16" s="1"/>
  <c r="K108" i="15"/>
  <c r="P109" i="14"/>
  <c r="R109" i="14"/>
  <c r="Y109" i="14"/>
  <c r="Y127" i="12"/>
  <c r="R127" i="12"/>
  <c r="P127" i="12"/>
  <c r="AB107" i="16" l="1"/>
  <c r="U107" i="16"/>
  <c r="M107" i="16" s="1"/>
  <c r="J108" i="16" s="1"/>
  <c r="W107" i="16"/>
  <c r="X107" i="16" s="1"/>
  <c r="AD107" i="16" s="1"/>
  <c r="AC107" i="16"/>
  <c r="L108" i="15"/>
  <c r="O108" i="15"/>
  <c r="N109" i="15"/>
  <c r="Z109" i="14"/>
  <c r="V109" i="14"/>
  <c r="Q109" i="14"/>
  <c r="S109" i="14"/>
  <c r="AA109" i="14" s="1"/>
  <c r="S127" i="12"/>
  <c r="AA127" i="12" s="1"/>
  <c r="Z127" i="12"/>
  <c r="Q127" i="12"/>
  <c r="V127" i="12"/>
  <c r="K108" i="16" l="1"/>
  <c r="T109" i="14"/>
  <c r="Y108" i="15"/>
  <c r="P108" i="15"/>
  <c r="R108" i="15"/>
  <c r="AB109" i="14"/>
  <c r="U109" i="14"/>
  <c r="M109" i="14" s="1"/>
  <c r="J110" i="14" s="1"/>
  <c r="W109" i="14"/>
  <c r="X109" i="14" s="1"/>
  <c r="AD109" i="14" s="1"/>
  <c r="AC109" i="14"/>
  <c r="T127" i="12"/>
  <c r="AB127" i="12" s="1"/>
  <c r="W127" i="12"/>
  <c r="X127" i="12" s="1"/>
  <c r="AD127" i="12" s="1"/>
  <c r="AC127" i="12"/>
  <c r="O108" i="16" l="1"/>
  <c r="L108" i="16"/>
  <c r="N109" i="16"/>
  <c r="Q108" i="15"/>
  <c r="V108" i="15"/>
  <c r="Z108" i="15"/>
  <c r="S108" i="15"/>
  <c r="AA108" i="15" s="1"/>
  <c r="K110" i="14"/>
  <c r="U127" i="12"/>
  <c r="M127" i="12" s="1"/>
  <c r="J128" i="12" s="1"/>
  <c r="K128" i="12" s="1"/>
  <c r="O128" i="12" s="1"/>
  <c r="R108" i="16" l="1"/>
  <c r="Y108" i="16"/>
  <c r="P108" i="16"/>
  <c r="T108" i="15"/>
  <c r="U108" i="15" s="1"/>
  <c r="M108" i="15" s="1"/>
  <c r="J109" i="15" s="1"/>
  <c r="W108" i="15"/>
  <c r="X108" i="15" s="1"/>
  <c r="AD108" i="15" s="1"/>
  <c r="AC108" i="15"/>
  <c r="O110" i="14"/>
  <c r="L110" i="14"/>
  <c r="N111" i="14"/>
  <c r="N129" i="12"/>
  <c r="L128" i="12"/>
  <c r="P128" i="12"/>
  <c r="Y128" i="12"/>
  <c r="R128" i="12"/>
  <c r="Z108" i="16" l="1"/>
  <c r="V108" i="16"/>
  <c r="Q108" i="16"/>
  <c r="S108" i="16"/>
  <c r="AA108" i="16" s="1"/>
  <c r="AB108" i="15"/>
  <c r="K109" i="15"/>
  <c r="R110" i="14"/>
  <c r="Y110" i="14"/>
  <c r="P110" i="14"/>
  <c r="Z128" i="12"/>
  <c r="Q128" i="12"/>
  <c r="V128" i="12"/>
  <c r="S128" i="12"/>
  <c r="AA128" i="12" s="1"/>
  <c r="T108" i="16" l="1"/>
  <c r="W108" i="16"/>
  <c r="X108" i="16" s="1"/>
  <c r="AD108" i="16" s="1"/>
  <c r="AC108" i="16"/>
  <c r="L109" i="15"/>
  <c r="O109" i="15"/>
  <c r="N110" i="15"/>
  <c r="Z110" i="14"/>
  <c r="V110" i="14"/>
  <c r="Q110" i="14"/>
  <c r="S110" i="14"/>
  <c r="AA110" i="14" s="1"/>
  <c r="W128" i="12"/>
  <c r="X128" i="12" s="1"/>
  <c r="AD128" i="12" s="1"/>
  <c r="AC128" i="12"/>
  <c r="T128" i="12"/>
  <c r="AB108" i="16" l="1"/>
  <c r="U108" i="16"/>
  <c r="M108" i="16" s="1"/>
  <c r="J109" i="16" s="1"/>
  <c r="P109" i="15"/>
  <c r="R109" i="15"/>
  <c r="Y109" i="15"/>
  <c r="T110" i="14"/>
  <c r="W110" i="14"/>
  <c r="X110" i="14" s="1"/>
  <c r="AD110" i="14" s="1"/>
  <c r="AC110" i="14"/>
  <c r="AB128" i="12"/>
  <c r="U128" i="12"/>
  <c r="M128" i="12" s="1"/>
  <c r="J129" i="12" s="1"/>
  <c r="K129" i="12" s="1"/>
  <c r="K109" i="16" l="1"/>
  <c r="Z109" i="15"/>
  <c r="V109" i="15"/>
  <c r="Q109" i="15"/>
  <c r="S109" i="15"/>
  <c r="AA109" i="15" s="1"/>
  <c r="AB110" i="14"/>
  <c r="U110" i="14"/>
  <c r="M110" i="14" s="1"/>
  <c r="J111" i="14" s="1"/>
  <c r="L129" i="12"/>
  <c r="O129" i="12"/>
  <c r="N130" i="12"/>
  <c r="O109" i="16" l="1"/>
  <c r="L109" i="16"/>
  <c r="N110" i="16"/>
  <c r="T109" i="15"/>
  <c r="W109" i="15"/>
  <c r="X109" i="15" s="1"/>
  <c r="AD109" i="15" s="1"/>
  <c r="AC109" i="15"/>
  <c r="K111" i="14"/>
  <c r="Y129" i="12"/>
  <c r="R129" i="12"/>
  <c r="P129" i="12"/>
  <c r="R109" i="16" l="1"/>
  <c r="P109" i="16"/>
  <c r="Y109" i="16"/>
  <c r="AB109" i="15"/>
  <c r="U109" i="15"/>
  <c r="M109" i="15" s="1"/>
  <c r="J110" i="15" s="1"/>
  <c r="L111" i="14"/>
  <c r="O111" i="14"/>
  <c r="N112" i="14"/>
  <c r="S129" i="12"/>
  <c r="AA129" i="12" s="1"/>
  <c r="Q129" i="12"/>
  <c r="V129" i="12"/>
  <c r="Z129" i="12"/>
  <c r="Z109" i="16" l="1"/>
  <c r="V109" i="16"/>
  <c r="Q109" i="16"/>
  <c r="S109" i="16"/>
  <c r="AA109" i="16" s="1"/>
  <c r="K110" i="15"/>
  <c r="R111" i="14"/>
  <c r="Y111" i="14"/>
  <c r="P111" i="14"/>
  <c r="T129" i="12"/>
  <c r="U129" i="12" s="1"/>
  <c r="M129" i="12" s="1"/>
  <c r="J130" i="12" s="1"/>
  <c r="K130" i="12" s="1"/>
  <c r="W129" i="12"/>
  <c r="X129" i="12" s="1"/>
  <c r="AD129" i="12" s="1"/>
  <c r="AC129" i="12"/>
  <c r="T109" i="16" l="1"/>
  <c r="W109" i="16"/>
  <c r="X109" i="16" s="1"/>
  <c r="AD109" i="16" s="1"/>
  <c r="AC109" i="16"/>
  <c r="AB109" i="16"/>
  <c r="U109" i="16"/>
  <c r="M109" i="16" s="1"/>
  <c r="J110" i="16" s="1"/>
  <c r="O110" i="15"/>
  <c r="L110" i="15"/>
  <c r="N111" i="15"/>
  <c r="Z111" i="14"/>
  <c r="V111" i="14"/>
  <c r="Q111" i="14"/>
  <c r="S111" i="14"/>
  <c r="AA111" i="14" s="1"/>
  <c r="AB129" i="12"/>
  <c r="L130" i="12"/>
  <c r="O130" i="12"/>
  <c r="N131" i="12"/>
  <c r="K110" i="16" l="1"/>
  <c r="R110" i="15"/>
  <c r="Y110" i="15"/>
  <c r="P110" i="15"/>
  <c r="T111" i="14"/>
  <c r="W111" i="14"/>
  <c r="X111" i="14" s="1"/>
  <c r="AD111" i="14" s="1"/>
  <c r="AC111" i="14"/>
  <c r="Y130" i="12"/>
  <c r="R130" i="12"/>
  <c r="P130" i="12"/>
  <c r="L110" i="16" l="1"/>
  <c r="O110" i="16"/>
  <c r="N111" i="16"/>
  <c r="Z110" i="15"/>
  <c r="V110" i="15"/>
  <c r="Q110" i="15"/>
  <c r="S110" i="15"/>
  <c r="AA110" i="15" s="1"/>
  <c r="AB111" i="14"/>
  <c r="U111" i="14"/>
  <c r="M111" i="14" s="1"/>
  <c r="J112" i="14" s="1"/>
  <c r="S130" i="12"/>
  <c r="AA130" i="12" s="1"/>
  <c r="Q130" i="12"/>
  <c r="V130" i="12"/>
  <c r="Z130" i="12"/>
  <c r="Y110" i="16" l="1"/>
  <c r="R110" i="16"/>
  <c r="P110" i="16"/>
  <c r="T110" i="15"/>
  <c r="AB110" i="15" s="1"/>
  <c r="W110" i="15"/>
  <c r="X110" i="15" s="1"/>
  <c r="AD110" i="15" s="1"/>
  <c r="AC110" i="15"/>
  <c r="K112" i="14"/>
  <c r="T130" i="12"/>
  <c r="AB130" i="12" s="1"/>
  <c r="W130" i="12"/>
  <c r="X130" i="12" s="1"/>
  <c r="AD130" i="12" s="1"/>
  <c r="AC130" i="12"/>
  <c r="Q110" i="16" l="1"/>
  <c r="V110" i="16"/>
  <c r="Z110" i="16"/>
  <c r="S110" i="16"/>
  <c r="AA110" i="16" s="1"/>
  <c r="U110" i="15"/>
  <c r="M110" i="15" s="1"/>
  <c r="J111" i="15" s="1"/>
  <c r="K111" i="15" s="1"/>
  <c r="L112" i="14"/>
  <c r="O112" i="14"/>
  <c r="N113" i="14"/>
  <c r="U130" i="12"/>
  <c r="M130" i="12" s="1"/>
  <c r="J131" i="12" s="1"/>
  <c r="K131" i="12" s="1"/>
  <c r="O131" i="12" s="1"/>
  <c r="T110" i="16" l="1"/>
  <c r="W110" i="16"/>
  <c r="X110" i="16" s="1"/>
  <c r="AD110" i="16" s="1"/>
  <c r="AC110" i="16"/>
  <c r="AB110" i="16"/>
  <c r="U110" i="16"/>
  <c r="M110" i="16" s="1"/>
  <c r="J111" i="16" s="1"/>
  <c r="L111" i="15"/>
  <c r="O111" i="15"/>
  <c r="N112" i="15"/>
  <c r="Y112" i="14"/>
  <c r="P112" i="14"/>
  <c r="R112" i="14"/>
  <c r="N132" i="12"/>
  <c r="L131" i="12"/>
  <c r="P131" i="12"/>
  <c r="Y131" i="12"/>
  <c r="R131" i="12"/>
  <c r="K111" i="16" l="1"/>
  <c r="R111" i="15"/>
  <c r="Y111" i="15"/>
  <c r="P111" i="15"/>
  <c r="Q112" i="14"/>
  <c r="Z112" i="14"/>
  <c r="V112" i="14"/>
  <c r="S112" i="14"/>
  <c r="AA112" i="14" s="1"/>
  <c r="Z131" i="12"/>
  <c r="V131" i="12"/>
  <c r="Q131" i="12"/>
  <c r="S131" i="12"/>
  <c r="AA131" i="12" s="1"/>
  <c r="L111" i="16" l="1"/>
  <c r="O111" i="16"/>
  <c r="N112" i="16"/>
  <c r="Z111" i="15"/>
  <c r="V111" i="15"/>
  <c r="Q111" i="15"/>
  <c r="S111" i="15"/>
  <c r="AA111" i="15" s="1"/>
  <c r="W112" i="14"/>
  <c r="X112" i="14" s="1"/>
  <c r="AD112" i="14" s="1"/>
  <c r="AC112" i="14"/>
  <c r="T112" i="14"/>
  <c r="T131" i="12"/>
  <c r="W131" i="12"/>
  <c r="X131" i="12" s="1"/>
  <c r="AD131" i="12" s="1"/>
  <c r="AC131" i="12"/>
  <c r="Y111" i="16" l="1"/>
  <c r="P111" i="16"/>
  <c r="R111" i="16"/>
  <c r="T111" i="15"/>
  <c r="AB111" i="15" s="1"/>
  <c r="W111" i="15"/>
  <c r="X111" i="15" s="1"/>
  <c r="AD111" i="15" s="1"/>
  <c r="AC111" i="15"/>
  <c r="AB112" i="14"/>
  <c r="U112" i="14"/>
  <c r="M112" i="14" s="1"/>
  <c r="J113" i="14" s="1"/>
  <c r="AB131" i="12"/>
  <c r="U131" i="12"/>
  <c r="M131" i="12" s="1"/>
  <c r="J132" i="12" s="1"/>
  <c r="K132" i="12" s="1"/>
  <c r="Z111" i="16" l="1"/>
  <c r="V111" i="16"/>
  <c r="Q111" i="16"/>
  <c r="S111" i="16"/>
  <c r="AA111" i="16" s="1"/>
  <c r="U111" i="15"/>
  <c r="M111" i="15" s="1"/>
  <c r="J112" i="15" s="1"/>
  <c r="K112" i="15" s="1"/>
  <c r="K113" i="14"/>
  <c r="O132" i="12"/>
  <c r="L132" i="12"/>
  <c r="N133" i="12"/>
  <c r="T111" i="16" l="1"/>
  <c r="W111" i="16"/>
  <c r="X111" i="16" s="1"/>
  <c r="AD111" i="16" s="1"/>
  <c r="AC111" i="16"/>
  <c r="L112" i="15"/>
  <c r="O112" i="15"/>
  <c r="N113" i="15"/>
  <c r="L113" i="14"/>
  <c r="O113" i="14"/>
  <c r="N114" i="14"/>
  <c r="R132" i="12"/>
  <c r="P132" i="12"/>
  <c r="Y132" i="12"/>
  <c r="AB111" i="16" l="1"/>
  <c r="U111" i="16"/>
  <c r="M111" i="16" s="1"/>
  <c r="J112" i="16" s="1"/>
  <c r="Y112" i="15"/>
  <c r="P112" i="15"/>
  <c r="R112" i="15"/>
  <c r="P113" i="14"/>
  <c r="R113" i="14"/>
  <c r="Y113" i="14"/>
  <c r="S132" i="12"/>
  <c r="AA132" i="12" s="1"/>
  <c r="V132" i="12"/>
  <c r="Q132" i="12"/>
  <c r="Z132" i="12"/>
  <c r="K112" i="16" l="1"/>
  <c r="Q112" i="15"/>
  <c r="Z112" i="15"/>
  <c r="V112" i="15"/>
  <c r="S112" i="15"/>
  <c r="AA112" i="15" s="1"/>
  <c r="Z113" i="14"/>
  <c r="V113" i="14"/>
  <c r="Q113" i="14"/>
  <c r="S113" i="14"/>
  <c r="AA113" i="14" s="1"/>
  <c r="T132" i="12"/>
  <c r="AB132" i="12" s="1"/>
  <c r="W132" i="12"/>
  <c r="X132" i="12" s="1"/>
  <c r="AD132" i="12" s="1"/>
  <c r="AC132" i="12"/>
  <c r="L112" i="16" l="1"/>
  <c r="O112" i="16"/>
  <c r="N113" i="16"/>
  <c r="W112" i="15"/>
  <c r="X112" i="15" s="1"/>
  <c r="AD112" i="15" s="1"/>
  <c r="AC112" i="15"/>
  <c r="T112" i="15"/>
  <c r="T113" i="14"/>
  <c r="W113" i="14"/>
  <c r="X113" i="14" s="1"/>
  <c r="AD113" i="14" s="1"/>
  <c r="AC113" i="14"/>
  <c r="U132" i="12"/>
  <c r="M132" i="12" s="1"/>
  <c r="J133" i="12" s="1"/>
  <c r="K133" i="12" s="1"/>
  <c r="L133" i="12" s="1"/>
  <c r="P112" i="16" l="1"/>
  <c r="R112" i="16"/>
  <c r="Y112" i="16"/>
  <c r="AB112" i="15"/>
  <c r="U112" i="15"/>
  <c r="M112" i="15" s="1"/>
  <c r="J113" i="15" s="1"/>
  <c r="AB113" i="14"/>
  <c r="U113" i="14"/>
  <c r="M113" i="14" s="1"/>
  <c r="J114" i="14" s="1"/>
  <c r="N134" i="12"/>
  <c r="O133" i="12"/>
  <c r="P133" i="12" s="1"/>
  <c r="Z112" i="16" l="1"/>
  <c r="V112" i="16"/>
  <c r="Q112" i="16"/>
  <c r="T112" i="16" s="1"/>
  <c r="S112" i="16"/>
  <c r="AA112" i="16" s="1"/>
  <c r="K113" i="15"/>
  <c r="K114" i="14"/>
  <c r="Y133" i="12"/>
  <c r="R133" i="12"/>
  <c r="S133" i="12"/>
  <c r="AA133" i="12" s="1"/>
  <c r="Q133" i="12"/>
  <c r="V133" i="12"/>
  <c r="Z133" i="12"/>
  <c r="AB112" i="16" l="1"/>
  <c r="U112" i="16"/>
  <c r="M112" i="16" s="1"/>
  <c r="J113" i="16" s="1"/>
  <c r="W112" i="16"/>
  <c r="X112" i="16" s="1"/>
  <c r="AD112" i="16" s="1"/>
  <c r="AC112" i="16"/>
  <c r="L113" i="15"/>
  <c r="O113" i="15"/>
  <c r="N114" i="15"/>
  <c r="O114" i="14"/>
  <c r="L114" i="14"/>
  <c r="N115" i="14"/>
  <c r="T133" i="12"/>
  <c r="AB133" i="12" s="1"/>
  <c r="W133" i="12"/>
  <c r="X133" i="12" s="1"/>
  <c r="AD133" i="12" s="1"/>
  <c r="AC133" i="12"/>
  <c r="K113" i="16" l="1"/>
  <c r="P113" i="15"/>
  <c r="R113" i="15"/>
  <c r="Y113" i="15"/>
  <c r="R114" i="14"/>
  <c r="Y114" i="14"/>
  <c r="P114" i="14"/>
  <c r="U133" i="12"/>
  <c r="M133" i="12" s="1"/>
  <c r="J134" i="12" s="1"/>
  <c r="K134" i="12" s="1"/>
  <c r="O134" i="12" s="1"/>
  <c r="O113" i="16" l="1"/>
  <c r="L113" i="16"/>
  <c r="N114" i="16"/>
  <c r="Z113" i="15"/>
  <c r="V113" i="15"/>
  <c r="Q113" i="15"/>
  <c r="T113" i="15" s="1"/>
  <c r="S113" i="15"/>
  <c r="AA113" i="15" s="1"/>
  <c r="Z114" i="14"/>
  <c r="V114" i="14"/>
  <c r="Q114" i="14"/>
  <c r="S114" i="14"/>
  <c r="AA114" i="14" s="1"/>
  <c r="L134" i="12"/>
  <c r="N135" i="12"/>
  <c r="P134" i="12"/>
  <c r="R134" i="12"/>
  <c r="Y134" i="12"/>
  <c r="R113" i="16" l="1"/>
  <c r="Y113" i="16"/>
  <c r="P113" i="16"/>
  <c r="W113" i="15"/>
  <c r="X113" i="15" s="1"/>
  <c r="AD113" i="15" s="1"/>
  <c r="AC113" i="15"/>
  <c r="AB113" i="15"/>
  <c r="U113" i="15"/>
  <c r="M113" i="15" s="1"/>
  <c r="J114" i="15" s="1"/>
  <c r="T114" i="14"/>
  <c r="W114" i="14"/>
  <c r="X114" i="14" s="1"/>
  <c r="AD114" i="14" s="1"/>
  <c r="AC114" i="14"/>
  <c r="Q134" i="12"/>
  <c r="V134" i="12"/>
  <c r="S134" i="12"/>
  <c r="AA134" i="12" s="1"/>
  <c r="Z134" i="12"/>
  <c r="Z113" i="16" l="1"/>
  <c r="V113" i="16"/>
  <c r="Q113" i="16"/>
  <c r="S113" i="16"/>
  <c r="AA113" i="16" s="1"/>
  <c r="K114" i="15"/>
  <c r="AB114" i="14"/>
  <c r="U114" i="14"/>
  <c r="M114" i="14" s="1"/>
  <c r="J115" i="14" s="1"/>
  <c r="W134" i="12"/>
  <c r="X134" i="12" s="1"/>
  <c r="AD134" i="12" s="1"/>
  <c r="AC134" i="12"/>
  <c r="T134" i="12"/>
  <c r="T113" i="16" l="1"/>
  <c r="W113" i="16"/>
  <c r="X113" i="16" s="1"/>
  <c r="AD113" i="16" s="1"/>
  <c r="AC113" i="16"/>
  <c r="AB113" i="16"/>
  <c r="U113" i="16"/>
  <c r="M113" i="16" s="1"/>
  <c r="J114" i="16" s="1"/>
  <c r="O114" i="15"/>
  <c r="L114" i="15"/>
  <c r="N115" i="15"/>
  <c r="K115" i="14"/>
  <c r="AB134" i="12"/>
  <c r="U134" i="12"/>
  <c r="M134" i="12" s="1"/>
  <c r="J135" i="12" s="1"/>
  <c r="K135" i="12" s="1"/>
  <c r="K114" i="16" l="1"/>
  <c r="R114" i="15"/>
  <c r="Y114" i="15"/>
  <c r="P114" i="15"/>
  <c r="L115" i="14"/>
  <c r="O115" i="14"/>
  <c r="N116" i="14"/>
  <c r="O135" i="12"/>
  <c r="L135" i="12"/>
  <c r="N136" i="12"/>
  <c r="L114" i="16" l="1"/>
  <c r="O114" i="16"/>
  <c r="N115" i="16"/>
  <c r="Z114" i="15"/>
  <c r="V114" i="15"/>
  <c r="Q114" i="15"/>
  <c r="S114" i="15"/>
  <c r="AA114" i="15" s="1"/>
  <c r="R115" i="14"/>
  <c r="Y115" i="14"/>
  <c r="P115" i="14"/>
  <c r="P135" i="12"/>
  <c r="Y135" i="12"/>
  <c r="R135" i="12"/>
  <c r="R114" i="16" l="1"/>
  <c r="Y114" i="16"/>
  <c r="P114" i="16"/>
  <c r="T114" i="15"/>
  <c r="W114" i="15"/>
  <c r="X114" i="15" s="1"/>
  <c r="AD114" i="15" s="1"/>
  <c r="AC114" i="15"/>
  <c r="Z115" i="14"/>
  <c r="V115" i="14"/>
  <c r="Q115" i="14"/>
  <c r="S115" i="14"/>
  <c r="AA115" i="14" s="1"/>
  <c r="S135" i="12"/>
  <c r="AA135" i="12" s="1"/>
  <c r="V135" i="12"/>
  <c r="Q135" i="12"/>
  <c r="Z135" i="12"/>
  <c r="Z114" i="16" l="1"/>
  <c r="V114" i="16"/>
  <c r="Q114" i="16"/>
  <c r="S114" i="16"/>
  <c r="AA114" i="16" s="1"/>
  <c r="AB114" i="15"/>
  <c r="U114" i="15"/>
  <c r="M114" i="15" s="1"/>
  <c r="J115" i="15" s="1"/>
  <c r="T115" i="14"/>
  <c r="W115" i="14"/>
  <c r="X115" i="14" s="1"/>
  <c r="AD115" i="14" s="1"/>
  <c r="AC115" i="14"/>
  <c r="T135" i="12"/>
  <c r="AB135" i="12" s="1"/>
  <c r="W135" i="12"/>
  <c r="X135" i="12" s="1"/>
  <c r="AD135" i="12" s="1"/>
  <c r="AC135" i="12"/>
  <c r="T114" i="16" l="1"/>
  <c r="W114" i="16"/>
  <c r="X114" i="16" s="1"/>
  <c r="AD114" i="16" s="1"/>
  <c r="AC114" i="16"/>
  <c r="K115" i="15"/>
  <c r="AB115" i="14"/>
  <c r="U115" i="14"/>
  <c r="M115" i="14" s="1"/>
  <c r="J116" i="14" s="1"/>
  <c r="U135" i="12"/>
  <c r="M135" i="12" s="1"/>
  <c r="J136" i="12" s="1"/>
  <c r="K136" i="12" s="1"/>
  <c r="O136" i="12" s="1"/>
  <c r="AB114" i="16" l="1"/>
  <c r="U114" i="16"/>
  <c r="M114" i="16" s="1"/>
  <c r="J115" i="16" s="1"/>
  <c r="L115" i="15"/>
  <c r="O115" i="15"/>
  <c r="N116" i="15"/>
  <c r="K116" i="14"/>
  <c r="N137" i="12"/>
  <c r="L136" i="12"/>
  <c r="Y136" i="12"/>
  <c r="R136" i="12"/>
  <c r="P136" i="12"/>
  <c r="K115" i="16" l="1"/>
  <c r="R115" i="15"/>
  <c r="Y115" i="15"/>
  <c r="P115" i="15"/>
  <c r="L116" i="14"/>
  <c r="O116" i="14"/>
  <c r="N117" i="14"/>
  <c r="Q136" i="12"/>
  <c r="V136" i="12"/>
  <c r="S136" i="12"/>
  <c r="AA136" i="12" s="1"/>
  <c r="Z136" i="12"/>
  <c r="L115" i="16" l="1"/>
  <c r="O115" i="16"/>
  <c r="N116" i="16"/>
  <c r="Z115" i="15"/>
  <c r="V115" i="15"/>
  <c r="Q115" i="15"/>
  <c r="S115" i="15"/>
  <c r="AA115" i="15" s="1"/>
  <c r="Y116" i="14"/>
  <c r="P116" i="14"/>
  <c r="R116" i="14"/>
  <c r="W136" i="12"/>
  <c r="X136" i="12" s="1"/>
  <c r="AD136" i="12" s="1"/>
  <c r="AC136" i="12"/>
  <c r="T136" i="12"/>
  <c r="Y115" i="16" l="1"/>
  <c r="P115" i="16"/>
  <c r="R115" i="16"/>
  <c r="T115" i="15"/>
  <c r="W115" i="15"/>
  <c r="X115" i="15" s="1"/>
  <c r="AD115" i="15" s="1"/>
  <c r="AC115" i="15"/>
  <c r="AB115" i="15"/>
  <c r="U115" i="15"/>
  <c r="M115" i="15" s="1"/>
  <c r="J116" i="15" s="1"/>
  <c r="Q116" i="14"/>
  <c r="Z116" i="14"/>
  <c r="V116" i="14"/>
  <c r="S116" i="14"/>
  <c r="AA116" i="14" s="1"/>
  <c r="AB136" i="12"/>
  <c r="U136" i="12"/>
  <c r="M136" i="12" s="1"/>
  <c r="J137" i="12" s="1"/>
  <c r="K137" i="12" s="1"/>
  <c r="Q115" i="16" l="1"/>
  <c r="Z115" i="16"/>
  <c r="V115" i="16"/>
  <c r="S115" i="16"/>
  <c r="AA115" i="16" s="1"/>
  <c r="K116" i="15"/>
  <c r="W116" i="14"/>
  <c r="X116" i="14" s="1"/>
  <c r="AD116" i="14" s="1"/>
  <c r="AC116" i="14"/>
  <c r="T116" i="14"/>
  <c r="O137" i="12"/>
  <c r="L137" i="12"/>
  <c r="N138" i="12"/>
  <c r="W115" i="16" l="1"/>
  <c r="X115" i="16" s="1"/>
  <c r="AD115" i="16" s="1"/>
  <c r="AC115" i="16"/>
  <c r="T115" i="16"/>
  <c r="L116" i="15"/>
  <c r="O116" i="15"/>
  <c r="N117" i="15"/>
  <c r="AB116" i="14"/>
  <c r="U116" i="14"/>
  <c r="M116" i="14" s="1"/>
  <c r="J117" i="14" s="1"/>
  <c r="R137" i="12"/>
  <c r="P137" i="12"/>
  <c r="Y137" i="12"/>
  <c r="AB115" i="16" l="1"/>
  <c r="U115" i="16"/>
  <c r="M115" i="16" s="1"/>
  <c r="J116" i="16" s="1"/>
  <c r="Y116" i="15"/>
  <c r="P116" i="15"/>
  <c r="R116" i="15"/>
  <c r="K117" i="14"/>
  <c r="Q137" i="12"/>
  <c r="V137" i="12"/>
  <c r="S137" i="12"/>
  <c r="AA137" i="12" s="1"/>
  <c r="Z137" i="12"/>
  <c r="K116" i="16" l="1"/>
  <c r="Q116" i="15"/>
  <c r="V116" i="15"/>
  <c r="Z116" i="15"/>
  <c r="S116" i="15"/>
  <c r="AA116" i="15" s="1"/>
  <c r="L117" i="14"/>
  <c r="O117" i="14"/>
  <c r="N118" i="14"/>
  <c r="W137" i="12"/>
  <c r="X137" i="12" s="1"/>
  <c r="AD137" i="12" s="1"/>
  <c r="AC137" i="12"/>
  <c r="T137" i="12"/>
  <c r="L116" i="16" l="1"/>
  <c r="O116" i="16"/>
  <c r="N117" i="16"/>
  <c r="T116" i="15"/>
  <c r="AB116" i="15" s="1"/>
  <c r="W116" i="15"/>
  <c r="X116" i="15" s="1"/>
  <c r="AD116" i="15" s="1"/>
  <c r="AC116" i="15"/>
  <c r="P117" i="14"/>
  <c r="R117" i="14"/>
  <c r="Y117" i="14"/>
  <c r="AB137" i="12"/>
  <c r="U137" i="12"/>
  <c r="M137" i="12" s="1"/>
  <c r="J138" i="12" s="1"/>
  <c r="K138" i="12" s="1"/>
  <c r="P116" i="16" l="1"/>
  <c r="R116" i="16"/>
  <c r="Y116" i="16"/>
  <c r="U116" i="15"/>
  <c r="M116" i="15" s="1"/>
  <c r="J117" i="15" s="1"/>
  <c r="K117" i="15" s="1"/>
  <c r="Z117" i="14"/>
  <c r="V117" i="14"/>
  <c r="Q117" i="14"/>
  <c r="S117" i="14"/>
  <c r="AA117" i="14" s="1"/>
  <c r="O138" i="12"/>
  <c r="L138" i="12"/>
  <c r="N139" i="12"/>
  <c r="Z116" i="16" l="1"/>
  <c r="V116" i="16"/>
  <c r="Q116" i="16"/>
  <c r="T116" i="16" s="1"/>
  <c r="S116" i="16"/>
  <c r="AA116" i="16" s="1"/>
  <c r="L117" i="15"/>
  <c r="O117" i="15"/>
  <c r="N118" i="15"/>
  <c r="T117" i="14"/>
  <c r="W117" i="14"/>
  <c r="X117" i="14" s="1"/>
  <c r="AD117" i="14" s="1"/>
  <c r="AC117" i="14"/>
  <c r="P138" i="12"/>
  <c r="Y138" i="12"/>
  <c r="R138" i="12"/>
  <c r="AB116" i="16" l="1"/>
  <c r="U116" i="16"/>
  <c r="M116" i="16" s="1"/>
  <c r="J117" i="16" s="1"/>
  <c r="W116" i="16"/>
  <c r="X116" i="16" s="1"/>
  <c r="AD116" i="16" s="1"/>
  <c r="AC116" i="16"/>
  <c r="P117" i="15"/>
  <c r="R117" i="15"/>
  <c r="Y117" i="15"/>
  <c r="AB117" i="14"/>
  <c r="U117" i="14"/>
  <c r="M117" i="14" s="1"/>
  <c r="J118" i="14" s="1"/>
  <c r="Z138" i="12"/>
  <c r="S138" i="12"/>
  <c r="AA138" i="12" s="1"/>
  <c r="Q138" i="12"/>
  <c r="V138" i="12"/>
  <c r="K117" i="16" l="1"/>
  <c r="Z117" i="15"/>
  <c r="V117" i="15"/>
  <c r="Q117" i="15"/>
  <c r="S117" i="15"/>
  <c r="AA117" i="15" s="1"/>
  <c r="K118" i="14"/>
  <c r="T138" i="12"/>
  <c r="U138" i="12" s="1"/>
  <c r="M138" i="12" s="1"/>
  <c r="J139" i="12" s="1"/>
  <c r="K139" i="12" s="1"/>
  <c r="W138" i="12"/>
  <c r="X138" i="12" s="1"/>
  <c r="AD138" i="12" s="1"/>
  <c r="AC138" i="12"/>
  <c r="O117" i="16" l="1"/>
  <c r="L117" i="16"/>
  <c r="N118" i="16"/>
  <c r="T117" i="15"/>
  <c r="AB117" i="15" s="1"/>
  <c r="U117" i="15"/>
  <c r="M117" i="15" s="1"/>
  <c r="J118" i="15" s="1"/>
  <c r="W117" i="15"/>
  <c r="X117" i="15" s="1"/>
  <c r="AD117" i="15" s="1"/>
  <c r="AC117" i="15"/>
  <c r="O118" i="14"/>
  <c r="L118" i="14"/>
  <c r="N119" i="14"/>
  <c r="AB138" i="12"/>
  <c r="O139" i="12"/>
  <c r="L139" i="12"/>
  <c r="N140" i="12"/>
  <c r="R117" i="16" l="1"/>
  <c r="Y117" i="16"/>
  <c r="P117" i="16"/>
  <c r="K118" i="15"/>
  <c r="R118" i="14"/>
  <c r="Y118" i="14"/>
  <c r="P118" i="14"/>
  <c r="Y139" i="12"/>
  <c r="R139" i="12"/>
  <c r="P139" i="12"/>
  <c r="Z117" i="16" l="1"/>
  <c r="V117" i="16"/>
  <c r="Q117" i="16"/>
  <c r="S117" i="16"/>
  <c r="AA117" i="16" s="1"/>
  <c r="O118" i="15"/>
  <c r="L118" i="15"/>
  <c r="N119" i="15"/>
  <c r="Z118" i="14"/>
  <c r="V118" i="14"/>
  <c r="Q118" i="14"/>
  <c r="S118" i="14"/>
  <c r="AA118" i="14" s="1"/>
  <c r="Q139" i="12"/>
  <c r="Z139" i="12"/>
  <c r="V139" i="12"/>
  <c r="S139" i="12"/>
  <c r="AA139" i="12" s="1"/>
  <c r="T117" i="16" l="1"/>
  <c r="AB117" i="16"/>
  <c r="U117" i="16"/>
  <c r="M117" i="16" s="1"/>
  <c r="J118" i="16" s="1"/>
  <c r="W117" i="16"/>
  <c r="X117" i="16" s="1"/>
  <c r="AD117" i="16" s="1"/>
  <c r="AC117" i="16"/>
  <c r="R118" i="15"/>
  <c r="Y118" i="15"/>
  <c r="P118" i="15"/>
  <c r="T118" i="14"/>
  <c r="W118" i="14"/>
  <c r="X118" i="14" s="1"/>
  <c r="AD118" i="14" s="1"/>
  <c r="AC118" i="14"/>
  <c r="W139" i="12"/>
  <c r="X139" i="12" s="1"/>
  <c r="AD139" i="12" s="1"/>
  <c r="AC139" i="12"/>
  <c r="T139" i="12"/>
  <c r="K118" i="16" l="1"/>
  <c r="Z118" i="15"/>
  <c r="V118" i="15"/>
  <c r="Q118" i="15"/>
  <c r="S118" i="15"/>
  <c r="AA118" i="15" s="1"/>
  <c r="AB118" i="14"/>
  <c r="U118" i="14"/>
  <c r="M118" i="14" s="1"/>
  <c r="J119" i="14" s="1"/>
  <c r="AB139" i="12"/>
  <c r="U139" i="12"/>
  <c r="M139" i="12" s="1"/>
  <c r="J140" i="12" s="1"/>
  <c r="K140" i="12" s="1"/>
  <c r="L118" i="16" l="1"/>
  <c r="O118" i="16"/>
  <c r="N119" i="16"/>
  <c r="T118" i="15"/>
  <c r="W118" i="15"/>
  <c r="X118" i="15" s="1"/>
  <c r="AD118" i="15" s="1"/>
  <c r="AC118" i="15"/>
  <c r="K119" i="14"/>
  <c r="L140" i="12"/>
  <c r="O140" i="12"/>
  <c r="N141" i="12"/>
  <c r="R118" i="16" l="1"/>
  <c r="Y118" i="16"/>
  <c r="P118" i="16"/>
  <c r="AB118" i="15"/>
  <c r="U118" i="15"/>
  <c r="M118" i="15" s="1"/>
  <c r="J119" i="15" s="1"/>
  <c r="L119" i="14"/>
  <c r="O119" i="14"/>
  <c r="N120" i="14"/>
  <c r="Y140" i="12"/>
  <c r="R140" i="12"/>
  <c r="P140" i="12"/>
  <c r="Z118" i="16" l="1"/>
  <c r="V118" i="16"/>
  <c r="Q118" i="16"/>
  <c r="S118" i="16"/>
  <c r="AA118" i="16" s="1"/>
  <c r="K119" i="15"/>
  <c r="R119" i="14"/>
  <c r="Y119" i="14"/>
  <c r="P119" i="14"/>
  <c r="S140" i="12"/>
  <c r="AA140" i="12" s="1"/>
  <c r="Q140" i="12"/>
  <c r="V140" i="12"/>
  <c r="Z140" i="12"/>
  <c r="T118" i="16" l="1"/>
  <c r="W118" i="16"/>
  <c r="X118" i="16" s="1"/>
  <c r="AD118" i="16" s="1"/>
  <c r="AC118" i="16"/>
  <c r="L119" i="15"/>
  <c r="O119" i="15"/>
  <c r="N120" i="15"/>
  <c r="Z119" i="14"/>
  <c r="V119" i="14"/>
  <c r="Q119" i="14"/>
  <c r="S119" i="14"/>
  <c r="AA119" i="14" s="1"/>
  <c r="T140" i="12"/>
  <c r="AB140" i="12" s="1"/>
  <c r="W140" i="12"/>
  <c r="X140" i="12" s="1"/>
  <c r="AD140" i="12" s="1"/>
  <c r="AC140" i="12"/>
  <c r="AB118" i="16" l="1"/>
  <c r="U118" i="16"/>
  <c r="M118" i="16" s="1"/>
  <c r="J119" i="16" s="1"/>
  <c r="R119" i="15"/>
  <c r="Y119" i="15"/>
  <c r="P119" i="15"/>
  <c r="T119" i="14"/>
  <c r="W119" i="14"/>
  <c r="X119" i="14" s="1"/>
  <c r="AD119" i="14" s="1"/>
  <c r="AC119" i="14"/>
  <c r="U140" i="12"/>
  <c r="M140" i="12" s="1"/>
  <c r="J141" i="12" s="1"/>
  <c r="K141" i="12" s="1"/>
  <c r="O141" i="12" s="1"/>
  <c r="K119" i="16" l="1"/>
  <c r="Z119" i="15"/>
  <c r="V119" i="15"/>
  <c r="Q119" i="15"/>
  <c r="S119" i="15"/>
  <c r="AA119" i="15" s="1"/>
  <c r="AB119" i="14"/>
  <c r="U119" i="14"/>
  <c r="M119" i="14" s="1"/>
  <c r="J120" i="14" s="1"/>
  <c r="N142" i="12"/>
  <c r="L141" i="12"/>
  <c r="Y141" i="12"/>
  <c r="R141" i="12"/>
  <c r="P141" i="12"/>
  <c r="L119" i="16" l="1"/>
  <c r="O119" i="16"/>
  <c r="N120" i="16"/>
  <c r="T119" i="15"/>
  <c r="W119" i="15"/>
  <c r="X119" i="15" s="1"/>
  <c r="AD119" i="15" s="1"/>
  <c r="AC119" i="15"/>
  <c r="K120" i="14"/>
  <c r="S141" i="12"/>
  <c r="AA141" i="12" s="1"/>
  <c r="Q141" i="12"/>
  <c r="V141" i="12"/>
  <c r="Z141" i="12"/>
  <c r="Y119" i="16" l="1"/>
  <c r="P119" i="16"/>
  <c r="R119" i="16"/>
  <c r="AB119" i="15"/>
  <c r="U119" i="15"/>
  <c r="M119" i="15" s="1"/>
  <c r="J120" i="15" s="1"/>
  <c r="L120" i="14"/>
  <c r="O120" i="14"/>
  <c r="N121" i="14"/>
  <c r="T141" i="12"/>
  <c r="AB141" i="12" s="1"/>
  <c r="W141" i="12"/>
  <c r="X141" i="12" s="1"/>
  <c r="AD141" i="12" s="1"/>
  <c r="AC141" i="12"/>
  <c r="Q119" i="16" l="1"/>
  <c r="Z119" i="16"/>
  <c r="V119" i="16"/>
  <c r="S119" i="16"/>
  <c r="AA119" i="16" s="1"/>
  <c r="K120" i="15"/>
  <c r="Y120" i="14"/>
  <c r="P120" i="14"/>
  <c r="R120" i="14"/>
  <c r="U141" i="12"/>
  <c r="M141" i="12" s="1"/>
  <c r="J142" i="12" s="1"/>
  <c r="K142" i="12" s="1"/>
  <c r="O142" i="12" s="1"/>
  <c r="T119" i="16" l="1"/>
  <c r="W119" i="16"/>
  <c r="X119" i="16" s="1"/>
  <c r="AD119" i="16" s="1"/>
  <c r="AC119" i="16"/>
  <c r="AB119" i="16"/>
  <c r="U119" i="16"/>
  <c r="M119" i="16" s="1"/>
  <c r="J120" i="16" s="1"/>
  <c r="L120" i="15"/>
  <c r="O120" i="15"/>
  <c r="N121" i="15"/>
  <c r="Q120" i="14"/>
  <c r="T120" i="14" s="1"/>
  <c r="Z120" i="14"/>
  <c r="V120" i="14"/>
  <c r="S120" i="14"/>
  <c r="AA120" i="14" s="1"/>
  <c r="N143" i="12"/>
  <c r="L142" i="12"/>
  <c r="Y142" i="12"/>
  <c r="R142" i="12"/>
  <c r="P142" i="12"/>
  <c r="K120" i="16" l="1"/>
  <c r="Y120" i="15"/>
  <c r="P120" i="15"/>
  <c r="R120" i="15"/>
  <c r="W120" i="14"/>
  <c r="X120" i="14" s="1"/>
  <c r="AD120" i="14" s="1"/>
  <c r="AC120" i="14"/>
  <c r="AB120" i="14"/>
  <c r="U120" i="14"/>
  <c r="M120" i="14" s="1"/>
  <c r="J121" i="14" s="1"/>
  <c r="Q142" i="12"/>
  <c r="Z142" i="12"/>
  <c r="S142" i="12"/>
  <c r="AA142" i="12" s="1"/>
  <c r="V142" i="12"/>
  <c r="L120" i="16" l="1"/>
  <c r="O120" i="16"/>
  <c r="N121" i="16"/>
  <c r="Q120" i="15"/>
  <c r="Z120" i="15"/>
  <c r="V120" i="15"/>
  <c r="S120" i="15"/>
  <c r="AA120" i="15" s="1"/>
  <c r="K121" i="14"/>
  <c r="W142" i="12"/>
  <c r="X142" i="12" s="1"/>
  <c r="AD142" i="12" s="1"/>
  <c r="AC142" i="12"/>
  <c r="T142" i="12"/>
  <c r="P120" i="16" l="1"/>
  <c r="R120" i="16"/>
  <c r="Y120" i="16"/>
  <c r="W120" i="15"/>
  <c r="X120" i="15" s="1"/>
  <c r="AD120" i="15" s="1"/>
  <c r="AC120" i="15"/>
  <c r="T120" i="15"/>
  <c r="L121" i="14"/>
  <c r="O121" i="14"/>
  <c r="N122" i="14"/>
  <c r="AB142" i="12"/>
  <c r="U142" i="12"/>
  <c r="M142" i="12" s="1"/>
  <c r="J143" i="12" s="1"/>
  <c r="K143" i="12" s="1"/>
  <c r="Z120" i="16" l="1"/>
  <c r="V120" i="16"/>
  <c r="Q120" i="16"/>
  <c r="S120" i="16"/>
  <c r="AA120" i="16" s="1"/>
  <c r="AB120" i="15"/>
  <c r="U120" i="15"/>
  <c r="M120" i="15" s="1"/>
  <c r="J121" i="15" s="1"/>
  <c r="P121" i="14"/>
  <c r="R121" i="14"/>
  <c r="Y121" i="14"/>
  <c r="L143" i="12"/>
  <c r="O143" i="12"/>
  <c r="N144" i="12"/>
  <c r="T120" i="16" l="1"/>
  <c r="AB120" i="16"/>
  <c r="U120" i="16"/>
  <c r="M120" i="16" s="1"/>
  <c r="J121" i="16" s="1"/>
  <c r="W120" i="16"/>
  <c r="X120" i="16" s="1"/>
  <c r="AD120" i="16" s="1"/>
  <c r="AC120" i="16"/>
  <c r="K121" i="15"/>
  <c r="Z121" i="14"/>
  <c r="V121" i="14"/>
  <c r="Q121" i="14"/>
  <c r="S121" i="14"/>
  <c r="AA121" i="14" s="1"/>
  <c r="P143" i="12"/>
  <c r="Y143" i="12"/>
  <c r="R143" i="12"/>
  <c r="K121" i="16" l="1"/>
  <c r="L121" i="15"/>
  <c r="O121" i="15"/>
  <c r="N122" i="15"/>
  <c r="T121" i="14"/>
  <c r="W121" i="14"/>
  <c r="X121" i="14" s="1"/>
  <c r="AD121" i="14" s="1"/>
  <c r="AC121" i="14"/>
  <c r="Z143" i="12"/>
  <c r="V143" i="12"/>
  <c r="Q143" i="12"/>
  <c r="S143" i="12"/>
  <c r="AA143" i="12" s="1"/>
  <c r="O121" i="16" l="1"/>
  <c r="L121" i="16"/>
  <c r="N122" i="16"/>
  <c r="P121" i="15"/>
  <c r="R121" i="15"/>
  <c r="Y121" i="15"/>
  <c r="AB121" i="14"/>
  <c r="U121" i="14"/>
  <c r="M121" i="14" s="1"/>
  <c r="J122" i="14" s="1"/>
  <c r="T143" i="12"/>
  <c r="W143" i="12"/>
  <c r="X143" i="12" s="1"/>
  <c r="AD143" i="12" s="1"/>
  <c r="AC143" i="12"/>
  <c r="R121" i="16" l="1"/>
  <c r="Y121" i="16"/>
  <c r="P121" i="16"/>
  <c r="Z121" i="15"/>
  <c r="V121" i="15"/>
  <c r="Q121" i="15"/>
  <c r="S121" i="15"/>
  <c r="AA121" i="15" s="1"/>
  <c r="K122" i="14"/>
  <c r="AB143" i="12"/>
  <c r="U143" i="12"/>
  <c r="M143" i="12" s="1"/>
  <c r="J144" i="12" s="1"/>
  <c r="K144" i="12" s="1"/>
  <c r="Z121" i="16" l="1"/>
  <c r="V121" i="16"/>
  <c r="Q121" i="16"/>
  <c r="S121" i="16"/>
  <c r="AA121" i="16" s="1"/>
  <c r="T121" i="15"/>
  <c r="W121" i="15"/>
  <c r="X121" i="15" s="1"/>
  <c r="AD121" i="15" s="1"/>
  <c r="AC121" i="15"/>
  <c r="O122" i="14"/>
  <c r="L122" i="14"/>
  <c r="N123" i="14"/>
  <c r="L144" i="12"/>
  <c r="O144" i="12"/>
  <c r="N145" i="12"/>
  <c r="T121" i="16" l="1"/>
  <c r="W121" i="16"/>
  <c r="X121" i="16" s="1"/>
  <c r="AD121" i="16" s="1"/>
  <c r="AC121" i="16"/>
  <c r="AB121" i="15"/>
  <c r="U121" i="15"/>
  <c r="M121" i="15" s="1"/>
  <c r="J122" i="15" s="1"/>
  <c r="R122" i="14"/>
  <c r="Y122" i="14"/>
  <c r="P122" i="14"/>
  <c r="P144" i="12"/>
  <c r="Y144" i="12"/>
  <c r="R144" i="12"/>
  <c r="AB121" i="16" l="1"/>
  <c r="U121" i="16"/>
  <c r="M121" i="16" s="1"/>
  <c r="J122" i="16" s="1"/>
  <c r="K122" i="15"/>
  <c r="Z122" i="14"/>
  <c r="V122" i="14"/>
  <c r="Q122" i="14"/>
  <c r="T122" i="14" s="1"/>
  <c r="S122" i="14"/>
  <c r="AA122" i="14" s="1"/>
  <c r="V144" i="12"/>
  <c r="Z144" i="12"/>
  <c r="Q144" i="12"/>
  <c r="S144" i="12"/>
  <c r="AA144" i="12" s="1"/>
  <c r="K122" i="16" l="1"/>
  <c r="O122" i="15"/>
  <c r="L122" i="15"/>
  <c r="N123" i="15"/>
  <c r="AB122" i="14"/>
  <c r="U122" i="14"/>
  <c r="M122" i="14" s="1"/>
  <c r="J123" i="14" s="1"/>
  <c r="W122" i="14"/>
  <c r="X122" i="14" s="1"/>
  <c r="AD122" i="14" s="1"/>
  <c r="AC122" i="14"/>
  <c r="T144" i="12"/>
  <c r="AB144" i="12" s="1"/>
  <c r="W144" i="12"/>
  <c r="X144" i="12" s="1"/>
  <c r="AD144" i="12" s="1"/>
  <c r="AC144" i="12"/>
  <c r="L122" i="16" l="1"/>
  <c r="O122" i="16"/>
  <c r="N123" i="16"/>
  <c r="R122" i="15"/>
  <c r="Y122" i="15"/>
  <c r="P122" i="15"/>
  <c r="K123" i="14"/>
  <c r="U144" i="12"/>
  <c r="M144" i="12" s="1"/>
  <c r="J145" i="12" s="1"/>
  <c r="K145" i="12" s="1"/>
  <c r="O145" i="12" s="1"/>
  <c r="R122" i="16" l="1"/>
  <c r="Y122" i="16"/>
  <c r="P122" i="16"/>
  <c r="Z122" i="15"/>
  <c r="V122" i="15"/>
  <c r="Q122" i="15"/>
  <c r="S122" i="15"/>
  <c r="AA122" i="15" s="1"/>
  <c r="L123" i="14"/>
  <c r="O123" i="14"/>
  <c r="N124" i="14"/>
  <c r="N146" i="12"/>
  <c r="L145" i="12"/>
  <c r="R145" i="12"/>
  <c r="P145" i="12"/>
  <c r="Y145" i="12"/>
  <c r="Z122" i="16" l="1"/>
  <c r="V122" i="16"/>
  <c r="Q122" i="16"/>
  <c r="T122" i="16" s="1"/>
  <c r="S122" i="16"/>
  <c r="AA122" i="16" s="1"/>
  <c r="T122" i="15"/>
  <c r="W122" i="15"/>
  <c r="X122" i="15" s="1"/>
  <c r="AD122" i="15" s="1"/>
  <c r="AC122" i="15"/>
  <c r="R123" i="14"/>
  <c r="Y123" i="14"/>
  <c r="P123" i="14"/>
  <c r="S145" i="12"/>
  <c r="AA145" i="12" s="1"/>
  <c r="Q145" i="12"/>
  <c r="V145" i="12"/>
  <c r="Z145" i="12"/>
  <c r="AB122" i="16" l="1"/>
  <c r="U122" i="16"/>
  <c r="M122" i="16" s="1"/>
  <c r="J123" i="16" s="1"/>
  <c r="W122" i="16"/>
  <c r="X122" i="16" s="1"/>
  <c r="AD122" i="16" s="1"/>
  <c r="AC122" i="16"/>
  <c r="AB122" i="15"/>
  <c r="U122" i="15"/>
  <c r="M122" i="15" s="1"/>
  <c r="J123" i="15" s="1"/>
  <c r="Z123" i="14"/>
  <c r="V123" i="14"/>
  <c r="Q123" i="14"/>
  <c r="S123" i="14"/>
  <c r="AA123" i="14" s="1"/>
  <c r="T145" i="12"/>
  <c r="AB145" i="12" s="1"/>
  <c r="W145" i="12"/>
  <c r="X145" i="12" s="1"/>
  <c r="AD145" i="12" s="1"/>
  <c r="AC145" i="12"/>
  <c r="K123" i="16" l="1"/>
  <c r="K123" i="15"/>
  <c r="T123" i="14"/>
  <c r="W123" i="14"/>
  <c r="X123" i="14" s="1"/>
  <c r="AD123" i="14" s="1"/>
  <c r="AC123" i="14"/>
  <c r="U145" i="12"/>
  <c r="M145" i="12" s="1"/>
  <c r="J146" i="12" s="1"/>
  <c r="K146" i="12" s="1"/>
  <c r="O146" i="12" s="1"/>
  <c r="L123" i="16" l="1"/>
  <c r="O123" i="16"/>
  <c r="N124" i="16"/>
  <c r="L123" i="15"/>
  <c r="O123" i="15"/>
  <c r="N124" i="15"/>
  <c r="AB123" i="14"/>
  <c r="U123" i="14"/>
  <c r="M123" i="14" s="1"/>
  <c r="J124" i="14" s="1"/>
  <c r="N147" i="12"/>
  <c r="L146" i="12"/>
  <c r="R146" i="12"/>
  <c r="P146" i="12"/>
  <c r="Y146" i="12"/>
  <c r="Y123" i="16" l="1"/>
  <c r="P123" i="16"/>
  <c r="R123" i="16"/>
  <c r="R123" i="15"/>
  <c r="Y123" i="15"/>
  <c r="P123" i="15"/>
  <c r="K124" i="14"/>
  <c r="S146" i="12"/>
  <c r="AA146" i="12" s="1"/>
  <c r="V146" i="12"/>
  <c r="Z146" i="12"/>
  <c r="Q146" i="12"/>
  <c r="Q123" i="16" l="1"/>
  <c r="Z123" i="16"/>
  <c r="V123" i="16"/>
  <c r="S123" i="16"/>
  <c r="AA123" i="16" s="1"/>
  <c r="Z123" i="15"/>
  <c r="V123" i="15"/>
  <c r="Q123" i="15"/>
  <c r="S123" i="15"/>
  <c r="AA123" i="15" s="1"/>
  <c r="L124" i="14"/>
  <c r="O124" i="14"/>
  <c r="N125" i="14"/>
  <c r="T146" i="12"/>
  <c r="AB146" i="12" s="1"/>
  <c r="W146" i="12"/>
  <c r="X146" i="12" s="1"/>
  <c r="AD146" i="12" s="1"/>
  <c r="AC146" i="12"/>
  <c r="T123" i="16" l="1"/>
  <c r="W123" i="16"/>
  <c r="X123" i="16" s="1"/>
  <c r="AD123" i="16" s="1"/>
  <c r="AC123" i="16"/>
  <c r="AB123" i="16"/>
  <c r="U123" i="16"/>
  <c r="M123" i="16" s="1"/>
  <c r="J124" i="16" s="1"/>
  <c r="T123" i="15"/>
  <c r="AB123" i="15" s="1"/>
  <c r="W123" i="15"/>
  <c r="X123" i="15" s="1"/>
  <c r="AD123" i="15" s="1"/>
  <c r="AC123" i="15"/>
  <c r="Y124" i="14"/>
  <c r="P124" i="14"/>
  <c r="R124" i="14"/>
  <c r="U146" i="12"/>
  <c r="M146" i="12" s="1"/>
  <c r="J147" i="12" s="1"/>
  <c r="K147" i="12" s="1"/>
  <c r="L147" i="12" s="1"/>
  <c r="K124" i="16" l="1"/>
  <c r="U123" i="15"/>
  <c r="M123" i="15" s="1"/>
  <c r="J124" i="15" s="1"/>
  <c r="K124" i="15" s="1"/>
  <c r="Q124" i="14"/>
  <c r="Z124" i="14"/>
  <c r="V124" i="14"/>
  <c r="S124" i="14"/>
  <c r="AA124" i="14" s="1"/>
  <c r="N148" i="12"/>
  <c r="O147" i="12"/>
  <c r="Y147" i="12" s="1"/>
  <c r="L124" i="16" l="1"/>
  <c r="O124" i="16"/>
  <c r="N125" i="16"/>
  <c r="T124" i="14"/>
  <c r="L124" i="15"/>
  <c r="O124" i="15"/>
  <c r="N125" i="15"/>
  <c r="W124" i="14"/>
  <c r="X124" i="14" s="1"/>
  <c r="AD124" i="14" s="1"/>
  <c r="AC124" i="14"/>
  <c r="AB124" i="14"/>
  <c r="U124" i="14"/>
  <c r="M124" i="14" s="1"/>
  <c r="J125" i="14" s="1"/>
  <c r="P147" i="12"/>
  <c r="Q147" i="12" s="1"/>
  <c r="R147" i="12"/>
  <c r="S147" i="12"/>
  <c r="AA147" i="12" s="1"/>
  <c r="V147" i="12"/>
  <c r="P124" i="16" l="1"/>
  <c r="R124" i="16"/>
  <c r="Y124" i="16"/>
  <c r="Y124" i="15"/>
  <c r="P124" i="15"/>
  <c r="R124" i="15"/>
  <c r="K125" i="14"/>
  <c r="Z147" i="12"/>
  <c r="T147" i="12"/>
  <c r="AB147" i="12" s="1"/>
  <c r="W147" i="12"/>
  <c r="X147" i="12" s="1"/>
  <c r="AD147" i="12" s="1"/>
  <c r="AC147" i="12"/>
  <c r="Z124" i="16" l="1"/>
  <c r="V124" i="16"/>
  <c r="Q124" i="16"/>
  <c r="S124" i="16"/>
  <c r="AA124" i="16" s="1"/>
  <c r="Q124" i="15"/>
  <c r="V124" i="15"/>
  <c r="Z124" i="15"/>
  <c r="S124" i="15"/>
  <c r="AA124" i="15" s="1"/>
  <c r="L125" i="14"/>
  <c r="O125" i="14"/>
  <c r="N126" i="14"/>
  <c r="U147" i="12"/>
  <c r="M147" i="12" s="1"/>
  <c r="J148" i="12" s="1"/>
  <c r="K148" i="12" s="1"/>
  <c r="L148" i="12" s="1"/>
  <c r="T124" i="16" l="1"/>
  <c r="W124" i="16"/>
  <c r="X124" i="16" s="1"/>
  <c r="AD124" i="16" s="1"/>
  <c r="AC124" i="16"/>
  <c r="T124" i="15"/>
  <c r="W124" i="15"/>
  <c r="X124" i="15" s="1"/>
  <c r="AD124" i="15" s="1"/>
  <c r="AC124" i="15"/>
  <c r="AB124" i="15"/>
  <c r="U124" i="15"/>
  <c r="M124" i="15" s="1"/>
  <c r="J125" i="15" s="1"/>
  <c r="P125" i="14"/>
  <c r="R125" i="14"/>
  <c r="Y125" i="14"/>
  <c r="N149" i="12"/>
  <c r="O148" i="12"/>
  <c r="P148" i="12" s="1"/>
  <c r="AB124" i="16" l="1"/>
  <c r="U124" i="16"/>
  <c r="M124" i="16" s="1"/>
  <c r="J125" i="16" s="1"/>
  <c r="K125" i="15"/>
  <c r="Z125" i="14"/>
  <c r="V125" i="14"/>
  <c r="Q125" i="14"/>
  <c r="T125" i="14" s="1"/>
  <c r="S125" i="14"/>
  <c r="AA125" i="14" s="1"/>
  <c r="Y148" i="12"/>
  <c r="R148" i="12"/>
  <c r="Q148" i="12"/>
  <c r="V148" i="12"/>
  <c r="Z148" i="12"/>
  <c r="S148" i="12"/>
  <c r="AA148" i="12" s="1"/>
  <c r="K125" i="16" l="1"/>
  <c r="L125" i="15"/>
  <c r="O125" i="15"/>
  <c r="N126" i="15"/>
  <c r="AB125" i="14"/>
  <c r="U125" i="14"/>
  <c r="M125" i="14" s="1"/>
  <c r="J126" i="14" s="1"/>
  <c r="W125" i="14"/>
  <c r="X125" i="14" s="1"/>
  <c r="AD125" i="14" s="1"/>
  <c r="AC125" i="14"/>
  <c r="W148" i="12"/>
  <c r="X148" i="12" s="1"/>
  <c r="AD148" i="12" s="1"/>
  <c r="AC148" i="12"/>
  <c r="T148" i="12"/>
  <c r="O125" i="16" l="1"/>
  <c r="L125" i="16"/>
  <c r="N126" i="16"/>
  <c r="P125" i="15"/>
  <c r="R125" i="15"/>
  <c r="Y125" i="15"/>
  <c r="K126" i="14"/>
  <c r="AB148" i="12"/>
  <c r="U148" i="12"/>
  <c r="M148" i="12" s="1"/>
  <c r="J149" i="12" s="1"/>
  <c r="K149" i="12" s="1"/>
  <c r="R125" i="16" l="1"/>
  <c r="Y125" i="16"/>
  <c r="P125" i="16"/>
  <c r="Z125" i="15"/>
  <c r="V125" i="15"/>
  <c r="Q125" i="15"/>
  <c r="S125" i="15"/>
  <c r="AA125" i="15" s="1"/>
  <c r="O126" i="14"/>
  <c r="L126" i="14"/>
  <c r="N127" i="14"/>
  <c r="L149" i="12"/>
  <c r="O149" i="12"/>
  <c r="N150" i="12"/>
  <c r="Z125" i="16" l="1"/>
  <c r="V125" i="16"/>
  <c r="Q125" i="16"/>
  <c r="T125" i="16" s="1"/>
  <c r="S125" i="16"/>
  <c r="AA125" i="16" s="1"/>
  <c r="T125" i="15"/>
  <c r="W125" i="15"/>
  <c r="X125" i="15" s="1"/>
  <c r="AD125" i="15" s="1"/>
  <c r="AC125" i="15"/>
  <c r="R126" i="14"/>
  <c r="Y126" i="14"/>
  <c r="P126" i="14"/>
  <c r="P149" i="12"/>
  <c r="Y149" i="12"/>
  <c r="R149" i="12"/>
  <c r="W125" i="16" l="1"/>
  <c r="X125" i="16" s="1"/>
  <c r="AD125" i="16" s="1"/>
  <c r="AC125" i="16"/>
  <c r="AB125" i="16"/>
  <c r="U125" i="16"/>
  <c r="M125" i="16" s="1"/>
  <c r="J126" i="16" s="1"/>
  <c r="AB125" i="15"/>
  <c r="U125" i="15"/>
  <c r="M125" i="15" s="1"/>
  <c r="J126" i="15" s="1"/>
  <c r="Z126" i="14"/>
  <c r="V126" i="14"/>
  <c r="Q126" i="14"/>
  <c r="T126" i="14" s="1"/>
  <c r="S126" i="14"/>
  <c r="AA126" i="14" s="1"/>
  <c r="S149" i="12"/>
  <c r="AA149" i="12" s="1"/>
  <c r="V149" i="12"/>
  <c r="Q149" i="12"/>
  <c r="Z149" i="12"/>
  <c r="K126" i="16" l="1"/>
  <c r="K126" i="15"/>
  <c r="AB126" i="14"/>
  <c r="U126" i="14"/>
  <c r="M126" i="14" s="1"/>
  <c r="J127" i="14" s="1"/>
  <c r="W126" i="14"/>
  <c r="X126" i="14" s="1"/>
  <c r="AD126" i="14" s="1"/>
  <c r="AC126" i="14"/>
  <c r="T149" i="12"/>
  <c r="AB149" i="12" s="1"/>
  <c r="W149" i="12"/>
  <c r="X149" i="12" s="1"/>
  <c r="AD149" i="12" s="1"/>
  <c r="AC149" i="12"/>
  <c r="L126" i="16" l="1"/>
  <c r="O126" i="16"/>
  <c r="N127" i="16"/>
  <c r="L126" i="15"/>
  <c r="O126" i="15"/>
  <c r="N127" i="15"/>
  <c r="K127" i="14"/>
  <c r="U149" i="12"/>
  <c r="M149" i="12" s="1"/>
  <c r="J150" i="12" s="1"/>
  <c r="K150" i="12" s="1"/>
  <c r="L150" i="12" s="1"/>
  <c r="R126" i="16" l="1"/>
  <c r="Y126" i="16"/>
  <c r="P126" i="16"/>
  <c r="Y126" i="15"/>
  <c r="P126" i="15"/>
  <c r="R126" i="15"/>
  <c r="L127" i="14"/>
  <c r="O127" i="14"/>
  <c r="N128" i="14"/>
  <c r="N151" i="12"/>
  <c r="O150" i="12"/>
  <c r="R150" i="12" s="1"/>
  <c r="Z126" i="16" l="1"/>
  <c r="V126" i="16"/>
  <c r="Q126" i="16"/>
  <c r="S126" i="16"/>
  <c r="AA126" i="16" s="1"/>
  <c r="Q126" i="15"/>
  <c r="V126" i="15"/>
  <c r="Z126" i="15"/>
  <c r="S126" i="15"/>
  <c r="AA126" i="15" s="1"/>
  <c r="R127" i="14"/>
  <c r="Y127" i="14"/>
  <c r="P127" i="14"/>
  <c r="Y150" i="12"/>
  <c r="P150" i="12"/>
  <c r="Q150" i="12" s="1"/>
  <c r="T126" i="16" l="1"/>
  <c r="W126" i="16"/>
  <c r="X126" i="16" s="1"/>
  <c r="AD126" i="16" s="1"/>
  <c r="AC126" i="16"/>
  <c r="T126" i="15"/>
  <c r="W126" i="15"/>
  <c r="X126" i="15" s="1"/>
  <c r="AD126" i="15" s="1"/>
  <c r="AC126" i="15"/>
  <c r="AB126" i="15"/>
  <c r="U126" i="15"/>
  <c r="M126" i="15" s="1"/>
  <c r="J127" i="15" s="1"/>
  <c r="Z127" i="14"/>
  <c r="V127" i="14"/>
  <c r="Q127" i="14"/>
  <c r="S127" i="14"/>
  <c r="AA127" i="14" s="1"/>
  <c r="Z150" i="12"/>
  <c r="V150" i="12"/>
  <c r="W150" i="12" s="1"/>
  <c r="X150" i="12" s="1"/>
  <c r="AD150" i="12" s="1"/>
  <c r="S150" i="12"/>
  <c r="AA150" i="12" s="1"/>
  <c r="AB126" i="16" l="1"/>
  <c r="U126" i="16"/>
  <c r="M126" i="16" s="1"/>
  <c r="J127" i="16" s="1"/>
  <c r="K127" i="15"/>
  <c r="T127" i="14"/>
  <c r="W127" i="14"/>
  <c r="X127" i="14" s="1"/>
  <c r="AD127" i="14" s="1"/>
  <c r="AC127" i="14"/>
  <c r="T150" i="12"/>
  <c r="AB150" i="12" s="1"/>
  <c r="AC150" i="12"/>
  <c r="K127" i="16" l="1"/>
  <c r="L127" i="15"/>
  <c r="O127" i="15"/>
  <c r="N128" i="15"/>
  <c r="AB127" i="14"/>
  <c r="U127" i="14"/>
  <c r="M127" i="14" s="1"/>
  <c r="J128" i="14" s="1"/>
  <c r="U150" i="12"/>
  <c r="M150" i="12" s="1"/>
  <c r="J151" i="12" s="1"/>
  <c r="K151" i="12" s="1"/>
  <c r="L151" i="12" s="1"/>
  <c r="L127" i="16" l="1"/>
  <c r="O127" i="16"/>
  <c r="N128" i="16"/>
  <c r="P127" i="15"/>
  <c r="R127" i="15"/>
  <c r="Y127" i="15"/>
  <c r="K128" i="14"/>
  <c r="N152" i="12"/>
  <c r="O151" i="12"/>
  <c r="Y151" i="12" s="1"/>
  <c r="R151" i="12"/>
  <c r="P151" i="12"/>
  <c r="Y127" i="16" l="1"/>
  <c r="P127" i="16"/>
  <c r="R127" i="16"/>
  <c r="Z127" i="15"/>
  <c r="Q127" i="15"/>
  <c r="V127" i="15"/>
  <c r="S127" i="15"/>
  <c r="AA127" i="15" s="1"/>
  <c r="L128" i="14"/>
  <c r="O128" i="14"/>
  <c r="N129" i="14"/>
  <c r="Q151" i="12"/>
  <c r="S151" i="12"/>
  <c r="AA151" i="12" s="1"/>
  <c r="V151" i="12"/>
  <c r="Z151" i="12"/>
  <c r="Q127" i="16" l="1"/>
  <c r="Z127" i="16"/>
  <c r="V127" i="16"/>
  <c r="S127" i="16"/>
  <c r="AA127" i="16" s="1"/>
  <c r="T127" i="15"/>
  <c r="AB127" i="15" s="1"/>
  <c r="W127" i="15"/>
  <c r="X127" i="15" s="1"/>
  <c r="AD127" i="15" s="1"/>
  <c r="AC127" i="15"/>
  <c r="U127" i="15"/>
  <c r="M127" i="15" s="1"/>
  <c r="J128" i="15" s="1"/>
  <c r="Y128" i="14"/>
  <c r="P128" i="14"/>
  <c r="R128" i="14"/>
  <c r="W151" i="12"/>
  <c r="X151" i="12" s="1"/>
  <c r="AD151" i="12" s="1"/>
  <c r="AC151" i="12"/>
  <c r="T151" i="12"/>
  <c r="W127" i="16" l="1"/>
  <c r="X127" i="16" s="1"/>
  <c r="AD127" i="16" s="1"/>
  <c r="AC127" i="16"/>
  <c r="T127" i="16"/>
  <c r="K128" i="15"/>
  <c r="Q128" i="14"/>
  <c r="T128" i="14" s="1"/>
  <c r="V128" i="14"/>
  <c r="Z128" i="14"/>
  <c r="S128" i="14"/>
  <c r="AA128" i="14" s="1"/>
  <c r="AB151" i="12"/>
  <c r="U151" i="12"/>
  <c r="M151" i="12" s="1"/>
  <c r="J152" i="12" s="1"/>
  <c r="K152" i="12" s="1"/>
  <c r="AB127" i="16" l="1"/>
  <c r="U127" i="16"/>
  <c r="M127" i="16" s="1"/>
  <c r="J128" i="16" s="1"/>
  <c r="O128" i="15"/>
  <c r="L128" i="15"/>
  <c r="N129" i="15"/>
  <c r="W128" i="14"/>
  <c r="X128" i="14" s="1"/>
  <c r="AD128" i="14" s="1"/>
  <c r="AC128" i="14"/>
  <c r="AB128" i="14"/>
  <c r="U128" i="14"/>
  <c r="M128" i="14" s="1"/>
  <c r="J129" i="14" s="1"/>
  <c r="L152" i="12"/>
  <c r="O152" i="12"/>
  <c r="N153" i="12"/>
  <c r="K128" i="16" l="1"/>
  <c r="R128" i="15"/>
  <c r="P128" i="15"/>
  <c r="Y128" i="15"/>
  <c r="K129" i="14"/>
  <c r="P152" i="12"/>
  <c r="R152" i="12"/>
  <c r="Y152" i="12"/>
  <c r="L128" i="16" l="1"/>
  <c r="O128" i="16"/>
  <c r="N129" i="16"/>
  <c r="Z128" i="15"/>
  <c r="V128" i="15"/>
  <c r="Q128" i="15"/>
  <c r="S128" i="15"/>
  <c r="AA128" i="15" s="1"/>
  <c r="L129" i="14"/>
  <c r="O129" i="14"/>
  <c r="N130" i="14"/>
  <c r="Q152" i="12"/>
  <c r="S152" i="12"/>
  <c r="AA152" i="12" s="1"/>
  <c r="V152" i="12"/>
  <c r="Z152" i="12"/>
  <c r="P128" i="16" l="1"/>
  <c r="R128" i="16"/>
  <c r="Y128" i="16"/>
  <c r="T128" i="15"/>
  <c r="AB128" i="15" s="1"/>
  <c r="W128" i="15"/>
  <c r="X128" i="15" s="1"/>
  <c r="AD128" i="15" s="1"/>
  <c r="AC128" i="15"/>
  <c r="P129" i="14"/>
  <c r="R129" i="14"/>
  <c r="Y129" i="14"/>
  <c r="W152" i="12"/>
  <c r="X152" i="12" s="1"/>
  <c r="AD152" i="12" s="1"/>
  <c r="AC152" i="12"/>
  <c r="T152" i="12"/>
  <c r="Z128" i="16" l="1"/>
  <c r="V128" i="16"/>
  <c r="Q128" i="16"/>
  <c r="S128" i="16"/>
  <c r="AA128" i="16" s="1"/>
  <c r="U128" i="15"/>
  <c r="M128" i="15" s="1"/>
  <c r="J129" i="15" s="1"/>
  <c r="K129" i="15" s="1"/>
  <c r="Z129" i="14"/>
  <c r="V129" i="14"/>
  <c r="Q129" i="14"/>
  <c r="T129" i="14" s="1"/>
  <c r="S129" i="14"/>
  <c r="AA129" i="14" s="1"/>
  <c r="AB152" i="12"/>
  <c r="U152" i="12"/>
  <c r="M152" i="12" s="1"/>
  <c r="J153" i="12" s="1"/>
  <c r="K153" i="12" s="1"/>
  <c r="T128" i="16" l="1"/>
  <c r="W128" i="16"/>
  <c r="X128" i="16" s="1"/>
  <c r="AD128" i="16" s="1"/>
  <c r="AC128" i="16"/>
  <c r="L129" i="15"/>
  <c r="O129" i="15"/>
  <c r="N130" i="15"/>
  <c r="AB129" i="14"/>
  <c r="U129" i="14"/>
  <c r="M129" i="14" s="1"/>
  <c r="J130" i="14" s="1"/>
  <c r="W129" i="14"/>
  <c r="X129" i="14" s="1"/>
  <c r="AD129" i="14" s="1"/>
  <c r="AC129" i="14"/>
  <c r="L153" i="12"/>
  <c r="N154" i="12"/>
  <c r="O153" i="12"/>
  <c r="AB128" i="16" l="1"/>
  <c r="U128" i="16"/>
  <c r="M128" i="16" s="1"/>
  <c r="J129" i="16" s="1"/>
  <c r="R129" i="15"/>
  <c r="Y129" i="15"/>
  <c r="P129" i="15"/>
  <c r="K130" i="14"/>
  <c r="P153" i="12"/>
  <c r="Y153" i="12"/>
  <c r="R153" i="12"/>
  <c r="K129" i="16" l="1"/>
  <c r="Z129" i="15"/>
  <c r="V129" i="15"/>
  <c r="Q129" i="15"/>
  <c r="S129" i="15"/>
  <c r="AA129" i="15" s="1"/>
  <c r="O130" i="14"/>
  <c r="L130" i="14"/>
  <c r="N131" i="14"/>
  <c r="Z153" i="12"/>
  <c r="Q153" i="12"/>
  <c r="S153" i="12"/>
  <c r="AA153" i="12" s="1"/>
  <c r="V153" i="12"/>
  <c r="O129" i="16" l="1"/>
  <c r="L129" i="16"/>
  <c r="N130" i="16"/>
  <c r="T129" i="15"/>
  <c r="AB129" i="15" s="1"/>
  <c r="W129" i="15"/>
  <c r="X129" i="15" s="1"/>
  <c r="AD129" i="15" s="1"/>
  <c r="AC129" i="15"/>
  <c r="R130" i="14"/>
  <c r="Y130" i="14"/>
  <c r="P130" i="14"/>
  <c r="W153" i="12"/>
  <c r="X153" i="12" s="1"/>
  <c r="AD153" i="12" s="1"/>
  <c r="AC153" i="12"/>
  <c r="T153" i="12"/>
  <c r="R129" i="16" l="1"/>
  <c r="Y129" i="16"/>
  <c r="P129" i="16"/>
  <c r="U129" i="15"/>
  <c r="M129" i="15" s="1"/>
  <c r="J130" i="15" s="1"/>
  <c r="K130" i="15" s="1"/>
  <c r="V130" i="14"/>
  <c r="Z130" i="14"/>
  <c r="Q130" i="14"/>
  <c r="T130" i="14" s="1"/>
  <c r="S130" i="14"/>
  <c r="AA130" i="14" s="1"/>
  <c r="AB153" i="12"/>
  <c r="U153" i="12"/>
  <c r="M153" i="12" s="1"/>
  <c r="J154" i="12" s="1"/>
  <c r="K154" i="12" s="1"/>
  <c r="Z129" i="16" l="1"/>
  <c r="V129" i="16"/>
  <c r="Q129" i="16"/>
  <c r="S129" i="16"/>
  <c r="AA129" i="16" s="1"/>
  <c r="L130" i="15"/>
  <c r="O130" i="15"/>
  <c r="N131" i="15"/>
  <c r="AB130" i="14"/>
  <c r="U130" i="14"/>
  <c r="M130" i="14" s="1"/>
  <c r="J131" i="14" s="1"/>
  <c r="W130" i="14"/>
  <c r="X130" i="14" s="1"/>
  <c r="AD130" i="14" s="1"/>
  <c r="AC130" i="14"/>
  <c r="L154" i="12"/>
  <c r="O154" i="12"/>
  <c r="N155" i="12"/>
  <c r="T129" i="16" l="1"/>
  <c r="W129" i="16"/>
  <c r="X129" i="16"/>
  <c r="AD129" i="16" s="1"/>
  <c r="AC129" i="16"/>
  <c r="R130" i="15"/>
  <c r="Y130" i="15"/>
  <c r="P130" i="15"/>
  <c r="K131" i="14"/>
  <c r="P154" i="12"/>
  <c r="R154" i="12"/>
  <c r="Y154" i="12"/>
  <c r="AB129" i="16" l="1"/>
  <c r="U129" i="16"/>
  <c r="M129" i="16" s="1"/>
  <c r="J130" i="16" s="1"/>
  <c r="Z130" i="15"/>
  <c r="V130" i="15"/>
  <c r="Q130" i="15"/>
  <c r="S130" i="15"/>
  <c r="AA130" i="15" s="1"/>
  <c r="O131" i="14"/>
  <c r="L131" i="14"/>
  <c r="N132" i="14"/>
  <c r="Q154" i="12"/>
  <c r="S154" i="12"/>
  <c r="AA154" i="12" s="1"/>
  <c r="Z154" i="12"/>
  <c r="V154" i="12"/>
  <c r="K130" i="16" l="1"/>
  <c r="T130" i="15"/>
  <c r="AB130" i="15"/>
  <c r="U130" i="15"/>
  <c r="M130" i="15" s="1"/>
  <c r="J131" i="15" s="1"/>
  <c r="W130" i="15"/>
  <c r="X130" i="15" s="1"/>
  <c r="AD130" i="15" s="1"/>
  <c r="AC130" i="15"/>
  <c r="Y131" i="14"/>
  <c r="P131" i="14"/>
  <c r="R131" i="14"/>
  <c r="T154" i="12"/>
  <c r="AB154" i="12" s="1"/>
  <c r="W154" i="12"/>
  <c r="X154" i="12" s="1"/>
  <c r="AD154" i="12" s="1"/>
  <c r="AC154" i="12"/>
  <c r="L130" i="16" l="1"/>
  <c r="O130" i="16"/>
  <c r="N131" i="16"/>
  <c r="K131" i="15"/>
  <c r="Q131" i="14"/>
  <c r="T131" i="14" s="1"/>
  <c r="V131" i="14"/>
  <c r="Z131" i="14"/>
  <c r="S131" i="14"/>
  <c r="AA131" i="14" s="1"/>
  <c r="U154" i="12"/>
  <c r="M154" i="12" s="1"/>
  <c r="J155" i="12" s="1"/>
  <c r="K155" i="12" s="1"/>
  <c r="O155" i="12" s="1"/>
  <c r="R130" i="16" l="1"/>
  <c r="Y130" i="16"/>
  <c r="P130" i="16"/>
  <c r="L131" i="15"/>
  <c r="O131" i="15"/>
  <c r="N132" i="15"/>
  <c r="W131" i="14"/>
  <c r="X131" i="14" s="1"/>
  <c r="AD131" i="14" s="1"/>
  <c r="AC131" i="14"/>
  <c r="AB131" i="14"/>
  <c r="U131" i="14"/>
  <c r="M131" i="14" s="1"/>
  <c r="J132" i="14" s="1"/>
  <c r="N156" i="12"/>
  <c r="L155" i="12"/>
  <c r="P155" i="12"/>
  <c r="Y155" i="12"/>
  <c r="R155" i="12"/>
  <c r="Z130" i="16" l="1"/>
  <c r="V130" i="16"/>
  <c r="Q130" i="16"/>
  <c r="S130" i="16"/>
  <c r="AA130" i="16" s="1"/>
  <c r="Y131" i="15"/>
  <c r="P131" i="15"/>
  <c r="R131" i="15"/>
  <c r="K132" i="14"/>
  <c r="Z155" i="12"/>
  <c r="S155" i="12"/>
  <c r="AA155" i="12" s="1"/>
  <c r="Q155" i="12"/>
  <c r="V155" i="12"/>
  <c r="T130" i="16" l="1"/>
  <c r="W130" i="16"/>
  <c r="X130" i="16" s="1"/>
  <c r="AD130" i="16" s="1"/>
  <c r="AC130" i="16"/>
  <c r="Q131" i="15"/>
  <c r="V131" i="15"/>
  <c r="Z131" i="15"/>
  <c r="S131" i="15"/>
  <c r="AA131" i="15" s="1"/>
  <c r="L132" i="14"/>
  <c r="O132" i="14"/>
  <c r="N133" i="14"/>
  <c r="T155" i="12"/>
  <c r="AB155" i="12" s="1"/>
  <c r="W155" i="12"/>
  <c r="X155" i="12" s="1"/>
  <c r="AD155" i="12" s="1"/>
  <c r="AC155" i="12"/>
  <c r="AB130" i="16" l="1"/>
  <c r="U130" i="16"/>
  <c r="M130" i="16" s="1"/>
  <c r="J131" i="16" s="1"/>
  <c r="W131" i="15"/>
  <c r="X131" i="15" s="1"/>
  <c r="AD131" i="15" s="1"/>
  <c r="AC131" i="15"/>
  <c r="T131" i="15"/>
  <c r="R132" i="14"/>
  <c r="Y132" i="14"/>
  <c r="P132" i="14"/>
  <c r="U155" i="12"/>
  <c r="M155" i="12" s="1"/>
  <c r="J156" i="12" s="1"/>
  <c r="K156" i="12" s="1"/>
  <c r="L156" i="12" s="1"/>
  <c r="K131" i="16" l="1"/>
  <c r="AB131" i="15"/>
  <c r="U131" i="15"/>
  <c r="M131" i="15" s="1"/>
  <c r="J132" i="15" s="1"/>
  <c r="Z132" i="14"/>
  <c r="V132" i="14"/>
  <c r="Q132" i="14"/>
  <c r="S132" i="14"/>
  <c r="AA132" i="14" s="1"/>
  <c r="O156" i="12"/>
  <c r="Y156" i="12" s="1"/>
  <c r="N157" i="12"/>
  <c r="L131" i="16" l="1"/>
  <c r="O131" i="16"/>
  <c r="N132" i="16"/>
  <c r="T132" i="14"/>
  <c r="AB132" i="14" s="1"/>
  <c r="K132" i="15"/>
  <c r="W132" i="14"/>
  <c r="X132" i="14" s="1"/>
  <c r="AD132" i="14" s="1"/>
  <c r="AC132" i="14"/>
  <c r="P156" i="12"/>
  <c r="Q156" i="12" s="1"/>
  <c r="R156" i="12"/>
  <c r="Y131" i="16" l="1"/>
  <c r="P131" i="16"/>
  <c r="R131" i="16"/>
  <c r="U132" i="14"/>
  <c r="M132" i="14" s="1"/>
  <c r="J133" i="14" s="1"/>
  <c r="K133" i="14" s="1"/>
  <c r="L132" i="15"/>
  <c r="O132" i="15"/>
  <c r="N133" i="15"/>
  <c r="Z156" i="12"/>
  <c r="S156" i="12"/>
  <c r="AA156" i="12" s="1"/>
  <c r="V156" i="12"/>
  <c r="W156" i="12" s="1"/>
  <c r="X156" i="12" s="1"/>
  <c r="AD156" i="12" s="1"/>
  <c r="Q131" i="16" l="1"/>
  <c r="Z131" i="16"/>
  <c r="V131" i="16"/>
  <c r="S131" i="16"/>
  <c r="AA131" i="16" s="1"/>
  <c r="P132" i="15"/>
  <c r="R132" i="15"/>
  <c r="Y132" i="15"/>
  <c r="L133" i="14"/>
  <c r="O133" i="14"/>
  <c r="N134" i="14"/>
  <c r="AC156" i="12"/>
  <c r="T156" i="12"/>
  <c r="W131" i="16" l="1"/>
  <c r="X131" i="16" s="1"/>
  <c r="AD131" i="16" s="1"/>
  <c r="AC131" i="16"/>
  <c r="T131" i="16"/>
  <c r="Z132" i="15"/>
  <c r="V132" i="15"/>
  <c r="Q132" i="15"/>
  <c r="S132" i="15"/>
  <c r="AA132" i="15" s="1"/>
  <c r="Y133" i="14"/>
  <c r="P133" i="14"/>
  <c r="R133" i="14"/>
  <c r="AB156" i="12"/>
  <c r="U156" i="12"/>
  <c r="M156" i="12" s="1"/>
  <c r="J157" i="12" s="1"/>
  <c r="K157" i="12" s="1"/>
  <c r="AB131" i="16" l="1"/>
  <c r="U131" i="16"/>
  <c r="M131" i="16" s="1"/>
  <c r="J132" i="16" s="1"/>
  <c r="T132" i="15"/>
  <c r="AB132" i="15" s="1"/>
  <c r="U132" i="15"/>
  <c r="M132" i="15" s="1"/>
  <c r="J133" i="15" s="1"/>
  <c r="W132" i="15"/>
  <c r="X132" i="15" s="1"/>
  <c r="AD132" i="15" s="1"/>
  <c r="AC132" i="15"/>
  <c r="Q133" i="14"/>
  <c r="Z133" i="14"/>
  <c r="V133" i="14"/>
  <c r="S133" i="14"/>
  <c r="AA133" i="14" s="1"/>
  <c r="N158" i="12"/>
  <c r="O157" i="12"/>
  <c r="L157" i="12"/>
  <c r="K132" i="16" l="1"/>
  <c r="K133" i="15"/>
  <c r="W133" i="14"/>
  <c r="X133" i="14" s="1"/>
  <c r="AD133" i="14" s="1"/>
  <c r="AC133" i="14"/>
  <c r="T133" i="14"/>
  <c r="Y157" i="12"/>
  <c r="R157" i="12"/>
  <c r="P157" i="12"/>
  <c r="L132" i="16" l="1"/>
  <c r="O132" i="16"/>
  <c r="N133" i="16"/>
  <c r="O133" i="15"/>
  <c r="L133" i="15"/>
  <c r="N134" i="15"/>
  <c r="AB133" i="14"/>
  <c r="U133" i="14"/>
  <c r="M133" i="14" s="1"/>
  <c r="J134" i="14" s="1"/>
  <c r="V157" i="12"/>
  <c r="Q157" i="12"/>
  <c r="S157" i="12"/>
  <c r="AA157" i="12" s="1"/>
  <c r="Z157" i="12"/>
  <c r="P132" i="16" l="1"/>
  <c r="R132" i="16"/>
  <c r="Y132" i="16"/>
  <c r="R133" i="15"/>
  <c r="Y133" i="15"/>
  <c r="P133" i="15"/>
  <c r="K134" i="14"/>
  <c r="T157" i="12"/>
  <c r="W157" i="12"/>
  <c r="X157" i="12" s="1"/>
  <c r="AD157" i="12" s="1"/>
  <c r="AC157" i="12"/>
  <c r="Z132" i="16" l="1"/>
  <c r="V132" i="16"/>
  <c r="Q132" i="16"/>
  <c r="S132" i="16"/>
  <c r="AA132" i="16" s="1"/>
  <c r="Z133" i="15"/>
  <c r="V133" i="15"/>
  <c r="Q133" i="15"/>
  <c r="S133" i="15"/>
  <c r="AA133" i="15" s="1"/>
  <c r="L134" i="14"/>
  <c r="O134" i="14"/>
  <c r="N135" i="14"/>
  <c r="AB157" i="12"/>
  <c r="U157" i="12"/>
  <c r="M157" i="12" s="1"/>
  <c r="J158" i="12" s="1"/>
  <c r="K158" i="12" s="1"/>
  <c r="T132" i="16" l="1"/>
  <c r="W132" i="16"/>
  <c r="X132" i="16" s="1"/>
  <c r="AD132" i="16" s="1"/>
  <c r="AC132" i="16"/>
  <c r="T133" i="15"/>
  <c r="AB133" i="15" s="1"/>
  <c r="W133" i="15"/>
  <c r="X133" i="15" s="1"/>
  <c r="AD133" i="15" s="1"/>
  <c r="AC133" i="15"/>
  <c r="P134" i="14"/>
  <c r="R134" i="14"/>
  <c r="Y134" i="14"/>
  <c r="L158" i="12"/>
  <c r="N159" i="12"/>
  <c r="O158" i="12"/>
  <c r="AB132" i="16" l="1"/>
  <c r="U132" i="16"/>
  <c r="M132" i="16" s="1"/>
  <c r="J133" i="16" s="1"/>
  <c r="U133" i="15"/>
  <c r="M133" i="15" s="1"/>
  <c r="J134" i="15" s="1"/>
  <c r="K134" i="15" s="1"/>
  <c r="Z134" i="14"/>
  <c r="V134" i="14"/>
  <c r="Q134" i="14"/>
  <c r="T134" i="14" s="1"/>
  <c r="S134" i="14"/>
  <c r="AA134" i="14" s="1"/>
  <c r="R158" i="12"/>
  <c r="Y158" i="12"/>
  <c r="P158" i="12"/>
  <c r="K133" i="16" l="1"/>
  <c r="L134" i="15"/>
  <c r="O134" i="15"/>
  <c r="N135" i="15"/>
  <c r="W134" i="14"/>
  <c r="X134" i="14" s="1"/>
  <c r="AD134" i="14" s="1"/>
  <c r="AC134" i="14"/>
  <c r="AB134" i="14"/>
  <c r="U134" i="14"/>
  <c r="M134" i="14" s="1"/>
  <c r="J135" i="14" s="1"/>
  <c r="Q158" i="12"/>
  <c r="V158" i="12"/>
  <c r="Z158" i="12"/>
  <c r="S158" i="12"/>
  <c r="AA158" i="12" s="1"/>
  <c r="O133" i="16" l="1"/>
  <c r="L133" i="16"/>
  <c r="N134" i="16"/>
  <c r="R134" i="15"/>
  <c r="Y134" i="15"/>
  <c r="P134" i="15"/>
  <c r="K135" i="14"/>
  <c r="AC158" i="12"/>
  <c r="W158" i="12"/>
  <c r="X158" i="12" s="1"/>
  <c r="AD158" i="12" s="1"/>
  <c r="T158" i="12"/>
  <c r="R133" i="16" l="1"/>
  <c r="Y133" i="16"/>
  <c r="P133" i="16"/>
  <c r="Z134" i="15"/>
  <c r="V134" i="15"/>
  <c r="Q134" i="15"/>
  <c r="S134" i="15"/>
  <c r="AA134" i="15" s="1"/>
  <c r="O135" i="14"/>
  <c r="L135" i="14"/>
  <c r="N136" i="14"/>
  <c r="AB158" i="12"/>
  <c r="U158" i="12"/>
  <c r="M158" i="12" s="1"/>
  <c r="J159" i="12" s="1"/>
  <c r="K159" i="12" s="1"/>
  <c r="Z133" i="16" l="1"/>
  <c r="V133" i="16"/>
  <c r="Q133" i="16"/>
  <c r="S133" i="16"/>
  <c r="AA133" i="16" s="1"/>
  <c r="T134" i="15"/>
  <c r="AB134" i="15" s="1"/>
  <c r="W134" i="15"/>
  <c r="X134" i="15" s="1"/>
  <c r="AD134" i="15" s="1"/>
  <c r="AC134" i="15"/>
  <c r="R135" i="14"/>
  <c r="Y135" i="14"/>
  <c r="P135" i="14"/>
  <c r="L159" i="12"/>
  <c r="O159" i="12"/>
  <c r="N160" i="12"/>
  <c r="T133" i="16" l="1"/>
  <c r="W133" i="16"/>
  <c r="X133" i="16" s="1"/>
  <c r="AD133" i="16" s="1"/>
  <c r="AC133" i="16"/>
  <c r="U134" i="15"/>
  <c r="M134" i="15" s="1"/>
  <c r="J135" i="15" s="1"/>
  <c r="K135" i="15" s="1"/>
  <c r="Z135" i="14"/>
  <c r="V135" i="14"/>
  <c r="Q135" i="14"/>
  <c r="T135" i="14" s="1"/>
  <c r="S135" i="14"/>
  <c r="AA135" i="14" s="1"/>
  <c r="P159" i="12"/>
  <c r="R159" i="12"/>
  <c r="Y159" i="12"/>
  <c r="AB133" i="16" l="1"/>
  <c r="U133" i="16"/>
  <c r="M133" i="16" s="1"/>
  <c r="J134" i="16" s="1"/>
  <c r="L135" i="15"/>
  <c r="O135" i="15"/>
  <c r="N136" i="15"/>
  <c r="AB135" i="14"/>
  <c r="U135" i="14"/>
  <c r="M135" i="14" s="1"/>
  <c r="J136" i="14" s="1"/>
  <c r="W135" i="14"/>
  <c r="X135" i="14"/>
  <c r="AD135" i="14" s="1"/>
  <c r="AC135" i="14"/>
  <c r="Q159" i="12"/>
  <c r="S159" i="12"/>
  <c r="AA159" i="12" s="1"/>
  <c r="Z159" i="12"/>
  <c r="V159" i="12"/>
  <c r="K134" i="16" l="1"/>
  <c r="Y135" i="15"/>
  <c r="P135" i="15"/>
  <c r="R135" i="15"/>
  <c r="K136" i="14"/>
  <c r="AC159" i="12"/>
  <c r="W159" i="12"/>
  <c r="X159" i="12" s="1"/>
  <c r="AD159" i="12" s="1"/>
  <c r="T159" i="12"/>
  <c r="L134" i="16" l="1"/>
  <c r="O134" i="16"/>
  <c r="N135" i="16"/>
  <c r="Q135" i="15"/>
  <c r="Z135" i="15"/>
  <c r="V135" i="15"/>
  <c r="S135" i="15"/>
  <c r="AA135" i="15" s="1"/>
  <c r="L136" i="14"/>
  <c r="O136" i="14"/>
  <c r="N137" i="14"/>
  <c r="U159" i="12"/>
  <c r="M159" i="12" s="1"/>
  <c r="J160" i="12" s="1"/>
  <c r="K160" i="12" s="1"/>
  <c r="AB159" i="12"/>
  <c r="R134" i="16" l="1"/>
  <c r="Y134" i="16"/>
  <c r="P134" i="16"/>
  <c r="T135" i="15"/>
  <c r="AB135" i="15"/>
  <c r="U135" i="15"/>
  <c r="M135" i="15" s="1"/>
  <c r="J136" i="15" s="1"/>
  <c r="W135" i="15"/>
  <c r="X135" i="15" s="1"/>
  <c r="AD135" i="15" s="1"/>
  <c r="AC135" i="15"/>
  <c r="R136" i="14"/>
  <c r="Y136" i="14"/>
  <c r="P136" i="14"/>
  <c r="O160" i="12"/>
  <c r="N161" i="12"/>
  <c r="L160" i="12"/>
  <c r="Z134" i="16" l="1"/>
  <c r="V134" i="16"/>
  <c r="Q134" i="16"/>
  <c r="S134" i="16"/>
  <c r="AA134" i="16" s="1"/>
  <c r="K136" i="15"/>
  <c r="Z136" i="14"/>
  <c r="V136" i="14"/>
  <c r="Q136" i="14"/>
  <c r="S136" i="14"/>
  <c r="AA136" i="14" s="1"/>
  <c r="Y160" i="12"/>
  <c r="R160" i="12"/>
  <c r="P160" i="12"/>
  <c r="T134" i="16" l="1"/>
  <c r="W134" i="16"/>
  <c r="X134" i="16" s="1"/>
  <c r="AD134" i="16" s="1"/>
  <c r="AC134" i="16"/>
  <c r="L136" i="15"/>
  <c r="O136" i="15"/>
  <c r="N137" i="15"/>
  <c r="T136" i="14"/>
  <c r="W136" i="14"/>
  <c r="X136" i="14" s="1"/>
  <c r="AD136" i="14" s="1"/>
  <c r="AC136" i="14"/>
  <c r="V160" i="12"/>
  <c r="Z160" i="12"/>
  <c r="S160" i="12"/>
  <c r="AA160" i="12" s="1"/>
  <c r="Q160" i="12"/>
  <c r="T160" i="12" s="1"/>
  <c r="AB134" i="16" l="1"/>
  <c r="U134" i="16"/>
  <c r="M134" i="16" s="1"/>
  <c r="J135" i="16" s="1"/>
  <c r="P136" i="15"/>
  <c r="R136" i="15"/>
  <c r="Y136" i="15"/>
  <c r="AB136" i="14"/>
  <c r="U136" i="14"/>
  <c r="M136" i="14" s="1"/>
  <c r="J137" i="14" s="1"/>
  <c r="AB160" i="12"/>
  <c r="U160" i="12"/>
  <c r="M160" i="12" s="1"/>
  <c r="J161" i="12" s="1"/>
  <c r="K161" i="12" s="1"/>
  <c r="AC160" i="12"/>
  <c r="W160" i="12"/>
  <c r="X160" i="12" s="1"/>
  <c r="AD160" i="12" s="1"/>
  <c r="K135" i="16" l="1"/>
  <c r="Z136" i="15"/>
  <c r="V136" i="15"/>
  <c r="Q136" i="15"/>
  <c r="S136" i="15"/>
  <c r="AA136" i="15" s="1"/>
  <c r="K137" i="14"/>
  <c r="O161" i="12"/>
  <c r="L161" i="12"/>
  <c r="N162" i="12"/>
  <c r="L135" i="16" l="1"/>
  <c r="O135" i="16"/>
  <c r="N136" i="16"/>
  <c r="T136" i="15"/>
  <c r="AB136" i="15" s="1"/>
  <c r="W136" i="15"/>
  <c r="X136" i="15" s="1"/>
  <c r="AD136" i="15" s="1"/>
  <c r="AC136" i="15"/>
  <c r="L137" i="14"/>
  <c r="O137" i="14"/>
  <c r="N138" i="14"/>
  <c r="Y161" i="12"/>
  <c r="P161" i="12"/>
  <c r="R161" i="12"/>
  <c r="Y135" i="16" l="1"/>
  <c r="P135" i="16"/>
  <c r="R135" i="16"/>
  <c r="U136" i="15"/>
  <c r="M136" i="15" s="1"/>
  <c r="J137" i="15" s="1"/>
  <c r="K137" i="15" s="1"/>
  <c r="Y137" i="14"/>
  <c r="P137" i="14"/>
  <c r="R137" i="14"/>
  <c r="V161" i="12"/>
  <c r="Q161" i="12"/>
  <c r="S161" i="12"/>
  <c r="AA161" i="12" s="1"/>
  <c r="Z161" i="12"/>
  <c r="Q135" i="16" l="1"/>
  <c r="Z135" i="16"/>
  <c r="V135" i="16"/>
  <c r="S135" i="16"/>
  <c r="AA135" i="16" s="1"/>
  <c r="O137" i="15"/>
  <c r="L137" i="15"/>
  <c r="N138" i="15"/>
  <c r="Q137" i="14"/>
  <c r="T137" i="14" s="1"/>
  <c r="V137" i="14"/>
  <c r="Z137" i="14"/>
  <c r="S137" i="14"/>
  <c r="AA137" i="14" s="1"/>
  <c r="T161" i="12"/>
  <c r="W161" i="12"/>
  <c r="X161" i="12" s="1"/>
  <c r="AD161" i="12" s="1"/>
  <c r="AC161" i="12"/>
  <c r="W135" i="16" l="1"/>
  <c r="X135" i="16" s="1"/>
  <c r="AD135" i="16" s="1"/>
  <c r="AC135" i="16"/>
  <c r="T135" i="16"/>
  <c r="R137" i="15"/>
  <c r="Y137" i="15"/>
  <c r="P137" i="15"/>
  <c r="W137" i="14"/>
  <c r="X137" i="14" s="1"/>
  <c r="AD137" i="14" s="1"/>
  <c r="AC137" i="14"/>
  <c r="AB137" i="14"/>
  <c r="U137" i="14"/>
  <c r="M137" i="14" s="1"/>
  <c r="J138" i="14" s="1"/>
  <c r="U161" i="12"/>
  <c r="M161" i="12" s="1"/>
  <c r="J162" i="12" s="1"/>
  <c r="K162" i="12" s="1"/>
  <c r="AB161" i="12"/>
  <c r="AB135" i="16" l="1"/>
  <c r="U135" i="16"/>
  <c r="M135" i="16" s="1"/>
  <c r="J136" i="16" s="1"/>
  <c r="Z137" i="15"/>
  <c r="V137" i="15"/>
  <c r="Q137" i="15"/>
  <c r="S137" i="15"/>
  <c r="AA137" i="15" s="1"/>
  <c r="K138" i="14"/>
  <c r="O162" i="12"/>
  <c r="L162" i="12"/>
  <c r="N163" i="12"/>
  <c r="K136" i="16" l="1"/>
  <c r="T137" i="15"/>
  <c r="AB137" i="15" s="1"/>
  <c r="U137" i="15"/>
  <c r="M137" i="15" s="1"/>
  <c r="J138" i="15" s="1"/>
  <c r="W137" i="15"/>
  <c r="X137" i="15" s="1"/>
  <c r="AD137" i="15" s="1"/>
  <c r="AC137" i="15"/>
  <c r="L138" i="14"/>
  <c r="O138" i="14"/>
  <c r="N139" i="14"/>
  <c r="R162" i="12"/>
  <c r="Y162" i="12"/>
  <c r="P162" i="12"/>
  <c r="L136" i="16" l="1"/>
  <c r="O136" i="16"/>
  <c r="N137" i="16"/>
  <c r="K138" i="15"/>
  <c r="P138" i="14"/>
  <c r="R138" i="14"/>
  <c r="Y138" i="14"/>
  <c r="Q162" i="12"/>
  <c r="S162" i="12"/>
  <c r="AA162" i="12" s="1"/>
  <c r="V162" i="12"/>
  <c r="Z162" i="12"/>
  <c r="P136" i="16" l="1"/>
  <c r="R136" i="16"/>
  <c r="Y136" i="16"/>
  <c r="L138" i="15"/>
  <c r="O138" i="15"/>
  <c r="N139" i="15"/>
  <c r="Z138" i="14"/>
  <c r="V138" i="14"/>
  <c r="Q138" i="14"/>
  <c r="S138" i="14"/>
  <c r="AA138" i="14" s="1"/>
  <c r="W162" i="12"/>
  <c r="X162" i="12" s="1"/>
  <c r="AD162" i="12" s="1"/>
  <c r="AC162" i="12"/>
  <c r="T162" i="12"/>
  <c r="Z136" i="16" l="1"/>
  <c r="Q136" i="16"/>
  <c r="V136" i="16"/>
  <c r="S136" i="16"/>
  <c r="AA136" i="16" s="1"/>
  <c r="R138" i="15"/>
  <c r="Y138" i="15"/>
  <c r="P138" i="15"/>
  <c r="T138" i="14"/>
  <c r="W138" i="14"/>
  <c r="X138" i="14" s="1"/>
  <c r="AD138" i="14" s="1"/>
  <c r="AC138" i="14"/>
  <c r="AB162" i="12"/>
  <c r="U162" i="12"/>
  <c r="M162" i="12" s="1"/>
  <c r="J163" i="12" s="1"/>
  <c r="K163" i="12" s="1"/>
  <c r="T136" i="16" l="1"/>
  <c r="AB136" i="16" s="1"/>
  <c r="W136" i="16"/>
  <c r="X136" i="16" s="1"/>
  <c r="AD136" i="16" s="1"/>
  <c r="AC136" i="16"/>
  <c r="U136" i="16"/>
  <c r="M136" i="16" s="1"/>
  <c r="J137" i="16" s="1"/>
  <c r="Z138" i="15"/>
  <c r="V138" i="15"/>
  <c r="Q138" i="15"/>
  <c r="S138" i="15"/>
  <c r="AA138" i="15" s="1"/>
  <c r="AB138" i="14"/>
  <c r="U138" i="14"/>
  <c r="M138" i="14" s="1"/>
  <c r="J139" i="14" s="1"/>
  <c r="O163" i="12"/>
  <c r="L163" i="12"/>
  <c r="N164" i="12"/>
  <c r="K137" i="16" l="1"/>
  <c r="T138" i="15"/>
  <c r="AB138" i="15" s="1"/>
  <c r="W138" i="15"/>
  <c r="X138" i="15" s="1"/>
  <c r="AD138" i="15" s="1"/>
  <c r="AC138" i="15"/>
  <c r="K139" i="14"/>
  <c r="Y163" i="12"/>
  <c r="R163" i="12"/>
  <c r="P163" i="12"/>
  <c r="O137" i="16" l="1"/>
  <c r="L137" i="16"/>
  <c r="N138" i="16"/>
  <c r="U138" i="15"/>
  <c r="M138" i="15" s="1"/>
  <c r="J139" i="15" s="1"/>
  <c r="K139" i="15"/>
  <c r="O139" i="14"/>
  <c r="L139" i="14"/>
  <c r="N140" i="14"/>
  <c r="Z163" i="12"/>
  <c r="Q163" i="12"/>
  <c r="V163" i="12"/>
  <c r="S163" i="12"/>
  <c r="AA163" i="12" s="1"/>
  <c r="R137" i="16" l="1"/>
  <c r="P137" i="16"/>
  <c r="Y137" i="16"/>
  <c r="L139" i="15"/>
  <c r="O139" i="15"/>
  <c r="N140" i="15"/>
  <c r="R139" i="14"/>
  <c r="Y139" i="14"/>
  <c r="P139" i="14"/>
  <c r="T163" i="12"/>
  <c r="U163" i="12" s="1"/>
  <c r="M163" i="12" s="1"/>
  <c r="J164" i="12" s="1"/>
  <c r="K164" i="12" s="1"/>
  <c r="W163" i="12"/>
  <c r="X163" i="12" s="1"/>
  <c r="AD163" i="12" s="1"/>
  <c r="AC163" i="12"/>
  <c r="Z137" i="16" l="1"/>
  <c r="V137" i="16"/>
  <c r="Q137" i="16"/>
  <c r="T137" i="16" s="1"/>
  <c r="S137" i="16"/>
  <c r="AA137" i="16" s="1"/>
  <c r="Y139" i="15"/>
  <c r="P139" i="15"/>
  <c r="R139" i="15"/>
  <c r="Z139" i="14"/>
  <c r="V139" i="14"/>
  <c r="Q139" i="14"/>
  <c r="S139" i="14"/>
  <c r="AA139" i="14" s="1"/>
  <c r="AB163" i="12"/>
  <c r="O164" i="12"/>
  <c r="L164" i="12"/>
  <c r="N165" i="12"/>
  <c r="AB137" i="16" l="1"/>
  <c r="U137" i="16"/>
  <c r="M137" i="16" s="1"/>
  <c r="J138" i="16" s="1"/>
  <c r="W137" i="16"/>
  <c r="X137" i="16" s="1"/>
  <c r="AD137" i="16" s="1"/>
  <c r="AC137" i="16"/>
  <c r="Q139" i="15"/>
  <c r="Z139" i="15"/>
  <c r="V139" i="15"/>
  <c r="S139" i="15"/>
  <c r="AA139" i="15" s="1"/>
  <c r="T139" i="14"/>
  <c r="W139" i="14"/>
  <c r="X139" i="14" s="1"/>
  <c r="AD139" i="14" s="1"/>
  <c r="AC139" i="14"/>
  <c r="R164" i="12"/>
  <c r="Y164" i="12"/>
  <c r="P164" i="12"/>
  <c r="K138" i="16" l="1"/>
  <c r="T139" i="15"/>
  <c r="AB139" i="15" s="1"/>
  <c r="W139" i="15"/>
  <c r="X139" i="15" s="1"/>
  <c r="AD139" i="15" s="1"/>
  <c r="AC139" i="15"/>
  <c r="AB139" i="14"/>
  <c r="U139" i="14"/>
  <c r="M139" i="14" s="1"/>
  <c r="J140" i="14" s="1"/>
  <c r="V164" i="12"/>
  <c r="Z164" i="12"/>
  <c r="Q164" i="12"/>
  <c r="S164" i="12"/>
  <c r="AA164" i="12" s="1"/>
  <c r="L138" i="16" l="1"/>
  <c r="O138" i="16"/>
  <c r="N139" i="16"/>
  <c r="U139" i="15"/>
  <c r="M139" i="15" s="1"/>
  <c r="J140" i="15" s="1"/>
  <c r="K140" i="15" s="1"/>
  <c r="K140" i="14"/>
  <c r="T164" i="12"/>
  <c r="W164" i="12"/>
  <c r="X164" i="12" s="1"/>
  <c r="AD164" i="12" s="1"/>
  <c r="AC164" i="12"/>
  <c r="R138" i="16" l="1"/>
  <c r="Y138" i="16"/>
  <c r="P138" i="16"/>
  <c r="L140" i="15"/>
  <c r="O140" i="15"/>
  <c r="N141" i="15"/>
  <c r="L140" i="14"/>
  <c r="O140" i="14"/>
  <c r="N141" i="14"/>
  <c r="AB164" i="12"/>
  <c r="U164" i="12"/>
  <c r="M164" i="12" s="1"/>
  <c r="J165" i="12" s="1"/>
  <c r="K165" i="12" s="1"/>
  <c r="Z138" i="16" l="1"/>
  <c r="V138" i="16"/>
  <c r="Q138" i="16"/>
  <c r="T138" i="16" s="1"/>
  <c r="S138" i="16"/>
  <c r="AA138" i="16" s="1"/>
  <c r="P140" i="15"/>
  <c r="R140" i="15"/>
  <c r="Y140" i="15"/>
  <c r="R140" i="14"/>
  <c r="Y140" i="14"/>
  <c r="P140" i="14"/>
  <c r="O165" i="12"/>
  <c r="N166" i="12"/>
  <c r="L165" i="12"/>
  <c r="AB138" i="16" l="1"/>
  <c r="U138" i="16"/>
  <c r="M138" i="16" s="1"/>
  <c r="J139" i="16" s="1"/>
  <c r="W138" i="16"/>
  <c r="X138" i="16" s="1"/>
  <c r="AD138" i="16" s="1"/>
  <c r="AC138" i="16"/>
  <c r="Z140" i="15"/>
  <c r="V140" i="15"/>
  <c r="Q140" i="15"/>
  <c r="S140" i="15"/>
  <c r="AA140" i="15" s="1"/>
  <c r="Z140" i="14"/>
  <c r="V140" i="14"/>
  <c r="Q140" i="14"/>
  <c r="S140" i="14"/>
  <c r="AA140" i="14" s="1"/>
  <c r="R165" i="12"/>
  <c r="Y165" i="12"/>
  <c r="P165" i="12"/>
  <c r="K139" i="16" l="1"/>
  <c r="T140" i="15"/>
  <c r="AB140" i="15" s="1"/>
  <c r="W140" i="15"/>
  <c r="X140" i="15" s="1"/>
  <c r="AD140" i="15" s="1"/>
  <c r="AC140" i="15"/>
  <c r="T140" i="14"/>
  <c r="W140" i="14"/>
  <c r="X140" i="14" s="1"/>
  <c r="AD140" i="14" s="1"/>
  <c r="AC140" i="14"/>
  <c r="V165" i="12"/>
  <c r="Z165" i="12"/>
  <c r="S165" i="12"/>
  <c r="AA165" i="12" s="1"/>
  <c r="Q165" i="12"/>
  <c r="L139" i="16" l="1"/>
  <c r="O139" i="16"/>
  <c r="N140" i="16"/>
  <c r="U140" i="15"/>
  <c r="M140" i="15" s="1"/>
  <c r="J141" i="15" s="1"/>
  <c r="K141" i="15" s="1"/>
  <c r="AB140" i="14"/>
  <c r="U140" i="14"/>
  <c r="M140" i="14" s="1"/>
  <c r="J141" i="14" s="1"/>
  <c r="T165" i="12"/>
  <c r="AB165" i="12" s="1"/>
  <c r="W165" i="12"/>
  <c r="X165" i="12" s="1"/>
  <c r="AD165" i="12" s="1"/>
  <c r="AC165" i="12"/>
  <c r="R139" i="16" l="1"/>
  <c r="Y139" i="16"/>
  <c r="P139" i="16"/>
  <c r="O141" i="15"/>
  <c r="L141" i="15"/>
  <c r="N142" i="15"/>
  <c r="K141" i="14"/>
  <c r="U165" i="12"/>
  <c r="M165" i="12" s="1"/>
  <c r="J166" i="12" s="1"/>
  <c r="K166" i="12" s="1"/>
  <c r="O166" i="12" s="1"/>
  <c r="Z139" i="16" l="1"/>
  <c r="V139" i="16"/>
  <c r="Q139" i="16"/>
  <c r="S139" i="16"/>
  <c r="AA139" i="16" s="1"/>
  <c r="R141" i="15"/>
  <c r="Y141" i="15"/>
  <c r="P141" i="15"/>
  <c r="L141" i="14"/>
  <c r="O141" i="14"/>
  <c r="N142" i="14"/>
  <c r="N167" i="12"/>
  <c r="L166" i="12"/>
  <c r="Y166" i="12"/>
  <c r="R166" i="12"/>
  <c r="P166" i="12"/>
  <c r="T139" i="16" l="1"/>
  <c r="W139" i="16"/>
  <c r="X139" i="16" s="1"/>
  <c r="AD139" i="16" s="1"/>
  <c r="AC139" i="16"/>
  <c r="Z141" i="15"/>
  <c r="V141" i="15"/>
  <c r="Q141" i="15"/>
  <c r="S141" i="15"/>
  <c r="AA141" i="15" s="1"/>
  <c r="Y141" i="14"/>
  <c r="P141" i="14"/>
  <c r="R141" i="14"/>
  <c r="Z166" i="12"/>
  <c r="S166" i="12"/>
  <c r="AA166" i="12" s="1"/>
  <c r="Q166" i="12"/>
  <c r="V166" i="12"/>
  <c r="AB139" i="16" l="1"/>
  <c r="U139" i="16"/>
  <c r="M139" i="16" s="1"/>
  <c r="J140" i="16" s="1"/>
  <c r="T141" i="15"/>
  <c r="AB141" i="15" s="1"/>
  <c r="W141" i="15"/>
  <c r="X141" i="15" s="1"/>
  <c r="AD141" i="15" s="1"/>
  <c r="AC141" i="15"/>
  <c r="Q141" i="14"/>
  <c r="Z141" i="14"/>
  <c r="V141" i="14"/>
  <c r="S141" i="14"/>
  <c r="AA141" i="14" s="1"/>
  <c r="T166" i="12"/>
  <c r="AB166" i="12" s="1"/>
  <c r="W166" i="12"/>
  <c r="X166" i="12" s="1"/>
  <c r="AD166" i="12" s="1"/>
  <c r="AC166" i="12"/>
  <c r="K140" i="16" l="1"/>
  <c r="U141" i="15"/>
  <c r="M141" i="15" s="1"/>
  <c r="J142" i="15" s="1"/>
  <c r="K142" i="15" s="1"/>
  <c r="W141" i="14"/>
  <c r="X141" i="14" s="1"/>
  <c r="AD141" i="14" s="1"/>
  <c r="AC141" i="14"/>
  <c r="T141" i="14"/>
  <c r="U166" i="12"/>
  <c r="M166" i="12" s="1"/>
  <c r="J167" i="12" s="1"/>
  <c r="K167" i="12" s="1"/>
  <c r="L167" i="12" s="1"/>
  <c r="L140" i="16" l="1"/>
  <c r="O140" i="16"/>
  <c r="N141" i="16"/>
  <c r="L142" i="15"/>
  <c r="O142" i="15"/>
  <c r="N143" i="15"/>
  <c r="AB141" i="14"/>
  <c r="U141" i="14"/>
  <c r="M141" i="14" s="1"/>
  <c r="J142" i="14" s="1"/>
  <c r="O167" i="12"/>
  <c r="R167" i="12" s="1"/>
  <c r="N168" i="12"/>
  <c r="Y140" i="16" l="1"/>
  <c r="P140" i="16"/>
  <c r="R140" i="16"/>
  <c r="R142" i="15"/>
  <c r="Y142" i="15"/>
  <c r="P142" i="15"/>
  <c r="K142" i="14"/>
  <c r="Y167" i="12"/>
  <c r="P167" i="12"/>
  <c r="Z167" i="12" s="1"/>
  <c r="Q140" i="16" l="1"/>
  <c r="Z140" i="16"/>
  <c r="V140" i="16"/>
  <c r="S140" i="16"/>
  <c r="AA140" i="16" s="1"/>
  <c r="Z142" i="15"/>
  <c r="V142" i="15"/>
  <c r="Q142" i="15"/>
  <c r="T142" i="15" s="1"/>
  <c r="S142" i="15"/>
  <c r="AA142" i="15" s="1"/>
  <c r="L142" i="14"/>
  <c r="O142" i="14"/>
  <c r="N143" i="14"/>
  <c r="S167" i="12"/>
  <c r="AA167" i="12" s="1"/>
  <c r="V167" i="12"/>
  <c r="AC167" i="12" s="1"/>
  <c r="Q167" i="12"/>
  <c r="W140" i="16" l="1"/>
  <c r="X140" i="16" s="1"/>
  <c r="AD140" i="16" s="1"/>
  <c r="AC140" i="16"/>
  <c r="T140" i="16"/>
  <c r="W142" i="15"/>
  <c r="X142" i="15" s="1"/>
  <c r="AD142" i="15" s="1"/>
  <c r="AC142" i="15"/>
  <c r="AB142" i="15"/>
  <c r="U142" i="15"/>
  <c r="M142" i="15" s="1"/>
  <c r="J143" i="15" s="1"/>
  <c r="P142" i="14"/>
  <c r="R142" i="14"/>
  <c r="Y142" i="14"/>
  <c r="W167" i="12"/>
  <c r="X167" i="12" s="1"/>
  <c r="AD167" i="12" s="1"/>
  <c r="T167" i="12"/>
  <c r="U167" i="12" s="1"/>
  <c r="M167" i="12" s="1"/>
  <c r="J168" i="12" s="1"/>
  <c r="K168" i="12" s="1"/>
  <c r="L168" i="12" s="1"/>
  <c r="AB140" i="16" l="1"/>
  <c r="U140" i="16"/>
  <c r="M140" i="16" s="1"/>
  <c r="J141" i="16" s="1"/>
  <c r="K143" i="15"/>
  <c r="Z142" i="14"/>
  <c r="V142" i="14"/>
  <c r="Q142" i="14"/>
  <c r="S142" i="14"/>
  <c r="AA142" i="14" s="1"/>
  <c r="O168" i="12"/>
  <c r="P168" i="12" s="1"/>
  <c r="N169" i="12"/>
  <c r="AB167" i="12"/>
  <c r="K141" i="16" l="1"/>
  <c r="L143" i="15"/>
  <c r="O143" i="15"/>
  <c r="N144" i="15"/>
  <c r="T142" i="14"/>
  <c r="W142" i="14"/>
  <c r="X142" i="14" s="1"/>
  <c r="AD142" i="14" s="1"/>
  <c r="AC142" i="14"/>
  <c r="R168" i="12"/>
  <c r="Y168" i="12"/>
  <c r="Z168" i="12"/>
  <c r="Q168" i="12"/>
  <c r="V168" i="12"/>
  <c r="S168" i="12"/>
  <c r="AA168" i="12" s="1"/>
  <c r="L141" i="16" l="1"/>
  <c r="O141" i="16"/>
  <c r="N142" i="16"/>
  <c r="Y143" i="15"/>
  <c r="P143" i="15"/>
  <c r="R143" i="15"/>
  <c r="AB142" i="14"/>
  <c r="U142" i="14"/>
  <c r="M142" i="14" s="1"/>
  <c r="J143" i="14" s="1"/>
  <c r="W168" i="12"/>
  <c r="X168" i="12" s="1"/>
  <c r="AD168" i="12" s="1"/>
  <c r="AC168" i="12"/>
  <c r="T168" i="12"/>
  <c r="P141" i="16" l="1"/>
  <c r="R141" i="16"/>
  <c r="Y141" i="16"/>
  <c r="Q143" i="15"/>
  <c r="Z143" i="15"/>
  <c r="V143" i="15"/>
  <c r="S143" i="15"/>
  <c r="AA143" i="15" s="1"/>
  <c r="K143" i="14"/>
  <c r="AB168" i="12"/>
  <c r="U168" i="12"/>
  <c r="M168" i="12" s="1"/>
  <c r="J169" i="12" s="1"/>
  <c r="K169" i="12" s="1"/>
  <c r="Z141" i="16" l="1"/>
  <c r="V141" i="16"/>
  <c r="Q141" i="16"/>
  <c r="T141" i="16" s="1"/>
  <c r="S141" i="16"/>
  <c r="AA141" i="16" s="1"/>
  <c r="W143" i="15"/>
  <c r="X143" i="15" s="1"/>
  <c r="AD143" i="15" s="1"/>
  <c r="AC143" i="15"/>
  <c r="T143" i="15"/>
  <c r="O143" i="14"/>
  <c r="L143" i="14"/>
  <c r="N144" i="14"/>
  <c r="L169" i="12"/>
  <c r="O169" i="12"/>
  <c r="N170" i="12"/>
  <c r="AB141" i="16" l="1"/>
  <c r="U141" i="16"/>
  <c r="M141" i="16" s="1"/>
  <c r="J142" i="16" s="1"/>
  <c r="W141" i="16"/>
  <c r="X141" i="16" s="1"/>
  <c r="AD141" i="16" s="1"/>
  <c r="AC141" i="16"/>
  <c r="AB143" i="15"/>
  <c r="U143" i="15"/>
  <c r="M143" i="15" s="1"/>
  <c r="J144" i="15" s="1"/>
  <c r="R143" i="14"/>
  <c r="Y143" i="14"/>
  <c r="P143" i="14"/>
  <c r="P169" i="12"/>
  <c r="Y169" i="12"/>
  <c r="R169" i="12"/>
  <c r="K142" i="16" l="1"/>
  <c r="K144" i="15"/>
  <c r="Z143" i="14"/>
  <c r="V143" i="14"/>
  <c r="Q143" i="14"/>
  <c r="S143" i="14"/>
  <c r="AA143" i="14" s="1"/>
  <c r="S169" i="12"/>
  <c r="AA169" i="12" s="1"/>
  <c r="Q169" i="12"/>
  <c r="Z169" i="12"/>
  <c r="V169" i="12"/>
  <c r="O142" i="16" l="1"/>
  <c r="L142" i="16"/>
  <c r="N143" i="16"/>
  <c r="L144" i="15"/>
  <c r="O144" i="15"/>
  <c r="N145" i="15"/>
  <c r="T143" i="14"/>
  <c r="W143" i="14"/>
  <c r="X143" i="14" s="1"/>
  <c r="AD143" i="14" s="1"/>
  <c r="AC143" i="14"/>
  <c r="T169" i="12"/>
  <c r="AB169" i="12" s="1"/>
  <c r="W169" i="12"/>
  <c r="X169" i="12" s="1"/>
  <c r="AD169" i="12" s="1"/>
  <c r="AC169" i="12"/>
  <c r="R142" i="16" l="1"/>
  <c r="Y142" i="16"/>
  <c r="P142" i="16"/>
  <c r="P144" i="15"/>
  <c r="R144" i="15"/>
  <c r="Y144" i="15"/>
  <c r="AB143" i="14"/>
  <c r="U143" i="14"/>
  <c r="M143" i="14" s="1"/>
  <c r="J144" i="14" s="1"/>
  <c r="U169" i="12"/>
  <c r="M169" i="12" s="1"/>
  <c r="J170" i="12" s="1"/>
  <c r="K170" i="12" s="1"/>
  <c r="L170" i="12" s="1"/>
  <c r="Z142" i="16" l="1"/>
  <c r="V142" i="16"/>
  <c r="Q142" i="16"/>
  <c r="T142" i="16" s="1"/>
  <c r="S142" i="16"/>
  <c r="AA142" i="16" s="1"/>
  <c r="Z144" i="15"/>
  <c r="V144" i="15"/>
  <c r="Q144" i="15"/>
  <c r="S144" i="15"/>
  <c r="AA144" i="15" s="1"/>
  <c r="K144" i="14"/>
  <c r="N171" i="12"/>
  <c r="O170" i="12"/>
  <c r="Y170" i="12" s="1"/>
  <c r="W142" i="16" l="1"/>
  <c r="X142" i="16" s="1"/>
  <c r="AD142" i="16" s="1"/>
  <c r="AC142" i="16"/>
  <c r="AB142" i="16"/>
  <c r="U142" i="16"/>
  <c r="M142" i="16" s="1"/>
  <c r="J143" i="16" s="1"/>
  <c r="T144" i="15"/>
  <c r="AB144" i="15" s="1"/>
  <c r="W144" i="15"/>
  <c r="X144" i="15" s="1"/>
  <c r="AD144" i="15" s="1"/>
  <c r="AC144" i="15"/>
  <c r="L144" i="14"/>
  <c r="O144" i="14"/>
  <c r="N145" i="14"/>
  <c r="P170" i="12"/>
  <c r="Q170" i="12" s="1"/>
  <c r="R170" i="12"/>
  <c r="K143" i="16" l="1"/>
  <c r="U144" i="15"/>
  <c r="M144" i="15" s="1"/>
  <c r="J145" i="15" s="1"/>
  <c r="K145" i="15" s="1"/>
  <c r="R144" i="14"/>
  <c r="Y144" i="14"/>
  <c r="P144" i="14"/>
  <c r="V170" i="12"/>
  <c r="AC170" i="12" s="1"/>
  <c r="S170" i="12"/>
  <c r="AA170" i="12" s="1"/>
  <c r="Z170" i="12"/>
  <c r="L143" i="16" l="1"/>
  <c r="O143" i="16"/>
  <c r="N144" i="16"/>
  <c r="O145" i="15"/>
  <c r="L145" i="15"/>
  <c r="N146" i="15"/>
  <c r="Z144" i="14"/>
  <c r="V144" i="14"/>
  <c r="Q144" i="14"/>
  <c r="S144" i="14"/>
  <c r="AA144" i="14" s="1"/>
  <c r="W170" i="12"/>
  <c r="X170" i="12" s="1"/>
  <c r="AD170" i="12" s="1"/>
  <c r="T170" i="12"/>
  <c r="AB170" i="12" s="1"/>
  <c r="R143" i="16" l="1"/>
  <c r="Y143" i="16"/>
  <c r="P143" i="16"/>
  <c r="R145" i="15"/>
  <c r="Y145" i="15"/>
  <c r="P145" i="15"/>
  <c r="T144" i="14"/>
  <c r="W144" i="14"/>
  <c r="X144" i="14" s="1"/>
  <c r="AD144" i="14" s="1"/>
  <c r="AC144" i="14"/>
  <c r="U170" i="12"/>
  <c r="M170" i="12" s="1"/>
  <c r="J171" i="12" s="1"/>
  <c r="K171" i="12" s="1"/>
  <c r="N172" i="12" s="1"/>
  <c r="Z143" i="16" l="1"/>
  <c r="V143" i="16"/>
  <c r="Q143" i="16"/>
  <c r="S143" i="16"/>
  <c r="AA143" i="16" s="1"/>
  <c r="Z145" i="15"/>
  <c r="V145" i="15"/>
  <c r="Q145" i="15"/>
  <c r="S145" i="15"/>
  <c r="AA145" i="15" s="1"/>
  <c r="AB144" i="14"/>
  <c r="U144" i="14"/>
  <c r="M144" i="14" s="1"/>
  <c r="J145" i="14" s="1"/>
  <c r="O171" i="12"/>
  <c r="P171" i="12" s="1"/>
  <c r="S171" i="12" s="1"/>
  <c r="AA171" i="12" s="1"/>
  <c r="L171" i="12"/>
  <c r="R171" i="12"/>
  <c r="Q171" i="12"/>
  <c r="V171" i="12"/>
  <c r="T143" i="16" l="1"/>
  <c r="W143" i="16"/>
  <c r="X143" i="16" s="1"/>
  <c r="AD143" i="16" s="1"/>
  <c r="AC143" i="16"/>
  <c r="T145" i="15"/>
  <c r="AB145" i="15" s="1"/>
  <c r="W145" i="15"/>
  <c r="X145" i="15" s="1"/>
  <c r="AD145" i="15" s="1"/>
  <c r="AC145" i="15"/>
  <c r="K145" i="14"/>
  <c r="Z171" i="12"/>
  <c r="Y171" i="12"/>
  <c r="W171" i="12"/>
  <c r="X171" i="12" s="1"/>
  <c r="AD171" i="12" s="1"/>
  <c r="AC171" i="12"/>
  <c r="T171" i="12"/>
  <c r="AB143" i="16" l="1"/>
  <c r="U143" i="16"/>
  <c r="M143" i="16" s="1"/>
  <c r="J144" i="16" s="1"/>
  <c r="U145" i="15"/>
  <c r="M145" i="15" s="1"/>
  <c r="J146" i="15" s="1"/>
  <c r="K146" i="15" s="1"/>
  <c r="L145" i="14"/>
  <c r="O145" i="14"/>
  <c r="N146" i="14"/>
  <c r="AB171" i="12"/>
  <c r="U171" i="12"/>
  <c r="M171" i="12" s="1"/>
  <c r="J172" i="12" s="1"/>
  <c r="K172" i="12" s="1"/>
  <c r="K144" i="16" l="1"/>
  <c r="L146" i="15"/>
  <c r="O146" i="15"/>
  <c r="N147" i="15"/>
  <c r="Y145" i="14"/>
  <c r="P145" i="14"/>
  <c r="R145" i="14"/>
  <c r="L172" i="12"/>
  <c r="O172" i="12"/>
  <c r="N173" i="12"/>
  <c r="L144" i="16" l="1"/>
  <c r="O144" i="16"/>
  <c r="N145" i="16"/>
  <c r="R146" i="15"/>
  <c r="Y146" i="15"/>
  <c r="P146" i="15"/>
  <c r="Q145" i="14"/>
  <c r="T145" i="14" s="1"/>
  <c r="Z145" i="14"/>
  <c r="V145" i="14"/>
  <c r="S145" i="14"/>
  <c r="AA145" i="14" s="1"/>
  <c r="Y172" i="12"/>
  <c r="R172" i="12"/>
  <c r="P172" i="12"/>
  <c r="Y144" i="16" l="1"/>
  <c r="P144" i="16"/>
  <c r="R144" i="16"/>
  <c r="Z146" i="15"/>
  <c r="V146" i="15"/>
  <c r="Q146" i="15"/>
  <c r="S146" i="15"/>
  <c r="AA146" i="15" s="1"/>
  <c r="W145" i="14"/>
  <c r="X145" i="14" s="1"/>
  <c r="AD145" i="14" s="1"/>
  <c r="AC145" i="14"/>
  <c r="AB145" i="14"/>
  <c r="U145" i="14"/>
  <c r="M145" i="14" s="1"/>
  <c r="J146" i="14" s="1"/>
  <c r="Z172" i="12"/>
  <c r="V172" i="12"/>
  <c r="Q172" i="12"/>
  <c r="S172" i="12"/>
  <c r="AA172" i="12" s="1"/>
  <c r="Q144" i="16" l="1"/>
  <c r="Z144" i="16"/>
  <c r="V144" i="16"/>
  <c r="S144" i="16"/>
  <c r="AA144" i="16" s="1"/>
  <c r="T146" i="15"/>
  <c r="W146" i="15"/>
  <c r="X146" i="15" s="1"/>
  <c r="AD146" i="15" s="1"/>
  <c r="AC146" i="15"/>
  <c r="K146" i="14"/>
  <c r="T172" i="12"/>
  <c r="AC172" i="12"/>
  <c r="W172" i="12"/>
  <c r="X172" i="12" s="1"/>
  <c r="AD172" i="12" s="1"/>
  <c r="X144" i="16" l="1"/>
  <c r="AD144" i="16" s="1"/>
  <c r="W144" i="16"/>
  <c r="AC144" i="16"/>
  <c r="T144" i="16"/>
  <c r="AB146" i="15"/>
  <c r="U146" i="15"/>
  <c r="M146" i="15" s="1"/>
  <c r="J147" i="15" s="1"/>
  <c r="L146" i="14"/>
  <c r="O146" i="14"/>
  <c r="N147" i="14"/>
  <c r="AB172" i="12"/>
  <c r="U172" i="12"/>
  <c r="M172" i="12" s="1"/>
  <c r="J173" i="12" s="1"/>
  <c r="K173" i="12" s="1"/>
  <c r="AB144" i="16" l="1"/>
  <c r="U144" i="16"/>
  <c r="M144" i="16" s="1"/>
  <c r="J145" i="16" s="1"/>
  <c r="K147" i="15"/>
  <c r="P146" i="14"/>
  <c r="R146" i="14"/>
  <c r="Y146" i="14"/>
  <c r="L173" i="12"/>
  <c r="O173" i="12"/>
  <c r="N174" i="12"/>
  <c r="K145" i="16" l="1"/>
  <c r="O147" i="15"/>
  <c r="L147" i="15"/>
  <c r="N148" i="15"/>
  <c r="Z146" i="14"/>
  <c r="V146" i="14"/>
  <c r="Q146" i="14"/>
  <c r="T146" i="14" s="1"/>
  <c r="S146" i="14"/>
  <c r="AA146" i="14" s="1"/>
  <c r="Y173" i="12"/>
  <c r="P173" i="12"/>
  <c r="R173" i="12"/>
  <c r="L145" i="16" l="1"/>
  <c r="O145" i="16"/>
  <c r="N146" i="16"/>
  <c r="P147" i="15"/>
  <c r="Y147" i="15"/>
  <c r="R147" i="15"/>
  <c r="W146" i="14"/>
  <c r="X146" i="14" s="1"/>
  <c r="AD146" i="14" s="1"/>
  <c r="AC146" i="14"/>
  <c r="AB146" i="14"/>
  <c r="U146" i="14"/>
  <c r="M146" i="14" s="1"/>
  <c r="J147" i="14" s="1"/>
  <c r="Z173" i="12"/>
  <c r="Q173" i="12"/>
  <c r="S173" i="12"/>
  <c r="AA173" i="12" s="1"/>
  <c r="V173" i="12"/>
  <c r="P145" i="16" l="1"/>
  <c r="R145" i="16"/>
  <c r="Y145" i="16"/>
  <c r="Q147" i="15"/>
  <c r="V147" i="15"/>
  <c r="Z147" i="15"/>
  <c r="S147" i="15"/>
  <c r="AA147" i="15" s="1"/>
  <c r="K147" i="14"/>
  <c r="T173" i="12"/>
  <c r="W173" i="12"/>
  <c r="X173" i="12" s="1"/>
  <c r="AD173" i="12" s="1"/>
  <c r="AC173" i="12"/>
  <c r="Z145" i="16" l="1"/>
  <c r="V145" i="16"/>
  <c r="Q145" i="16"/>
  <c r="T145" i="16" s="1"/>
  <c r="S145" i="16"/>
  <c r="AA145" i="16" s="1"/>
  <c r="W147" i="15"/>
  <c r="X147" i="15" s="1"/>
  <c r="AD147" i="15" s="1"/>
  <c r="AC147" i="15"/>
  <c r="T147" i="15"/>
  <c r="O147" i="14"/>
  <c r="L147" i="14"/>
  <c r="N148" i="14"/>
  <c r="AB173" i="12"/>
  <c r="U173" i="12"/>
  <c r="M173" i="12" s="1"/>
  <c r="J174" i="12" s="1"/>
  <c r="K174" i="12" s="1"/>
  <c r="AB145" i="16" l="1"/>
  <c r="U145" i="16"/>
  <c r="M145" i="16" s="1"/>
  <c r="J146" i="16" s="1"/>
  <c r="W145" i="16"/>
  <c r="X145" i="16" s="1"/>
  <c r="AD145" i="16" s="1"/>
  <c r="AC145" i="16"/>
  <c r="AB147" i="15"/>
  <c r="U147" i="15"/>
  <c r="M147" i="15" s="1"/>
  <c r="J148" i="15" s="1"/>
  <c r="R147" i="14"/>
  <c r="Y147" i="14"/>
  <c r="P147" i="14"/>
  <c r="O174" i="12"/>
  <c r="L174" i="12"/>
  <c r="N175" i="12"/>
  <c r="K146" i="16" l="1"/>
  <c r="K148" i="15"/>
  <c r="Z147" i="14"/>
  <c r="V147" i="14"/>
  <c r="Q147" i="14"/>
  <c r="S147" i="14"/>
  <c r="AA147" i="14" s="1"/>
  <c r="R174" i="12"/>
  <c r="Y174" i="12"/>
  <c r="P174" i="12"/>
  <c r="O146" i="16" l="1"/>
  <c r="L146" i="16"/>
  <c r="N147" i="16"/>
  <c r="O148" i="15"/>
  <c r="L148" i="15"/>
  <c r="N149" i="15"/>
  <c r="T147" i="14"/>
  <c r="W147" i="14"/>
  <c r="X147" i="14" s="1"/>
  <c r="AD147" i="14" s="1"/>
  <c r="AC147" i="14"/>
  <c r="Q174" i="12"/>
  <c r="S174" i="12"/>
  <c r="AA174" i="12" s="1"/>
  <c r="Z174" i="12"/>
  <c r="V174" i="12"/>
  <c r="R146" i="16" l="1"/>
  <c r="Y146" i="16"/>
  <c r="P146" i="16"/>
  <c r="R148" i="15"/>
  <c r="Y148" i="15"/>
  <c r="P148" i="15"/>
  <c r="AB147" i="14"/>
  <c r="U147" i="14"/>
  <c r="M147" i="14" s="1"/>
  <c r="J148" i="14" s="1"/>
  <c r="T174" i="12"/>
  <c r="AB174" i="12" s="1"/>
  <c r="W174" i="12"/>
  <c r="X174" i="12" s="1"/>
  <c r="AD174" i="12" s="1"/>
  <c r="AC174" i="12"/>
  <c r="Z146" i="16" l="1"/>
  <c r="V146" i="16"/>
  <c r="Q146" i="16"/>
  <c r="S146" i="16"/>
  <c r="AA146" i="16" s="1"/>
  <c r="Z148" i="15"/>
  <c r="V148" i="15"/>
  <c r="Q148" i="15"/>
  <c r="S148" i="15"/>
  <c r="AA148" i="15" s="1"/>
  <c r="K148" i="14"/>
  <c r="U174" i="12"/>
  <c r="M174" i="12" s="1"/>
  <c r="J175" i="12" s="1"/>
  <c r="K175" i="12" s="1"/>
  <c r="O175" i="12" s="1"/>
  <c r="T146" i="16" l="1"/>
  <c r="W146" i="16"/>
  <c r="X146" i="16"/>
  <c r="AD146" i="16" s="1"/>
  <c r="AC146" i="16"/>
  <c r="T148" i="15"/>
  <c r="AB148" i="15" s="1"/>
  <c r="W148" i="15"/>
  <c r="X148" i="15" s="1"/>
  <c r="AD148" i="15" s="1"/>
  <c r="AC148" i="15"/>
  <c r="L148" i="14"/>
  <c r="O148" i="14"/>
  <c r="N149" i="14"/>
  <c r="N176" i="12"/>
  <c r="L175" i="12"/>
  <c r="R175" i="12"/>
  <c r="P175" i="12"/>
  <c r="Y175" i="12"/>
  <c r="AB146" i="16" l="1"/>
  <c r="U146" i="16"/>
  <c r="M146" i="16" s="1"/>
  <c r="J147" i="16" s="1"/>
  <c r="U148" i="15"/>
  <c r="M148" i="15" s="1"/>
  <c r="J149" i="15" s="1"/>
  <c r="K149" i="15" s="1"/>
  <c r="R148" i="14"/>
  <c r="Y148" i="14"/>
  <c r="P148" i="14"/>
  <c r="Q175" i="12"/>
  <c r="V175" i="12"/>
  <c r="S175" i="12"/>
  <c r="AA175" i="12" s="1"/>
  <c r="Z175" i="12"/>
  <c r="K147" i="16" l="1"/>
  <c r="O149" i="15"/>
  <c r="L149" i="15"/>
  <c r="N150" i="15"/>
  <c r="Z148" i="14"/>
  <c r="V148" i="14"/>
  <c r="Q148" i="14"/>
  <c r="S148" i="14"/>
  <c r="AA148" i="14" s="1"/>
  <c r="T175" i="12"/>
  <c r="U175" i="12" s="1"/>
  <c r="M175" i="12" s="1"/>
  <c r="J176" i="12" s="1"/>
  <c r="K176" i="12" s="1"/>
  <c r="W175" i="12"/>
  <c r="X175" i="12" s="1"/>
  <c r="AD175" i="12" s="1"/>
  <c r="AC175" i="12"/>
  <c r="L147" i="16" l="1"/>
  <c r="O147" i="16"/>
  <c r="N148" i="16"/>
  <c r="T148" i="14"/>
  <c r="U148" i="14" s="1"/>
  <c r="M148" i="14" s="1"/>
  <c r="J149" i="14" s="1"/>
  <c r="R149" i="15"/>
  <c r="Y149" i="15"/>
  <c r="P149" i="15"/>
  <c r="AB148" i="14"/>
  <c r="W148" i="14"/>
  <c r="X148" i="14" s="1"/>
  <c r="AD148" i="14" s="1"/>
  <c r="AC148" i="14"/>
  <c r="AB175" i="12"/>
  <c r="L176" i="12"/>
  <c r="O176" i="12"/>
  <c r="N177" i="12"/>
  <c r="R147" i="16" l="1"/>
  <c r="Y147" i="16"/>
  <c r="P147" i="16"/>
  <c r="Z149" i="15"/>
  <c r="V149" i="15"/>
  <c r="Q149" i="15"/>
  <c r="S149" i="15"/>
  <c r="AA149" i="15" s="1"/>
  <c r="K149" i="14"/>
  <c r="Y176" i="12"/>
  <c r="R176" i="12"/>
  <c r="P176" i="12"/>
  <c r="Z147" i="16" l="1"/>
  <c r="V147" i="16"/>
  <c r="Q147" i="16"/>
  <c r="S147" i="16"/>
  <c r="AA147" i="16" s="1"/>
  <c r="T149" i="15"/>
  <c r="AB149" i="15" s="1"/>
  <c r="W149" i="15"/>
  <c r="X149" i="15" s="1"/>
  <c r="AD149" i="15" s="1"/>
  <c r="AC149" i="15"/>
  <c r="L149" i="14"/>
  <c r="O149" i="14"/>
  <c r="N150" i="14"/>
  <c r="Z176" i="12"/>
  <c r="V176" i="12"/>
  <c r="Q176" i="12"/>
  <c r="S176" i="12"/>
  <c r="AA176" i="12" s="1"/>
  <c r="T147" i="16" l="1"/>
  <c r="W147" i="16"/>
  <c r="X147" i="16" s="1"/>
  <c r="AD147" i="16" s="1"/>
  <c r="AC147" i="16"/>
  <c r="U149" i="15"/>
  <c r="M149" i="15" s="1"/>
  <c r="J150" i="15" s="1"/>
  <c r="K150" i="15" s="1"/>
  <c r="Y149" i="14"/>
  <c r="P149" i="14"/>
  <c r="R149" i="14"/>
  <c r="T176" i="12"/>
  <c r="W176" i="12"/>
  <c r="X176" i="12" s="1"/>
  <c r="AD176" i="12" s="1"/>
  <c r="AC176" i="12"/>
  <c r="AB147" i="16" l="1"/>
  <c r="U147" i="16"/>
  <c r="M147" i="16" s="1"/>
  <c r="J148" i="16" s="1"/>
  <c r="L150" i="15"/>
  <c r="O150" i="15"/>
  <c r="N151" i="15"/>
  <c r="Q149" i="14"/>
  <c r="Z149" i="14"/>
  <c r="V149" i="14"/>
  <c r="S149" i="14"/>
  <c r="AA149" i="14" s="1"/>
  <c r="AB176" i="12"/>
  <c r="U176" i="12"/>
  <c r="M176" i="12" s="1"/>
  <c r="J177" i="12" s="1"/>
  <c r="K177" i="12" s="1"/>
  <c r="K148" i="16" l="1"/>
  <c r="R150" i="15"/>
  <c r="Y150" i="15"/>
  <c r="P150" i="15"/>
  <c r="W149" i="14"/>
  <c r="X149" i="14" s="1"/>
  <c r="AD149" i="14" s="1"/>
  <c r="AC149" i="14"/>
  <c r="T149" i="14"/>
  <c r="L177" i="12"/>
  <c r="N178" i="12"/>
  <c r="O177" i="12"/>
  <c r="L148" i="16" l="1"/>
  <c r="O148" i="16"/>
  <c r="N149" i="16"/>
  <c r="Z150" i="15"/>
  <c r="V150" i="15"/>
  <c r="Q150" i="15"/>
  <c r="S150" i="15"/>
  <c r="AA150" i="15" s="1"/>
  <c r="AB149" i="14"/>
  <c r="U149" i="14"/>
  <c r="M149" i="14" s="1"/>
  <c r="J150" i="14" s="1"/>
  <c r="Y177" i="12"/>
  <c r="P177" i="12"/>
  <c r="R177" i="12"/>
  <c r="Y148" i="16" l="1"/>
  <c r="P148" i="16"/>
  <c r="R148" i="16"/>
  <c r="T150" i="15"/>
  <c r="AB150" i="15" s="1"/>
  <c r="X150" i="15"/>
  <c r="AD150" i="15" s="1"/>
  <c r="W150" i="15"/>
  <c r="AC150" i="15"/>
  <c r="K150" i="14"/>
  <c r="S177" i="12"/>
  <c r="AA177" i="12" s="1"/>
  <c r="Q177" i="12"/>
  <c r="V177" i="12"/>
  <c r="Z177" i="12"/>
  <c r="Q148" i="16" l="1"/>
  <c r="Z148" i="16"/>
  <c r="V148" i="16"/>
  <c r="S148" i="16"/>
  <c r="AA148" i="16" s="1"/>
  <c r="U150" i="15"/>
  <c r="M150" i="15" s="1"/>
  <c r="J151" i="15" s="1"/>
  <c r="K151" i="15"/>
  <c r="L150" i="14"/>
  <c r="O150" i="14"/>
  <c r="N151" i="14"/>
  <c r="T177" i="12"/>
  <c r="AB177" i="12" s="1"/>
  <c r="W177" i="12"/>
  <c r="X177" i="12" s="1"/>
  <c r="AD177" i="12" s="1"/>
  <c r="AC177" i="12"/>
  <c r="W148" i="16" l="1"/>
  <c r="X148" i="16" s="1"/>
  <c r="AD148" i="16" s="1"/>
  <c r="AC148" i="16"/>
  <c r="T148" i="16"/>
  <c r="L151" i="15"/>
  <c r="O151" i="15"/>
  <c r="N152" i="15"/>
  <c r="Y150" i="14"/>
  <c r="P150" i="14"/>
  <c r="R150" i="14"/>
  <c r="U177" i="12"/>
  <c r="M177" i="12" s="1"/>
  <c r="J178" i="12" s="1"/>
  <c r="K178" i="12" s="1"/>
  <c r="L178" i="12" s="1"/>
  <c r="AB148" i="16" l="1"/>
  <c r="U148" i="16"/>
  <c r="M148" i="16" s="1"/>
  <c r="J149" i="16" s="1"/>
  <c r="Y151" i="15"/>
  <c r="P151" i="15"/>
  <c r="R151" i="15"/>
  <c r="V150" i="14"/>
  <c r="Z150" i="14"/>
  <c r="Q150" i="14"/>
  <c r="S150" i="14"/>
  <c r="AA150" i="14" s="1"/>
  <c r="N179" i="12"/>
  <c r="O178" i="12"/>
  <c r="R178" i="12" s="1"/>
  <c r="K149" i="16" l="1"/>
  <c r="T150" i="14"/>
  <c r="AB150" i="14" s="1"/>
  <c r="Q151" i="15"/>
  <c r="T151" i="15" s="1"/>
  <c r="Z151" i="15"/>
  <c r="V151" i="15"/>
  <c r="S151" i="15"/>
  <c r="AA151" i="15" s="1"/>
  <c r="W150" i="14"/>
  <c r="X150" i="14" s="1"/>
  <c r="AD150" i="14" s="1"/>
  <c r="AC150" i="14"/>
  <c r="Y178" i="12"/>
  <c r="P178" i="12"/>
  <c r="Z178" i="12" s="1"/>
  <c r="L149" i="16" l="1"/>
  <c r="O149" i="16"/>
  <c r="N150" i="16"/>
  <c r="U150" i="14"/>
  <c r="M150" i="14" s="1"/>
  <c r="J151" i="14" s="1"/>
  <c r="K151" i="14" s="1"/>
  <c r="AB151" i="15"/>
  <c r="U151" i="15"/>
  <c r="M151" i="15" s="1"/>
  <c r="J152" i="15" s="1"/>
  <c r="W151" i="15"/>
  <c r="X151" i="15" s="1"/>
  <c r="AD151" i="15" s="1"/>
  <c r="AC151" i="15"/>
  <c r="V178" i="12"/>
  <c r="AC178" i="12" s="1"/>
  <c r="Q178" i="12"/>
  <c r="S178" i="12"/>
  <c r="AA178" i="12" s="1"/>
  <c r="P149" i="16" l="1"/>
  <c r="R149" i="16"/>
  <c r="Y149" i="16"/>
  <c r="K152" i="15"/>
  <c r="L151" i="14"/>
  <c r="O151" i="14"/>
  <c r="N152" i="14"/>
  <c r="W178" i="12"/>
  <c r="X178" i="12" s="1"/>
  <c r="AD178" i="12" s="1"/>
  <c r="T178" i="12"/>
  <c r="AB178" i="12" s="1"/>
  <c r="Z149" i="16" l="1"/>
  <c r="V149" i="16"/>
  <c r="Q149" i="16"/>
  <c r="T149" i="16" s="1"/>
  <c r="S149" i="16"/>
  <c r="AA149" i="16" s="1"/>
  <c r="L152" i="15"/>
  <c r="O152" i="15"/>
  <c r="N153" i="15"/>
  <c r="P151" i="14"/>
  <c r="R151" i="14"/>
  <c r="Y151" i="14"/>
  <c r="U178" i="12"/>
  <c r="M178" i="12" s="1"/>
  <c r="J179" i="12" s="1"/>
  <c r="K179" i="12" s="1"/>
  <c r="O179" i="12" s="1"/>
  <c r="R179" i="12" s="1"/>
  <c r="AB149" i="16" l="1"/>
  <c r="U149" i="16"/>
  <c r="M149" i="16" s="1"/>
  <c r="J150" i="16" s="1"/>
  <c r="X149" i="16"/>
  <c r="AD149" i="16" s="1"/>
  <c r="W149" i="16"/>
  <c r="AC149" i="16"/>
  <c r="P152" i="15"/>
  <c r="R152" i="15"/>
  <c r="Y152" i="15"/>
  <c r="Z151" i="14"/>
  <c r="V151" i="14"/>
  <c r="Q151" i="14"/>
  <c r="S151" i="14"/>
  <c r="AA151" i="14" s="1"/>
  <c r="Y179" i="12"/>
  <c r="P179" i="12"/>
  <c r="Q179" i="12" s="1"/>
  <c r="L179" i="12"/>
  <c r="N180" i="12"/>
  <c r="K150" i="16" l="1"/>
  <c r="Z152" i="15"/>
  <c r="V152" i="15"/>
  <c r="Q152" i="15"/>
  <c r="S152" i="15"/>
  <c r="AA152" i="15" s="1"/>
  <c r="T151" i="14"/>
  <c r="W151" i="14"/>
  <c r="X151" i="14" s="1"/>
  <c r="AD151" i="14" s="1"/>
  <c r="AC151" i="14"/>
  <c r="Z179" i="12"/>
  <c r="V179" i="12"/>
  <c r="W179" i="12" s="1"/>
  <c r="X179" i="12" s="1"/>
  <c r="AD179" i="12" s="1"/>
  <c r="S179" i="12"/>
  <c r="AA179" i="12" s="1"/>
  <c r="O150" i="16" l="1"/>
  <c r="L150" i="16"/>
  <c r="N151" i="16"/>
  <c r="T152" i="15"/>
  <c r="AB152" i="15"/>
  <c r="U152" i="15"/>
  <c r="M152" i="15" s="1"/>
  <c r="J153" i="15" s="1"/>
  <c r="W152" i="15"/>
  <c r="X152" i="15" s="1"/>
  <c r="AD152" i="15" s="1"/>
  <c r="AC152" i="15"/>
  <c r="AB151" i="14"/>
  <c r="U151" i="14"/>
  <c r="M151" i="14" s="1"/>
  <c r="J152" i="14" s="1"/>
  <c r="AC179" i="12"/>
  <c r="T179" i="12"/>
  <c r="AB179" i="12" s="1"/>
  <c r="R150" i="16" l="1"/>
  <c r="Y150" i="16"/>
  <c r="P150" i="16"/>
  <c r="K153" i="15"/>
  <c r="K152" i="14"/>
  <c r="U179" i="12"/>
  <c r="M179" i="12" s="1"/>
  <c r="J180" i="12" s="1"/>
  <c r="K180" i="12" s="1"/>
  <c r="O180" i="12" s="1"/>
  <c r="R180" i="12" s="1"/>
  <c r="Z150" i="16" l="1"/>
  <c r="V150" i="16"/>
  <c r="Q150" i="16"/>
  <c r="T150" i="16" s="1"/>
  <c r="S150" i="16"/>
  <c r="AA150" i="16" s="1"/>
  <c r="O153" i="15"/>
  <c r="L153" i="15"/>
  <c r="N154" i="15"/>
  <c r="O152" i="14"/>
  <c r="L152" i="14"/>
  <c r="N153" i="14"/>
  <c r="P180" i="12"/>
  <c r="V180" i="12" s="1"/>
  <c r="Y180" i="12"/>
  <c r="L180" i="12"/>
  <c r="N181" i="12"/>
  <c r="Q180" i="12"/>
  <c r="AB150" i="16" l="1"/>
  <c r="U150" i="16"/>
  <c r="M150" i="16" s="1"/>
  <c r="J151" i="16" s="1"/>
  <c r="W150" i="16"/>
  <c r="X150" i="16" s="1"/>
  <c r="AD150" i="16" s="1"/>
  <c r="AC150" i="16"/>
  <c r="R153" i="15"/>
  <c r="Y153" i="15"/>
  <c r="P153" i="15"/>
  <c r="Y152" i="14"/>
  <c r="R152" i="14"/>
  <c r="P152" i="14"/>
  <c r="Z180" i="12"/>
  <c r="S180" i="12"/>
  <c r="AA180" i="12" s="1"/>
  <c r="W180" i="12"/>
  <c r="X180" i="12" s="1"/>
  <c r="AD180" i="12" s="1"/>
  <c r="AC180" i="12"/>
  <c r="K151" i="16" l="1"/>
  <c r="Z153" i="15"/>
  <c r="V153" i="15"/>
  <c r="Q153" i="15"/>
  <c r="S153" i="15"/>
  <c r="AA153" i="15" s="1"/>
  <c r="Q152" i="14"/>
  <c r="Z152" i="14"/>
  <c r="V152" i="14"/>
  <c r="S152" i="14"/>
  <c r="AA152" i="14" s="1"/>
  <c r="T180" i="12"/>
  <c r="AB180" i="12" s="1"/>
  <c r="L151" i="16" l="1"/>
  <c r="O151" i="16"/>
  <c r="N152" i="16"/>
  <c r="T153" i="15"/>
  <c r="AB153" i="15" s="1"/>
  <c r="U153" i="15"/>
  <c r="M153" i="15" s="1"/>
  <c r="J154" i="15" s="1"/>
  <c r="W153" i="15"/>
  <c r="X153" i="15" s="1"/>
  <c r="AD153" i="15" s="1"/>
  <c r="AC153" i="15"/>
  <c r="W152" i="14"/>
  <c r="X152" i="14" s="1"/>
  <c r="AD152" i="14" s="1"/>
  <c r="AC152" i="14"/>
  <c r="T152" i="14"/>
  <c r="U180" i="12"/>
  <c r="M180" i="12" s="1"/>
  <c r="J181" i="12" s="1"/>
  <c r="K181" i="12" s="1"/>
  <c r="O181" i="12" s="1"/>
  <c r="R151" i="16" l="1"/>
  <c r="Y151" i="16"/>
  <c r="P151" i="16"/>
  <c r="K154" i="15"/>
  <c r="AB152" i="14"/>
  <c r="U152" i="14"/>
  <c r="M152" i="14" s="1"/>
  <c r="J153" i="14" s="1"/>
  <c r="N182" i="12"/>
  <c r="L181" i="12"/>
  <c r="Y181" i="12"/>
  <c r="R181" i="12"/>
  <c r="P181" i="12"/>
  <c r="Z151" i="16" l="1"/>
  <c r="V151" i="16"/>
  <c r="Q151" i="16"/>
  <c r="T151" i="16" s="1"/>
  <c r="S151" i="16"/>
  <c r="AA151" i="16" s="1"/>
  <c r="L154" i="15"/>
  <c r="O154" i="15"/>
  <c r="N155" i="15"/>
  <c r="K153" i="14"/>
  <c r="Q181" i="12"/>
  <c r="V181" i="12"/>
  <c r="S181" i="12"/>
  <c r="AA181" i="12" s="1"/>
  <c r="Z181" i="12"/>
  <c r="AB151" i="16" l="1"/>
  <c r="U151" i="16"/>
  <c r="M151" i="16" s="1"/>
  <c r="J152" i="16" s="1"/>
  <c r="X151" i="16"/>
  <c r="AD151" i="16" s="1"/>
  <c r="W151" i="16"/>
  <c r="AC151" i="16"/>
  <c r="R154" i="15"/>
  <c r="Y154" i="15"/>
  <c r="P154" i="15"/>
  <c r="L153" i="14"/>
  <c r="O153" i="14"/>
  <c r="N154" i="14"/>
  <c r="W181" i="12"/>
  <c r="X181" i="12" s="1"/>
  <c r="AD181" i="12" s="1"/>
  <c r="AC181" i="12"/>
  <c r="T181" i="12"/>
  <c r="K152" i="16" l="1"/>
  <c r="Z154" i="15"/>
  <c r="V154" i="15"/>
  <c r="Q154" i="15"/>
  <c r="S154" i="15"/>
  <c r="AA154" i="15" s="1"/>
  <c r="R153" i="14"/>
  <c r="P153" i="14"/>
  <c r="Y153" i="14"/>
  <c r="AB181" i="12"/>
  <c r="U181" i="12"/>
  <c r="M181" i="12" s="1"/>
  <c r="J182" i="12" s="1"/>
  <c r="K182" i="12" s="1"/>
  <c r="L152" i="16" l="1"/>
  <c r="O152" i="16"/>
  <c r="N153" i="16"/>
  <c r="T154" i="15"/>
  <c r="AB154" i="15" s="1"/>
  <c r="U154" i="15"/>
  <c r="M154" i="15" s="1"/>
  <c r="J155" i="15" s="1"/>
  <c r="W154" i="15"/>
  <c r="X154" i="15" s="1"/>
  <c r="AD154" i="15" s="1"/>
  <c r="AC154" i="15"/>
  <c r="Z153" i="14"/>
  <c r="V153" i="14"/>
  <c r="Q153" i="14"/>
  <c r="S153" i="14"/>
  <c r="AA153" i="14" s="1"/>
  <c r="L182" i="12"/>
  <c r="O182" i="12"/>
  <c r="N183" i="12"/>
  <c r="Y152" i="16" l="1"/>
  <c r="P152" i="16"/>
  <c r="R152" i="16"/>
  <c r="K155" i="15"/>
  <c r="T153" i="14"/>
  <c r="W153" i="14"/>
  <c r="X153" i="14" s="1"/>
  <c r="AD153" i="14" s="1"/>
  <c r="AC153" i="14"/>
  <c r="P182" i="12"/>
  <c r="Y182" i="12"/>
  <c r="R182" i="12"/>
  <c r="Q152" i="16" l="1"/>
  <c r="T152" i="16" s="1"/>
  <c r="Z152" i="16"/>
  <c r="V152" i="16"/>
  <c r="S152" i="16"/>
  <c r="AA152" i="16" s="1"/>
  <c r="L155" i="15"/>
  <c r="O155" i="15"/>
  <c r="N156" i="15"/>
  <c r="AB153" i="14"/>
  <c r="U153" i="14"/>
  <c r="M153" i="14" s="1"/>
  <c r="J154" i="14" s="1"/>
  <c r="S182" i="12"/>
  <c r="AA182" i="12" s="1"/>
  <c r="Z182" i="12"/>
  <c r="V182" i="12"/>
  <c r="Q182" i="12"/>
  <c r="W152" i="16" l="1"/>
  <c r="X152" i="16" s="1"/>
  <c r="AD152" i="16" s="1"/>
  <c r="AC152" i="16"/>
  <c r="AB152" i="16"/>
  <c r="U152" i="16"/>
  <c r="M152" i="16" s="1"/>
  <c r="J153" i="16" s="1"/>
  <c r="Y155" i="15"/>
  <c r="P155" i="15"/>
  <c r="R155" i="15"/>
  <c r="K154" i="14"/>
  <c r="T182" i="12"/>
  <c r="AB182" i="12" s="1"/>
  <c r="W182" i="12"/>
  <c r="X182" i="12" s="1"/>
  <c r="AD182" i="12" s="1"/>
  <c r="AC182" i="12"/>
  <c r="K153" i="16" l="1"/>
  <c r="Q155" i="15"/>
  <c r="Z155" i="15"/>
  <c r="V155" i="15"/>
  <c r="S155" i="15"/>
  <c r="AA155" i="15" s="1"/>
  <c r="O154" i="14"/>
  <c r="L154" i="14"/>
  <c r="N155" i="14"/>
  <c r="U182" i="12"/>
  <c r="M182" i="12" s="1"/>
  <c r="J183" i="12" s="1"/>
  <c r="K183" i="12" s="1"/>
  <c r="L183" i="12" s="1"/>
  <c r="L153" i="16" l="1"/>
  <c r="O153" i="16"/>
  <c r="N154" i="16"/>
  <c r="T155" i="15"/>
  <c r="AB155" i="15"/>
  <c r="U155" i="15"/>
  <c r="M155" i="15" s="1"/>
  <c r="J156" i="15" s="1"/>
  <c r="W155" i="15"/>
  <c r="X155" i="15" s="1"/>
  <c r="AD155" i="15" s="1"/>
  <c r="AC155" i="15"/>
  <c r="Y154" i="14"/>
  <c r="P154" i="14"/>
  <c r="R154" i="14"/>
  <c r="N184" i="12"/>
  <c r="O183" i="12"/>
  <c r="P183" i="12" s="1"/>
  <c r="P153" i="16" l="1"/>
  <c r="R153" i="16"/>
  <c r="Y153" i="16"/>
  <c r="K156" i="15"/>
  <c r="Q154" i="14"/>
  <c r="Z154" i="14"/>
  <c r="V154" i="14"/>
  <c r="S154" i="14"/>
  <c r="AA154" i="14" s="1"/>
  <c r="R183" i="12"/>
  <c r="Y183" i="12"/>
  <c r="Z183" i="12"/>
  <c r="Q183" i="12"/>
  <c r="V183" i="12"/>
  <c r="S183" i="12"/>
  <c r="AA183" i="12" s="1"/>
  <c r="Z153" i="16" l="1"/>
  <c r="V153" i="16"/>
  <c r="Q153" i="16"/>
  <c r="T153" i="16" s="1"/>
  <c r="S153" i="16"/>
  <c r="AA153" i="16" s="1"/>
  <c r="T154" i="14"/>
  <c r="AB154" i="14" s="1"/>
  <c r="L156" i="15"/>
  <c r="O156" i="15"/>
  <c r="N157" i="15"/>
  <c r="W154" i="14"/>
  <c r="X154" i="14" s="1"/>
  <c r="AD154" i="14" s="1"/>
  <c r="AC154" i="14"/>
  <c r="T183" i="12"/>
  <c r="U183" i="12" s="1"/>
  <c r="M183" i="12" s="1"/>
  <c r="J184" i="12" s="1"/>
  <c r="K184" i="12" s="1"/>
  <c r="W183" i="12"/>
  <c r="X183" i="12" s="1"/>
  <c r="AD183" i="12" s="1"/>
  <c r="AC183" i="12"/>
  <c r="AB153" i="16" l="1"/>
  <c r="U153" i="16"/>
  <c r="M153" i="16" s="1"/>
  <c r="J154" i="16" s="1"/>
  <c r="X153" i="16"/>
  <c r="AD153" i="16" s="1"/>
  <c r="W153" i="16"/>
  <c r="AC153" i="16"/>
  <c r="U154" i="14"/>
  <c r="M154" i="14" s="1"/>
  <c r="J155" i="14" s="1"/>
  <c r="K155" i="14" s="1"/>
  <c r="P156" i="15"/>
  <c r="R156" i="15"/>
  <c r="Y156" i="15"/>
  <c r="AB183" i="12"/>
  <c r="O184" i="12"/>
  <c r="L184" i="12"/>
  <c r="N185" i="12"/>
  <c r="K154" i="16" l="1"/>
  <c r="Z156" i="15"/>
  <c r="V156" i="15"/>
  <c r="Q156" i="15"/>
  <c r="S156" i="15"/>
  <c r="AA156" i="15" s="1"/>
  <c r="L155" i="14"/>
  <c r="O155" i="14"/>
  <c r="N156" i="14"/>
  <c r="Y184" i="12"/>
  <c r="R184" i="12"/>
  <c r="P184" i="12"/>
  <c r="O154" i="16" l="1"/>
  <c r="L154" i="16"/>
  <c r="N155" i="16"/>
  <c r="T156" i="15"/>
  <c r="AB156" i="15" s="1"/>
  <c r="W156" i="15"/>
  <c r="X156" i="15" s="1"/>
  <c r="AD156" i="15" s="1"/>
  <c r="AC156" i="15"/>
  <c r="P155" i="14"/>
  <c r="R155" i="14"/>
  <c r="Y155" i="14"/>
  <c r="V184" i="12"/>
  <c r="S184" i="12"/>
  <c r="AA184" i="12" s="1"/>
  <c r="Z184" i="12"/>
  <c r="Q184" i="12"/>
  <c r="R154" i="16" l="1"/>
  <c r="Y154" i="16"/>
  <c r="P154" i="16"/>
  <c r="U156" i="15"/>
  <c r="M156" i="15" s="1"/>
  <c r="J157" i="15" s="1"/>
  <c r="K157" i="15"/>
  <c r="Z155" i="14"/>
  <c r="V155" i="14"/>
  <c r="Q155" i="14"/>
  <c r="T155" i="14" s="1"/>
  <c r="S155" i="14"/>
  <c r="AA155" i="14" s="1"/>
  <c r="T184" i="12"/>
  <c r="AB184" i="12" s="1"/>
  <c r="W184" i="12"/>
  <c r="X184" i="12" s="1"/>
  <c r="AD184" i="12" s="1"/>
  <c r="AC184" i="12"/>
  <c r="Z154" i="16" l="1"/>
  <c r="V154" i="16"/>
  <c r="Q154" i="16"/>
  <c r="T154" i="16" s="1"/>
  <c r="S154" i="16"/>
  <c r="AA154" i="16" s="1"/>
  <c r="O157" i="15"/>
  <c r="L157" i="15"/>
  <c r="N158" i="15"/>
  <c r="AB155" i="14"/>
  <c r="U155" i="14"/>
  <c r="M155" i="14" s="1"/>
  <c r="J156" i="14" s="1"/>
  <c r="W155" i="14"/>
  <c r="X155" i="14" s="1"/>
  <c r="AD155" i="14" s="1"/>
  <c r="AC155" i="14"/>
  <c r="U184" i="12"/>
  <c r="M184" i="12" s="1"/>
  <c r="J185" i="12" s="1"/>
  <c r="K185" i="12" s="1"/>
  <c r="L185" i="12" s="1"/>
  <c r="AB154" i="16" l="1"/>
  <c r="U154" i="16"/>
  <c r="M154" i="16" s="1"/>
  <c r="J155" i="16" s="1"/>
  <c r="W154" i="16"/>
  <c r="X154" i="16" s="1"/>
  <c r="AD154" i="16" s="1"/>
  <c r="AC154" i="16"/>
  <c r="R157" i="15"/>
  <c r="Y157" i="15"/>
  <c r="P157" i="15"/>
  <c r="K156" i="14"/>
  <c r="N186" i="12"/>
  <c r="O185" i="12"/>
  <c r="Y185" i="12" s="1"/>
  <c r="K155" i="16" l="1"/>
  <c r="Z157" i="15"/>
  <c r="V157" i="15"/>
  <c r="Q157" i="15"/>
  <c r="S157" i="15"/>
  <c r="AA157" i="15" s="1"/>
  <c r="O156" i="14"/>
  <c r="L156" i="14"/>
  <c r="N157" i="14"/>
  <c r="P185" i="12"/>
  <c r="S185" i="12" s="1"/>
  <c r="AA185" i="12" s="1"/>
  <c r="R185" i="12"/>
  <c r="L155" i="16" l="1"/>
  <c r="O155" i="16"/>
  <c r="N156" i="16"/>
  <c r="T157" i="15"/>
  <c r="AB157" i="15" s="1"/>
  <c r="W157" i="15"/>
  <c r="X157" i="15" s="1"/>
  <c r="AD157" i="15" s="1"/>
  <c r="AC157" i="15"/>
  <c r="R156" i="14"/>
  <c r="Y156" i="14"/>
  <c r="P156" i="14"/>
  <c r="V185" i="12"/>
  <c r="AC185" i="12" s="1"/>
  <c r="Q185" i="12"/>
  <c r="Z185" i="12"/>
  <c r="T185" i="12"/>
  <c r="AB185" i="12" s="1"/>
  <c r="R155" i="16" l="1"/>
  <c r="Y155" i="16"/>
  <c r="P155" i="16"/>
  <c r="U157" i="15"/>
  <c r="M157" i="15" s="1"/>
  <c r="J158" i="15" s="1"/>
  <c r="K158" i="15"/>
  <c r="Z156" i="14"/>
  <c r="V156" i="14"/>
  <c r="Q156" i="14"/>
  <c r="T156" i="14" s="1"/>
  <c r="S156" i="14"/>
  <c r="AA156" i="14" s="1"/>
  <c r="W185" i="12"/>
  <c r="X185" i="12" s="1"/>
  <c r="AD185" i="12" s="1"/>
  <c r="U185" i="12"/>
  <c r="M185" i="12" s="1"/>
  <c r="J186" i="12" s="1"/>
  <c r="K186" i="12" s="1"/>
  <c r="O186" i="12" s="1"/>
  <c r="Z155" i="16" l="1"/>
  <c r="V155" i="16"/>
  <c r="Q155" i="16"/>
  <c r="T155" i="16" s="1"/>
  <c r="S155" i="16"/>
  <c r="AA155" i="16" s="1"/>
  <c r="L158" i="15"/>
  <c r="O158" i="15"/>
  <c r="N159" i="15"/>
  <c r="AB156" i="14"/>
  <c r="U156" i="14"/>
  <c r="M156" i="14" s="1"/>
  <c r="J157" i="14" s="1"/>
  <c r="W156" i="14"/>
  <c r="X156" i="14" s="1"/>
  <c r="AD156" i="14" s="1"/>
  <c r="AC156" i="14"/>
  <c r="N187" i="12"/>
  <c r="L186" i="12"/>
  <c r="R186" i="12"/>
  <c r="P186" i="12"/>
  <c r="Y186" i="12"/>
  <c r="AB155" i="16" l="1"/>
  <c r="U155" i="16"/>
  <c r="M155" i="16" s="1"/>
  <c r="J156" i="16" s="1"/>
  <c r="X155" i="16"/>
  <c r="AD155" i="16" s="1"/>
  <c r="W155" i="16"/>
  <c r="AC155" i="16"/>
  <c r="R158" i="15"/>
  <c r="Y158" i="15"/>
  <c r="P158" i="15"/>
  <c r="K157" i="14"/>
  <c r="Q186" i="12"/>
  <c r="Z186" i="12"/>
  <c r="V186" i="12"/>
  <c r="S186" i="12"/>
  <c r="AA186" i="12" s="1"/>
  <c r="K156" i="16" l="1"/>
  <c r="Z158" i="15"/>
  <c r="V158" i="15"/>
  <c r="Q158" i="15"/>
  <c r="S158" i="15"/>
  <c r="AA158" i="15" s="1"/>
  <c r="L157" i="14"/>
  <c r="O157" i="14"/>
  <c r="N158" i="14"/>
  <c r="W186" i="12"/>
  <c r="X186" i="12" s="1"/>
  <c r="AD186" i="12" s="1"/>
  <c r="AC186" i="12"/>
  <c r="T186" i="12"/>
  <c r="L156" i="16" l="1"/>
  <c r="O156" i="16"/>
  <c r="N157" i="16"/>
  <c r="T158" i="15"/>
  <c r="AB158" i="15" s="1"/>
  <c r="U158" i="15"/>
  <c r="M158" i="15" s="1"/>
  <c r="J159" i="15" s="1"/>
  <c r="X158" i="15"/>
  <c r="AD158" i="15" s="1"/>
  <c r="W158" i="15"/>
  <c r="AC158" i="15"/>
  <c r="R157" i="14"/>
  <c r="Y157" i="14"/>
  <c r="P157" i="14"/>
  <c r="AB186" i="12"/>
  <c r="U186" i="12"/>
  <c r="M186" i="12" s="1"/>
  <c r="J187" i="12" s="1"/>
  <c r="K187" i="12" s="1"/>
  <c r="Y156" i="16" l="1"/>
  <c r="P156" i="16"/>
  <c r="R156" i="16"/>
  <c r="K159" i="15"/>
  <c r="Z157" i="14"/>
  <c r="V157" i="14"/>
  <c r="Q157" i="14"/>
  <c r="S157" i="14"/>
  <c r="AA157" i="14" s="1"/>
  <c r="L187" i="12"/>
  <c r="O187" i="12"/>
  <c r="N188" i="12"/>
  <c r="Q156" i="16" l="1"/>
  <c r="T156" i="16" s="1"/>
  <c r="Z156" i="16"/>
  <c r="V156" i="16"/>
  <c r="S156" i="16"/>
  <c r="AA156" i="16" s="1"/>
  <c r="L159" i="15"/>
  <c r="O159" i="15"/>
  <c r="N160" i="15"/>
  <c r="T157" i="14"/>
  <c r="W157" i="14"/>
  <c r="X157" i="14" s="1"/>
  <c r="AD157" i="14" s="1"/>
  <c r="AC157" i="14"/>
  <c r="R187" i="12"/>
  <c r="Y187" i="12"/>
  <c r="P187" i="12"/>
  <c r="W156" i="16" l="1"/>
  <c r="X156" i="16" s="1"/>
  <c r="AD156" i="16" s="1"/>
  <c r="AC156" i="16"/>
  <c r="AB156" i="16"/>
  <c r="U156" i="16"/>
  <c r="M156" i="16" s="1"/>
  <c r="J157" i="16" s="1"/>
  <c r="Y159" i="15"/>
  <c r="P159" i="15"/>
  <c r="R159" i="15"/>
  <c r="AB157" i="14"/>
  <c r="U157" i="14"/>
  <c r="M157" i="14" s="1"/>
  <c r="J158" i="14" s="1"/>
  <c r="V187" i="12"/>
  <c r="Q187" i="12"/>
  <c r="S187" i="12"/>
  <c r="AA187" i="12" s="1"/>
  <c r="Z187" i="12"/>
  <c r="K157" i="16" l="1"/>
  <c r="Q159" i="15"/>
  <c r="Z159" i="15"/>
  <c r="V159" i="15"/>
  <c r="S159" i="15"/>
  <c r="AA159" i="15" s="1"/>
  <c r="K158" i="14"/>
  <c r="T187" i="12"/>
  <c r="W187" i="12"/>
  <c r="X187" i="12" s="1"/>
  <c r="AD187" i="12" s="1"/>
  <c r="AC187" i="12"/>
  <c r="L157" i="16" l="1"/>
  <c r="O157" i="16"/>
  <c r="N158" i="16"/>
  <c r="T159" i="15"/>
  <c r="W159" i="15"/>
  <c r="X159" i="15" s="1"/>
  <c r="AD159" i="15" s="1"/>
  <c r="AC159" i="15"/>
  <c r="L158" i="14"/>
  <c r="O158" i="14"/>
  <c r="N159" i="14"/>
  <c r="AB187" i="12"/>
  <c r="U187" i="12"/>
  <c r="M187" i="12" s="1"/>
  <c r="J188" i="12" s="1"/>
  <c r="K188" i="12" s="1"/>
  <c r="P157" i="16" l="1"/>
  <c r="R157" i="16"/>
  <c r="Y157" i="16"/>
  <c r="AB159" i="15"/>
  <c r="U159" i="15"/>
  <c r="M159" i="15" s="1"/>
  <c r="J160" i="15" s="1"/>
  <c r="Y158" i="14"/>
  <c r="P158" i="14"/>
  <c r="R158" i="14"/>
  <c r="L188" i="12"/>
  <c r="O188" i="12"/>
  <c r="N189" i="12"/>
  <c r="Z157" i="16" l="1"/>
  <c r="V157" i="16"/>
  <c r="Q157" i="16"/>
  <c r="T157" i="16" s="1"/>
  <c r="S157" i="16"/>
  <c r="AA157" i="16" s="1"/>
  <c r="K160" i="15"/>
  <c r="Q158" i="14"/>
  <c r="Z158" i="14"/>
  <c r="V158" i="14"/>
  <c r="S158" i="14"/>
  <c r="AA158" i="14" s="1"/>
  <c r="R188" i="12"/>
  <c r="Y188" i="12"/>
  <c r="P188" i="12"/>
  <c r="AB157" i="16" l="1"/>
  <c r="U157" i="16"/>
  <c r="M157" i="16" s="1"/>
  <c r="J158" i="16" s="1"/>
  <c r="X157" i="16"/>
  <c r="AD157" i="16" s="1"/>
  <c r="W157" i="16"/>
  <c r="AC157" i="16"/>
  <c r="L160" i="15"/>
  <c r="O160" i="15"/>
  <c r="N161" i="15"/>
  <c r="W158" i="14"/>
  <c r="X158" i="14" s="1"/>
  <c r="AD158" i="14" s="1"/>
  <c r="AC158" i="14"/>
  <c r="T158" i="14"/>
  <c r="S188" i="12"/>
  <c r="AA188" i="12" s="1"/>
  <c r="V188" i="12"/>
  <c r="Z188" i="12"/>
  <c r="Q188" i="12"/>
  <c r="K158" i="16" l="1"/>
  <c r="P160" i="15"/>
  <c r="R160" i="15"/>
  <c r="Y160" i="15"/>
  <c r="AB158" i="14"/>
  <c r="U158" i="14"/>
  <c r="M158" i="14" s="1"/>
  <c r="J159" i="14" s="1"/>
  <c r="T188" i="12"/>
  <c r="AB188" i="12" s="1"/>
  <c r="AC188" i="12"/>
  <c r="W188" i="12"/>
  <c r="X188" i="12" s="1"/>
  <c r="AD188" i="12" s="1"/>
  <c r="O158" i="16" l="1"/>
  <c r="L158" i="16"/>
  <c r="N159" i="16"/>
  <c r="Z160" i="15"/>
  <c r="V160" i="15"/>
  <c r="Q160" i="15"/>
  <c r="T160" i="15" s="1"/>
  <c r="S160" i="15"/>
  <c r="AA160" i="15" s="1"/>
  <c r="K159" i="14"/>
  <c r="U188" i="12"/>
  <c r="M188" i="12" s="1"/>
  <c r="J189" i="12" s="1"/>
  <c r="K189" i="12" s="1"/>
  <c r="L189" i="12" s="1"/>
  <c r="Y158" i="16" l="1"/>
  <c r="R158" i="16"/>
  <c r="P158" i="16"/>
  <c r="AB160" i="15"/>
  <c r="U160" i="15"/>
  <c r="M160" i="15" s="1"/>
  <c r="J161" i="15" s="1"/>
  <c r="W160" i="15"/>
  <c r="X160" i="15" s="1"/>
  <c r="AD160" i="15" s="1"/>
  <c r="AC160" i="15"/>
  <c r="L159" i="14"/>
  <c r="O159" i="14"/>
  <c r="N160" i="14"/>
  <c r="N190" i="12"/>
  <c r="O189" i="12"/>
  <c r="R189" i="12" s="1"/>
  <c r="Q158" i="16" l="1"/>
  <c r="Z158" i="16"/>
  <c r="V158" i="16"/>
  <c r="S158" i="16"/>
  <c r="AA158" i="16" s="1"/>
  <c r="K161" i="15"/>
  <c r="P159" i="14"/>
  <c r="R159" i="14"/>
  <c r="Y159" i="14"/>
  <c r="P189" i="12"/>
  <c r="V189" i="12" s="1"/>
  <c r="Y189" i="12"/>
  <c r="Z189" i="12"/>
  <c r="T158" i="16" l="1"/>
  <c r="AB158" i="16" s="1"/>
  <c r="U158" i="16"/>
  <c r="M158" i="16" s="1"/>
  <c r="J159" i="16" s="1"/>
  <c r="W158" i="16"/>
  <c r="X158" i="16" s="1"/>
  <c r="AD158" i="16" s="1"/>
  <c r="AC158" i="16"/>
  <c r="O161" i="15"/>
  <c r="L161" i="15"/>
  <c r="N162" i="15"/>
  <c r="Z159" i="14"/>
  <c r="V159" i="14"/>
  <c r="Q159" i="14"/>
  <c r="S159" i="14"/>
  <c r="AA159" i="14" s="1"/>
  <c r="Q189" i="12"/>
  <c r="S189" i="12"/>
  <c r="AA189" i="12" s="1"/>
  <c r="W189" i="12"/>
  <c r="X189" i="12" s="1"/>
  <c r="AD189" i="12" s="1"/>
  <c r="AC189" i="12"/>
  <c r="K159" i="16" l="1"/>
  <c r="T159" i="14"/>
  <c r="U159" i="14" s="1"/>
  <c r="M159" i="14" s="1"/>
  <c r="J160" i="14" s="1"/>
  <c r="R161" i="15"/>
  <c r="Y161" i="15"/>
  <c r="P161" i="15"/>
  <c r="AB159" i="14"/>
  <c r="W159" i="14"/>
  <c r="X159" i="14" s="1"/>
  <c r="AD159" i="14" s="1"/>
  <c r="AC159" i="14"/>
  <c r="T189" i="12"/>
  <c r="AB189" i="12" s="1"/>
  <c r="U189" i="12"/>
  <c r="M189" i="12" s="1"/>
  <c r="J190" i="12" s="1"/>
  <c r="K190" i="12" s="1"/>
  <c r="O190" i="12" s="1"/>
  <c r="L159" i="16" l="1"/>
  <c r="O159" i="16"/>
  <c r="N160" i="16"/>
  <c r="Z161" i="15"/>
  <c r="V161" i="15"/>
  <c r="Q161" i="15"/>
  <c r="S161" i="15"/>
  <c r="AA161" i="15" s="1"/>
  <c r="K160" i="14"/>
  <c r="N191" i="12"/>
  <c r="L190" i="12"/>
  <c r="Y190" i="12"/>
  <c r="R190" i="12"/>
  <c r="P190" i="12"/>
  <c r="P159" i="16" l="1"/>
  <c r="Y159" i="16"/>
  <c r="R159" i="16"/>
  <c r="T161" i="15"/>
  <c r="AB161" i="15" s="1"/>
  <c r="W161" i="15"/>
  <c r="X161" i="15" s="1"/>
  <c r="AD161" i="15" s="1"/>
  <c r="AC161" i="15"/>
  <c r="O160" i="14"/>
  <c r="L160" i="14"/>
  <c r="N161" i="14"/>
  <c r="V190" i="12"/>
  <c r="Z190" i="12"/>
  <c r="S190" i="12"/>
  <c r="AA190" i="12" s="1"/>
  <c r="Q190" i="12"/>
  <c r="V159" i="16" l="1"/>
  <c r="Q159" i="16"/>
  <c r="Z159" i="16"/>
  <c r="S159" i="16"/>
  <c r="AA159" i="16" s="1"/>
  <c r="U161" i="15"/>
  <c r="M161" i="15" s="1"/>
  <c r="J162" i="15" s="1"/>
  <c r="K162" i="15" s="1"/>
  <c r="R160" i="14"/>
  <c r="Y160" i="14"/>
  <c r="P160" i="14"/>
  <c r="T190" i="12"/>
  <c r="AB190" i="12" s="1"/>
  <c r="W190" i="12"/>
  <c r="X190" i="12" s="1"/>
  <c r="AD190" i="12" s="1"/>
  <c r="AC190" i="12"/>
  <c r="T159" i="16" l="1"/>
  <c r="AB159" i="16" s="1"/>
  <c r="U159" i="16"/>
  <c r="M159" i="16" s="1"/>
  <c r="J160" i="16" s="1"/>
  <c r="W159" i="16"/>
  <c r="X159" i="16" s="1"/>
  <c r="AD159" i="16" s="1"/>
  <c r="AC159" i="16"/>
  <c r="L162" i="15"/>
  <c r="O162" i="15"/>
  <c r="N163" i="15"/>
  <c r="Z160" i="14"/>
  <c r="V160" i="14"/>
  <c r="Q160" i="14"/>
  <c r="S160" i="14"/>
  <c r="AA160" i="14" s="1"/>
  <c r="U190" i="12"/>
  <c r="M190" i="12" s="1"/>
  <c r="J191" i="12" s="1"/>
  <c r="K191" i="12" s="1"/>
  <c r="L191" i="12" s="1"/>
  <c r="K160" i="16" l="1"/>
  <c r="T160" i="14"/>
  <c r="U160" i="14" s="1"/>
  <c r="M160" i="14" s="1"/>
  <c r="J161" i="14" s="1"/>
  <c r="R162" i="15"/>
  <c r="Y162" i="15"/>
  <c r="P162" i="15"/>
  <c r="W160" i="14"/>
  <c r="X160" i="14" s="1"/>
  <c r="AD160" i="14" s="1"/>
  <c r="AC160" i="14"/>
  <c r="N192" i="12"/>
  <c r="O191" i="12"/>
  <c r="R191" i="12" s="1"/>
  <c r="O160" i="16" l="1"/>
  <c r="L160" i="16"/>
  <c r="N161" i="16"/>
  <c r="AB160" i="14"/>
  <c r="Z162" i="15"/>
  <c r="V162" i="15"/>
  <c r="Q162" i="15"/>
  <c r="S162" i="15"/>
  <c r="AA162" i="15" s="1"/>
  <c r="K161" i="14"/>
  <c r="Y191" i="12"/>
  <c r="P191" i="12"/>
  <c r="Z191" i="12" s="1"/>
  <c r="R160" i="16" l="1"/>
  <c r="P160" i="16"/>
  <c r="Y160" i="16"/>
  <c r="T162" i="15"/>
  <c r="W162" i="15"/>
  <c r="X162" i="15" s="1"/>
  <c r="AD162" i="15" s="1"/>
  <c r="AC162" i="15"/>
  <c r="L161" i="14"/>
  <c r="O161" i="14"/>
  <c r="N162" i="14"/>
  <c r="S191" i="12"/>
  <c r="AA191" i="12" s="1"/>
  <c r="Q191" i="12"/>
  <c r="V191" i="12"/>
  <c r="W191" i="12" s="1"/>
  <c r="X191" i="12" s="1"/>
  <c r="AD191" i="12" s="1"/>
  <c r="V160" i="16" l="1"/>
  <c r="Q160" i="16"/>
  <c r="Z160" i="16"/>
  <c r="S160" i="16"/>
  <c r="AA160" i="16" s="1"/>
  <c r="AB162" i="15"/>
  <c r="U162" i="15"/>
  <c r="M162" i="15" s="1"/>
  <c r="J163" i="15" s="1"/>
  <c r="R161" i="14"/>
  <c r="Y161" i="14"/>
  <c r="P161" i="14"/>
  <c r="AC191" i="12"/>
  <c r="T191" i="12"/>
  <c r="U191" i="12" s="1"/>
  <c r="M191" i="12" s="1"/>
  <c r="J192" i="12" s="1"/>
  <c r="K192" i="12" s="1"/>
  <c r="L192" i="12" s="1"/>
  <c r="T160" i="16" l="1"/>
  <c r="W160" i="16"/>
  <c r="X160" i="16" s="1"/>
  <c r="AD160" i="16" s="1"/>
  <c r="AC160" i="16"/>
  <c r="K163" i="15"/>
  <c r="Z161" i="14"/>
  <c r="V161" i="14"/>
  <c r="Q161" i="14"/>
  <c r="S161" i="14"/>
  <c r="AA161" i="14" s="1"/>
  <c r="AB191" i="12"/>
  <c r="N193" i="12"/>
  <c r="O192" i="12"/>
  <c r="Y192" i="12" s="1"/>
  <c r="AB160" i="16" l="1"/>
  <c r="U160" i="16"/>
  <c r="M160" i="16" s="1"/>
  <c r="J161" i="16" s="1"/>
  <c r="L163" i="15"/>
  <c r="O163" i="15"/>
  <c r="N164" i="15"/>
  <c r="T161" i="14"/>
  <c r="W161" i="14"/>
  <c r="X161" i="14" s="1"/>
  <c r="AD161" i="14" s="1"/>
  <c r="AC161" i="14"/>
  <c r="R192" i="12"/>
  <c r="P192" i="12"/>
  <c r="Q192" i="12" s="1"/>
  <c r="K161" i="16" l="1"/>
  <c r="Y163" i="15"/>
  <c r="P163" i="15"/>
  <c r="R163" i="15"/>
  <c r="AB161" i="14"/>
  <c r="U161" i="14"/>
  <c r="M161" i="14" s="1"/>
  <c r="J162" i="14" s="1"/>
  <c r="S192" i="12"/>
  <c r="AA192" i="12" s="1"/>
  <c r="V192" i="12"/>
  <c r="AC192" i="12" s="1"/>
  <c r="Z192" i="12"/>
  <c r="L161" i="16" l="1"/>
  <c r="O161" i="16"/>
  <c r="N162" i="16"/>
  <c r="Q163" i="15"/>
  <c r="V163" i="15"/>
  <c r="Z163" i="15"/>
  <c r="S163" i="15"/>
  <c r="AA163" i="15" s="1"/>
  <c r="K162" i="14"/>
  <c r="W192" i="12"/>
  <c r="X192" i="12" s="1"/>
  <c r="AD192" i="12" s="1"/>
  <c r="T192" i="12"/>
  <c r="AB192" i="12" s="1"/>
  <c r="R161" i="16" l="1"/>
  <c r="P161" i="16"/>
  <c r="Y161" i="16"/>
  <c r="T163" i="15"/>
  <c r="AB163" i="15" s="1"/>
  <c r="W163" i="15"/>
  <c r="X163" i="15" s="1"/>
  <c r="AD163" i="15" s="1"/>
  <c r="AC163" i="15"/>
  <c r="L162" i="14"/>
  <c r="O162" i="14"/>
  <c r="N163" i="14"/>
  <c r="U192" i="12"/>
  <c r="M192" i="12" s="1"/>
  <c r="J193" i="12" s="1"/>
  <c r="K193" i="12" s="1"/>
  <c r="O193" i="12" s="1"/>
  <c r="Z161" i="16" l="1"/>
  <c r="V161" i="16"/>
  <c r="Q161" i="16"/>
  <c r="T161" i="16" s="1"/>
  <c r="S161" i="16"/>
  <c r="AA161" i="16" s="1"/>
  <c r="U163" i="15"/>
  <c r="M163" i="15" s="1"/>
  <c r="J164" i="15" s="1"/>
  <c r="K164" i="15" s="1"/>
  <c r="Y162" i="14"/>
  <c r="P162" i="14"/>
  <c r="R162" i="14"/>
  <c r="N194" i="12"/>
  <c r="L193" i="12"/>
  <c r="P193" i="12"/>
  <c r="R193" i="12"/>
  <c r="Y193" i="12"/>
  <c r="AB161" i="16" l="1"/>
  <c r="U161" i="16"/>
  <c r="M161" i="16" s="1"/>
  <c r="J162" i="16" s="1"/>
  <c r="X161" i="16"/>
  <c r="AD161" i="16" s="1"/>
  <c r="W161" i="16"/>
  <c r="AC161" i="16"/>
  <c r="L164" i="15"/>
  <c r="O164" i="15"/>
  <c r="N165" i="15"/>
  <c r="Q162" i="14"/>
  <c r="Z162" i="14"/>
  <c r="V162" i="14"/>
  <c r="S162" i="14"/>
  <c r="AA162" i="14" s="1"/>
  <c r="Q193" i="12"/>
  <c r="Z193" i="12"/>
  <c r="S193" i="12"/>
  <c r="AA193" i="12" s="1"/>
  <c r="V193" i="12"/>
  <c r="K162" i="16" l="1"/>
  <c r="P164" i="15"/>
  <c r="R164" i="15"/>
  <c r="Y164" i="15"/>
  <c r="W162" i="14"/>
  <c r="X162" i="14" s="1"/>
  <c r="AD162" i="14" s="1"/>
  <c r="AC162" i="14"/>
  <c r="T162" i="14"/>
  <c r="T193" i="12"/>
  <c r="AB193" i="12" s="1"/>
  <c r="W193" i="12"/>
  <c r="X193" i="12" s="1"/>
  <c r="AD193" i="12" s="1"/>
  <c r="AC193" i="12"/>
  <c r="O162" i="16" l="1"/>
  <c r="L162" i="16"/>
  <c r="N163" i="16"/>
  <c r="Z164" i="15"/>
  <c r="V164" i="15"/>
  <c r="Q164" i="15"/>
  <c r="S164" i="15"/>
  <c r="AA164" i="15" s="1"/>
  <c r="AB162" i="14"/>
  <c r="U162" i="14"/>
  <c r="M162" i="14" s="1"/>
  <c r="J163" i="14" s="1"/>
  <c r="U193" i="12"/>
  <c r="M193" i="12" s="1"/>
  <c r="J194" i="12" s="1"/>
  <c r="K194" i="12" s="1"/>
  <c r="O194" i="12" s="1"/>
  <c r="Y162" i="16" l="1"/>
  <c r="R162" i="16"/>
  <c r="P162" i="16"/>
  <c r="T164" i="15"/>
  <c r="AB164" i="15" s="1"/>
  <c r="W164" i="15"/>
  <c r="X164" i="15" s="1"/>
  <c r="AD164" i="15" s="1"/>
  <c r="AC164" i="15"/>
  <c r="K163" i="14"/>
  <c r="N195" i="12"/>
  <c r="L194" i="12"/>
  <c r="R194" i="12"/>
  <c r="Y194" i="12"/>
  <c r="P194" i="12"/>
  <c r="Q162" i="16" l="1"/>
  <c r="T162" i="16" s="1"/>
  <c r="Z162" i="16"/>
  <c r="V162" i="16"/>
  <c r="S162" i="16"/>
  <c r="AA162" i="16" s="1"/>
  <c r="U164" i="15"/>
  <c r="M164" i="15" s="1"/>
  <c r="J165" i="15" s="1"/>
  <c r="K165" i="15" s="1"/>
  <c r="L163" i="14"/>
  <c r="O163" i="14"/>
  <c r="N164" i="14"/>
  <c r="S194" i="12"/>
  <c r="AA194" i="12" s="1"/>
  <c r="Z194" i="12"/>
  <c r="Q194" i="12"/>
  <c r="V194" i="12"/>
  <c r="W162" i="16" l="1"/>
  <c r="X162" i="16" s="1"/>
  <c r="AD162" i="16" s="1"/>
  <c r="AC162" i="16"/>
  <c r="AB162" i="16"/>
  <c r="U162" i="16"/>
  <c r="M162" i="16" s="1"/>
  <c r="J163" i="16" s="1"/>
  <c r="O165" i="15"/>
  <c r="L165" i="15"/>
  <c r="N166" i="15"/>
  <c r="P163" i="14"/>
  <c r="R163" i="14"/>
  <c r="Y163" i="14"/>
  <c r="T194" i="12"/>
  <c r="AB194" i="12" s="1"/>
  <c r="W194" i="12"/>
  <c r="X194" i="12" s="1"/>
  <c r="AD194" i="12" s="1"/>
  <c r="AC194" i="12"/>
  <c r="K163" i="16" l="1"/>
  <c r="R165" i="15"/>
  <c r="Y165" i="15"/>
  <c r="P165" i="15"/>
  <c r="Z163" i="14"/>
  <c r="V163" i="14"/>
  <c r="Q163" i="14"/>
  <c r="S163" i="14"/>
  <c r="AA163" i="14" s="1"/>
  <c r="U194" i="12"/>
  <c r="M194" i="12" s="1"/>
  <c r="J195" i="12" s="1"/>
  <c r="K195" i="12" s="1"/>
  <c r="L195" i="12" s="1"/>
  <c r="L163" i="16" l="1"/>
  <c r="O163" i="16"/>
  <c r="N164" i="16"/>
  <c r="T163" i="14"/>
  <c r="AB163" i="14" s="1"/>
  <c r="Z165" i="15"/>
  <c r="V165" i="15"/>
  <c r="Q165" i="15"/>
  <c r="T165" i="15" s="1"/>
  <c r="S165" i="15"/>
  <c r="AA165" i="15" s="1"/>
  <c r="W163" i="14"/>
  <c r="X163" i="14" s="1"/>
  <c r="AD163" i="14" s="1"/>
  <c r="AC163" i="14"/>
  <c r="N196" i="12"/>
  <c r="O195" i="12"/>
  <c r="Y195" i="12" s="1"/>
  <c r="P163" i="16" l="1"/>
  <c r="R163" i="16"/>
  <c r="Y163" i="16"/>
  <c r="U163" i="14"/>
  <c r="M163" i="14" s="1"/>
  <c r="J164" i="14" s="1"/>
  <c r="K164" i="14" s="1"/>
  <c r="AB165" i="15"/>
  <c r="U165" i="15"/>
  <c r="M165" i="15" s="1"/>
  <c r="J166" i="15" s="1"/>
  <c r="W165" i="15"/>
  <c r="X165" i="15" s="1"/>
  <c r="AD165" i="15" s="1"/>
  <c r="AC165" i="15"/>
  <c r="R195" i="12"/>
  <c r="P195" i="12"/>
  <c r="Z195" i="12" s="1"/>
  <c r="Z163" i="16" l="1"/>
  <c r="V163" i="16"/>
  <c r="Q163" i="16"/>
  <c r="T163" i="16" s="1"/>
  <c r="S163" i="16"/>
  <c r="AA163" i="16" s="1"/>
  <c r="K166" i="15"/>
  <c r="O164" i="14"/>
  <c r="L164" i="14"/>
  <c r="N165" i="14"/>
  <c r="Q195" i="12"/>
  <c r="S195" i="12"/>
  <c r="AA195" i="12" s="1"/>
  <c r="V195" i="12"/>
  <c r="W195" i="12" s="1"/>
  <c r="X195" i="12" s="1"/>
  <c r="AD195" i="12" s="1"/>
  <c r="AB163" i="16" l="1"/>
  <c r="U163" i="16"/>
  <c r="M163" i="16" s="1"/>
  <c r="J164" i="16" s="1"/>
  <c r="X163" i="16"/>
  <c r="AD163" i="16" s="1"/>
  <c r="W163" i="16"/>
  <c r="AC163" i="16"/>
  <c r="L166" i="15"/>
  <c r="O166" i="15"/>
  <c r="N167" i="15"/>
  <c r="R164" i="14"/>
  <c r="Y164" i="14"/>
  <c r="P164" i="14"/>
  <c r="T195" i="12"/>
  <c r="AB195" i="12" s="1"/>
  <c r="AC195" i="12"/>
  <c r="K164" i="16" l="1"/>
  <c r="R166" i="15"/>
  <c r="Y166" i="15"/>
  <c r="P166" i="15"/>
  <c r="Z164" i="14"/>
  <c r="V164" i="14"/>
  <c r="Q164" i="14"/>
  <c r="T164" i="14" s="1"/>
  <c r="S164" i="14"/>
  <c r="AA164" i="14" s="1"/>
  <c r="U195" i="12"/>
  <c r="M195" i="12" s="1"/>
  <c r="J196" i="12" s="1"/>
  <c r="K196" i="12" s="1"/>
  <c r="L196" i="12" s="1"/>
  <c r="L164" i="16" l="1"/>
  <c r="O164" i="16"/>
  <c r="N165" i="16"/>
  <c r="Z166" i="15"/>
  <c r="V166" i="15"/>
  <c r="Q166" i="15"/>
  <c r="S166" i="15"/>
  <c r="AA166" i="15" s="1"/>
  <c r="AB164" i="14"/>
  <c r="U164" i="14"/>
  <c r="M164" i="14" s="1"/>
  <c r="J165" i="14" s="1"/>
  <c r="W164" i="14"/>
  <c r="X164" i="14" s="1"/>
  <c r="AD164" i="14" s="1"/>
  <c r="AC164" i="14"/>
  <c r="O196" i="12"/>
  <c r="R196" i="12" s="1"/>
  <c r="N197" i="12"/>
  <c r="P164" i="16" l="1"/>
  <c r="R164" i="16"/>
  <c r="Y164" i="16"/>
  <c r="T166" i="15"/>
  <c r="W166" i="15"/>
  <c r="X166" i="15" s="1"/>
  <c r="AD166" i="15" s="1"/>
  <c r="AC166" i="15"/>
  <c r="K165" i="14"/>
  <c r="Y196" i="12"/>
  <c r="P196" i="12"/>
  <c r="Z164" i="16" l="1"/>
  <c r="V164" i="16"/>
  <c r="Q164" i="16"/>
  <c r="T164" i="16" s="1"/>
  <c r="S164" i="16"/>
  <c r="AA164" i="16" s="1"/>
  <c r="AB166" i="15"/>
  <c r="U166" i="15"/>
  <c r="M166" i="15" s="1"/>
  <c r="J167" i="15" s="1"/>
  <c r="L165" i="14"/>
  <c r="O165" i="14"/>
  <c r="N166" i="14"/>
  <c r="S196" i="12"/>
  <c r="AA196" i="12" s="1"/>
  <c r="V196" i="12"/>
  <c r="Z196" i="12"/>
  <c r="Q196" i="12"/>
  <c r="T196" i="12" s="1"/>
  <c r="U196" i="12" s="1"/>
  <c r="M196" i="12" s="1"/>
  <c r="J197" i="12" s="1"/>
  <c r="K197" i="12" s="1"/>
  <c r="L197" i="12" s="1"/>
  <c r="AB164" i="16" l="1"/>
  <c r="U164" i="16"/>
  <c r="M164" i="16" s="1"/>
  <c r="J165" i="16" s="1"/>
  <c r="W164" i="16"/>
  <c r="X164" i="16" s="1"/>
  <c r="AD164" i="16" s="1"/>
  <c r="AC164" i="16"/>
  <c r="K167" i="15"/>
  <c r="R165" i="14"/>
  <c r="Y165" i="14"/>
  <c r="P165" i="14"/>
  <c r="AB196" i="12"/>
  <c r="N198" i="12"/>
  <c r="O197" i="12"/>
  <c r="Y197" i="12" s="1"/>
  <c r="AC196" i="12"/>
  <c r="W196" i="12"/>
  <c r="X196" i="12" s="1"/>
  <c r="AD196" i="12" s="1"/>
  <c r="K165" i="16" l="1"/>
  <c r="L167" i="15"/>
  <c r="O167" i="15"/>
  <c r="N168" i="15"/>
  <c r="Z165" i="14"/>
  <c r="V165" i="14"/>
  <c r="Q165" i="14"/>
  <c r="S165" i="14"/>
  <c r="AA165" i="14" s="1"/>
  <c r="R197" i="12"/>
  <c r="P197" i="12"/>
  <c r="Z197" i="12" s="1"/>
  <c r="S197" i="12"/>
  <c r="AA197" i="12" s="1"/>
  <c r="O165" i="16" l="1"/>
  <c r="L165" i="16"/>
  <c r="N166" i="16"/>
  <c r="T165" i="14"/>
  <c r="AB165" i="14" s="1"/>
  <c r="Y167" i="15"/>
  <c r="P167" i="15"/>
  <c r="R167" i="15"/>
  <c r="W165" i="14"/>
  <c r="X165" i="14" s="1"/>
  <c r="AD165" i="14" s="1"/>
  <c r="AC165" i="14"/>
  <c r="Q197" i="12"/>
  <c r="T197" i="12" s="1"/>
  <c r="U197" i="12" s="1"/>
  <c r="M197" i="12" s="1"/>
  <c r="J198" i="12" s="1"/>
  <c r="K198" i="12" s="1"/>
  <c r="V197" i="12"/>
  <c r="AC197" i="12" s="1"/>
  <c r="W197" i="12"/>
  <c r="X197" i="12" s="1"/>
  <c r="AD197" i="12" s="1"/>
  <c r="R165" i="16" l="1"/>
  <c r="Y165" i="16"/>
  <c r="P165" i="16"/>
  <c r="U165" i="14"/>
  <c r="M165" i="14" s="1"/>
  <c r="J166" i="14" s="1"/>
  <c r="K166" i="14" s="1"/>
  <c r="Q167" i="15"/>
  <c r="Z167" i="15"/>
  <c r="V167" i="15"/>
  <c r="S167" i="15"/>
  <c r="AA167" i="15" s="1"/>
  <c r="AB197" i="12"/>
  <c r="L198" i="12"/>
  <c r="O198" i="12"/>
  <c r="N199" i="12"/>
  <c r="Z165" i="16" l="1"/>
  <c r="V165" i="16"/>
  <c r="Q165" i="16"/>
  <c r="S165" i="16"/>
  <c r="AA165" i="16" s="1"/>
  <c r="T167" i="15"/>
  <c r="AB167" i="15" s="1"/>
  <c r="W167" i="15"/>
  <c r="X167" i="15" s="1"/>
  <c r="AD167" i="15" s="1"/>
  <c r="AC167" i="15"/>
  <c r="L166" i="14"/>
  <c r="O166" i="14"/>
  <c r="N167" i="14"/>
  <c r="Y198" i="12"/>
  <c r="R198" i="12"/>
  <c r="P198" i="12"/>
  <c r="T165" i="16" l="1"/>
  <c r="W165" i="16"/>
  <c r="X165" i="16" s="1"/>
  <c r="AD165" i="16" s="1"/>
  <c r="AC165" i="16"/>
  <c r="U167" i="15"/>
  <c r="M167" i="15" s="1"/>
  <c r="J168" i="15" s="1"/>
  <c r="K168" i="15" s="1"/>
  <c r="Y166" i="14"/>
  <c r="P166" i="14"/>
  <c r="R166" i="14"/>
  <c r="V198" i="12"/>
  <c r="S198" i="12"/>
  <c r="AA198" i="12" s="1"/>
  <c r="Z198" i="12"/>
  <c r="Q198" i="12"/>
  <c r="AB165" i="16" l="1"/>
  <c r="U165" i="16"/>
  <c r="M165" i="16" s="1"/>
  <c r="J166" i="16" s="1"/>
  <c r="L168" i="15"/>
  <c r="O168" i="15"/>
  <c r="N169" i="15"/>
  <c r="Q166" i="14"/>
  <c r="T166" i="14" s="1"/>
  <c r="V166" i="14"/>
  <c r="Z166" i="14"/>
  <c r="S166" i="14"/>
  <c r="AA166" i="14" s="1"/>
  <c r="T198" i="12"/>
  <c r="AB198" i="12" s="1"/>
  <c r="W198" i="12"/>
  <c r="X198" i="12" s="1"/>
  <c r="AD198" i="12" s="1"/>
  <c r="AC198" i="12"/>
  <c r="K166" i="16" l="1"/>
  <c r="P168" i="15"/>
  <c r="R168" i="15"/>
  <c r="Y168" i="15"/>
  <c r="W166" i="14"/>
  <c r="X166" i="14" s="1"/>
  <c r="AD166" i="14" s="1"/>
  <c r="AC166" i="14"/>
  <c r="AB166" i="14"/>
  <c r="U166" i="14"/>
  <c r="M166" i="14" s="1"/>
  <c r="J167" i="14" s="1"/>
  <c r="U198" i="12"/>
  <c r="M198" i="12" s="1"/>
  <c r="J199" i="12" s="1"/>
  <c r="K199" i="12" s="1"/>
  <c r="L199" i="12" s="1"/>
  <c r="L166" i="16" l="1"/>
  <c r="O166" i="16"/>
  <c r="N167" i="16"/>
  <c r="Z168" i="15"/>
  <c r="V168" i="15"/>
  <c r="Q168" i="15"/>
  <c r="S168" i="15"/>
  <c r="AA168" i="15" s="1"/>
  <c r="K167" i="14"/>
  <c r="N200" i="12"/>
  <c r="O199" i="12"/>
  <c r="R199" i="12" s="1"/>
  <c r="R166" i="16" l="1"/>
  <c r="Y166" i="16"/>
  <c r="P166" i="16"/>
  <c r="T168" i="15"/>
  <c r="AB168" i="15" s="1"/>
  <c r="W168" i="15"/>
  <c r="X168" i="15" s="1"/>
  <c r="AD168" i="15" s="1"/>
  <c r="AC168" i="15"/>
  <c r="L167" i="14"/>
  <c r="O167" i="14"/>
  <c r="N168" i="14"/>
  <c r="Y199" i="12"/>
  <c r="P199" i="12"/>
  <c r="Q199" i="12" s="1"/>
  <c r="T199" i="12" s="1"/>
  <c r="S199" i="12"/>
  <c r="AA199" i="12" s="1"/>
  <c r="Z166" i="16" l="1"/>
  <c r="V166" i="16"/>
  <c r="Q166" i="16"/>
  <c r="S166" i="16"/>
  <c r="AA166" i="16" s="1"/>
  <c r="U168" i="15"/>
  <c r="M168" i="15" s="1"/>
  <c r="J169" i="15" s="1"/>
  <c r="K169" i="15" s="1"/>
  <c r="P167" i="14"/>
  <c r="R167" i="14"/>
  <c r="Y167" i="14"/>
  <c r="Z199" i="12"/>
  <c r="V199" i="12"/>
  <c r="W199" i="12"/>
  <c r="X199" i="12" s="1"/>
  <c r="AD199" i="12" s="1"/>
  <c r="AC199" i="12"/>
  <c r="AB199" i="12"/>
  <c r="U199" i="12"/>
  <c r="M199" i="12" s="1"/>
  <c r="J200" i="12" s="1"/>
  <c r="K200" i="12" s="1"/>
  <c r="T166" i="16" l="1"/>
  <c r="W166" i="16"/>
  <c r="X166" i="16" s="1"/>
  <c r="AD166" i="16" s="1"/>
  <c r="AC166" i="16"/>
  <c r="AB166" i="16"/>
  <c r="U166" i="16"/>
  <c r="M166" i="16" s="1"/>
  <c r="J167" i="16" s="1"/>
  <c r="O169" i="15"/>
  <c r="L169" i="15"/>
  <c r="N170" i="15"/>
  <c r="Z167" i="14"/>
  <c r="V167" i="14"/>
  <c r="Q167" i="14"/>
  <c r="S167" i="14"/>
  <c r="AA167" i="14" s="1"/>
  <c r="O200" i="12"/>
  <c r="L200" i="12"/>
  <c r="N201" i="12"/>
  <c r="K167" i="16" l="1"/>
  <c r="T167" i="14"/>
  <c r="U167" i="14" s="1"/>
  <c r="M167" i="14" s="1"/>
  <c r="J168" i="14" s="1"/>
  <c r="R169" i="15"/>
  <c r="Y169" i="15"/>
  <c r="P169" i="15"/>
  <c r="AB167" i="14"/>
  <c r="W167" i="14"/>
  <c r="X167" i="14" s="1"/>
  <c r="AD167" i="14" s="1"/>
  <c r="AC167" i="14"/>
  <c r="P200" i="12"/>
  <c r="R200" i="12"/>
  <c r="Y200" i="12"/>
  <c r="L167" i="16" l="1"/>
  <c r="O167" i="16"/>
  <c r="N168" i="16"/>
  <c r="Z169" i="15"/>
  <c r="V169" i="15"/>
  <c r="Q169" i="15"/>
  <c r="T169" i="15" s="1"/>
  <c r="S169" i="15"/>
  <c r="AA169" i="15" s="1"/>
  <c r="K168" i="14"/>
  <c r="V200" i="12"/>
  <c r="Z200" i="12"/>
  <c r="S200" i="12"/>
  <c r="AA200" i="12" s="1"/>
  <c r="Q200" i="12"/>
  <c r="Y167" i="16" l="1"/>
  <c r="P167" i="16"/>
  <c r="R167" i="16"/>
  <c r="AB169" i="15"/>
  <c r="U169" i="15"/>
  <c r="M169" i="15" s="1"/>
  <c r="J170" i="15" s="1"/>
  <c r="W169" i="15"/>
  <c r="X169" i="15" s="1"/>
  <c r="AD169" i="15" s="1"/>
  <c r="AC169" i="15"/>
  <c r="O168" i="14"/>
  <c r="L168" i="14"/>
  <c r="N169" i="14"/>
  <c r="T200" i="12"/>
  <c r="AB200" i="12" s="1"/>
  <c r="W200" i="12"/>
  <c r="X200" i="12" s="1"/>
  <c r="AD200" i="12" s="1"/>
  <c r="AC200" i="12"/>
  <c r="Q167" i="16" l="1"/>
  <c r="Z167" i="16"/>
  <c r="V167" i="16"/>
  <c r="S167" i="16"/>
  <c r="AA167" i="16" s="1"/>
  <c r="K170" i="15"/>
  <c r="R168" i="14"/>
  <c r="Y168" i="14"/>
  <c r="P168" i="14"/>
  <c r="U200" i="12"/>
  <c r="M200" i="12" s="1"/>
  <c r="J201" i="12" s="1"/>
  <c r="K201" i="12" s="1"/>
  <c r="L201" i="12" s="1"/>
  <c r="T167" i="16" l="1"/>
  <c r="W167" i="16"/>
  <c r="X167" i="16" s="1"/>
  <c r="AD167" i="16" s="1"/>
  <c r="AC167" i="16"/>
  <c r="AB167" i="16"/>
  <c r="U167" i="16"/>
  <c r="M167" i="16" s="1"/>
  <c r="J168" i="16" s="1"/>
  <c r="O170" i="15"/>
  <c r="L170" i="15"/>
  <c r="N171" i="15"/>
  <c r="Z168" i="14"/>
  <c r="V168" i="14"/>
  <c r="Q168" i="14"/>
  <c r="T168" i="14" s="1"/>
  <c r="S168" i="14"/>
  <c r="AA168" i="14" s="1"/>
  <c r="O201" i="12"/>
  <c r="Y201" i="12" s="1"/>
  <c r="N202" i="12"/>
  <c r="K168" i="16" l="1"/>
  <c r="R170" i="15"/>
  <c r="P170" i="15"/>
  <c r="Y170" i="15"/>
  <c r="AB168" i="14"/>
  <c r="U168" i="14"/>
  <c r="M168" i="14" s="1"/>
  <c r="J169" i="14" s="1"/>
  <c r="W168" i="14"/>
  <c r="X168" i="14" s="1"/>
  <c r="AD168" i="14" s="1"/>
  <c r="AC168" i="14"/>
  <c r="R201" i="12"/>
  <c r="P201" i="12"/>
  <c r="Z201" i="12" s="1"/>
  <c r="L168" i="16" l="1"/>
  <c r="O168" i="16"/>
  <c r="N169" i="16"/>
  <c r="Z170" i="15"/>
  <c r="V170" i="15"/>
  <c r="Q170" i="15"/>
  <c r="S170" i="15"/>
  <c r="AA170" i="15" s="1"/>
  <c r="K169" i="14"/>
  <c r="Q201" i="12"/>
  <c r="V201" i="12"/>
  <c r="W201" i="12" s="1"/>
  <c r="X201" i="12" s="1"/>
  <c r="AD201" i="12" s="1"/>
  <c r="S201" i="12"/>
  <c r="AA201" i="12" s="1"/>
  <c r="P168" i="16" l="1"/>
  <c r="R168" i="16"/>
  <c r="Y168" i="16"/>
  <c r="T170" i="15"/>
  <c r="W170" i="15"/>
  <c r="X170" i="15" s="1"/>
  <c r="AD170" i="15" s="1"/>
  <c r="AC170" i="15"/>
  <c r="L169" i="14"/>
  <c r="O169" i="14"/>
  <c r="N170" i="14"/>
  <c r="AC201" i="12"/>
  <c r="T201" i="12"/>
  <c r="AB201" i="12" s="1"/>
  <c r="Z168" i="16" l="1"/>
  <c r="V168" i="16"/>
  <c r="Q168" i="16"/>
  <c r="T168" i="16" s="1"/>
  <c r="S168" i="16"/>
  <c r="AA168" i="16" s="1"/>
  <c r="AB170" i="15"/>
  <c r="U170" i="15"/>
  <c r="M170" i="15" s="1"/>
  <c r="J171" i="15" s="1"/>
  <c r="R169" i="14"/>
  <c r="Y169" i="14"/>
  <c r="P169" i="14"/>
  <c r="U201" i="12"/>
  <c r="M201" i="12" s="1"/>
  <c r="J202" i="12" s="1"/>
  <c r="K202" i="12" s="1"/>
  <c r="L202" i="12" s="1"/>
  <c r="W168" i="16" l="1"/>
  <c r="X168" i="16" s="1"/>
  <c r="AD168" i="16" s="1"/>
  <c r="AC168" i="16"/>
  <c r="AB168" i="16"/>
  <c r="U168" i="16"/>
  <c r="M168" i="16" s="1"/>
  <c r="J169" i="16" s="1"/>
  <c r="K171" i="15"/>
  <c r="Z169" i="14"/>
  <c r="V169" i="14"/>
  <c r="Q169" i="14"/>
  <c r="S169" i="14"/>
  <c r="AA169" i="14" s="1"/>
  <c r="N203" i="12"/>
  <c r="O202" i="12"/>
  <c r="R202" i="12" s="1"/>
  <c r="K169" i="16" l="1"/>
  <c r="T169" i="14"/>
  <c r="U169" i="14" s="1"/>
  <c r="M169" i="14" s="1"/>
  <c r="J170" i="14" s="1"/>
  <c r="O171" i="15"/>
  <c r="L171" i="15"/>
  <c r="N172" i="15"/>
  <c r="AB169" i="14"/>
  <c r="W169" i="14"/>
  <c r="X169" i="14" s="1"/>
  <c r="AD169" i="14" s="1"/>
  <c r="AC169" i="14"/>
  <c r="P202" i="12"/>
  <c r="S202" i="12" s="1"/>
  <c r="AA202" i="12" s="1"/>
  <c r="Y202" i="12"/>
  <c r="V202" i="12"/>
  <c r="AC202" i="12" s="1"/>
  <c r="Z202" i="12"/>
  <c r="Q202" i="12"/>
  <c r="T202" i="12" s="1"/>
  <c r="O169" i="16" l="1"/>
  <c r="L169" i="16"/>
  <c r="N170" i="16"/>
  <c r="R171" i="15"/>
  <c r="Y171" i="15"/>
  <c r="P171" i="15"/>
  <c r="K170" i="14"/>
  <c r="W202" i="12"/>
  <c r="X202" i="12" s="1"/>
  <c r="AD202" i="12" s="1"/>
  <c r="U202" i="12"/>
  <c r="M202" i="12" s="1"/>
  <c r="J203" i="12" s="1"/>
  <c r="K203" i="12" s="1"/>
  <c r="AB202" i="12"/>
  <c r="R169" i="16" l="1"/>
  <c r="Y169" i="16"/>
  <c r="P169" i="16"/>
  <c r="Z171" i="15"/>
  <c r="V171" i="15"/>
  <c r="Q171" i="15"/>
  <c r="S171" i="15"/>
  <c r="AA171" i="15" s="1"/>
  <c r="L170" i="14"/>
  <c r="O170" i="14"/>
  <c r="N171" i="14"/>
  <c r="L203" i="12"/>
  <c r="N204" i="12"/>
  <c r="O203" i="12"/>
  <c r="Z169" i="16" l="1"/>
  <c r="V169" i="16"/>
  <c r="Q169" i="16"/>
  <c r="T169" i="16" s="1"/>
  <c r="S169" i="16"/>
  <c r="AA169" i="16" s="1"/>
  <c r="T171" i="15"/>
  <c r="AB171" i="15" s="1"/>
  <c r="W171" i="15"/>
  <c r="X171" i="15" s="1"/>
  <c r="AD171" i="15" s="1"/>
  <c r="AC171" i="15"/>
  <c r="Y170" i="14"/>
  <c r="P170" i="14"/>
  <c r="R170" i="14"/>
  <c r="R203" i="12"/>
  <c r="P203" i="12"/>
  <c r="Y203" i="12"/>
  <c r="AB169" i="16" l="1"/>
  <c r="U169" i="16"/>
  <c r="M169" i="16" s="1"/>
  <c r="J170" i="16" s="1"/>
  <c r="W169" i="16"/>
  <c r="X169" i="16" s="1"/>
  <c r="AD169" i="16" s="1"/>
  <c r="AC169" i="16"/>
  <c r="U171" i="15"/>
  <c r="M171" i="15" s="1"/>
  <c r="J172" i="15" s="1"/>
  <c r="K172" i="15" s="1"/>
  <c r="Q170" i="14"/>
  <c r="T170" i="14" s="1"/>
  <c r="Z170" i="14"/>
  <c r="V170" i="14"/>
  <c r="S170" i="14"/>
  <c r="AA170" i="14" s="1"/>
  <c r="Q203" i="12"/>
  <c r="S203" i="12"/>
  <c r="AA203" i="12" s="1"/>
  <c r="Z203" i="12"/>
  <c r="V203" i="12"/>
  <c r="K170" i="16" l="1"/>
  <c r="L172" i="15"/>
  <c r="O172" i="15"/>
  <c r="N173" i="15"/>
  <c r="W170" i="14"/>
  <c r="X170" i="14" s="1"/>
  <c r="AD170" i="14" s="1"/>
  <c r="AC170" i="14"/>
  <c r="AB170" i="14"/>
  <c r="U170" i="14"/>
  <c r="M170" i="14" s="1"/>
  <c r="J171" i="14" s="1"/>
  <c r="AC203" i="12"/>
  <c r="W203" i="12"/>
  <c r="X203" i="12" s="1"/>
  <c r="AD203" i="12" s="1"/>
  <c r="T203" i="12"/>
  <c r="O170" i="16" l="1"/>
  <c r="L170" i="16"/>
  <c r="N171" i="16"/>
  <c r="Y172" i="15"/>
  <c r="P172" i="15"/>
  <c r="R172" i="15"/>
  <c r="K171" i="14"/>
  <c r="U203" i="12"/>
  <c r="M203" i="12" s="1"/>
  <c r="J204" i="12" s="1"/>
  <c r="K204" i="12" s="1"/>
  <c r="AB203" i="12"/>
  <c r="Y170" i="16" l="1"/>
  <c r="R170" i="16"/>
  <c r="P170" i="16"/>
  <c r="Q172" i="15"/>
  <c r="T172" i="15" s="1"/>
  <c r="V172" i="15"/>
  <c r="Z172" i="15"/>
  <c r="S172" i="15"/>
  <c r="AA172" i="15" s="1"/>
  <c r="L171" i="14"/>
  <c r="O171" i="14"/>
  <c r="N172" i="14"/>
  <c r="L204" i="12"/>
  <c r="O204" i="12"/>
  <c r="N205" i="12"/>
  <c r="Q170" i="16" l="1"/>
  <c r="T170" i="16" s="1"/>
  <c r="Z170" i="16"/>
  <c r="V170" i="16"/>
  <c r="S170" i="16"/>
  <c r="AA170" i="16" s="1"/>
  <c r="W172" i="15"/>
  <c r="X172" i="15" s="1"/>
  <c r="AD172" i="15" s="1"/>
  <c r="AC172" i="15"/>
  <c r="AB172" i="15"/>
  <c r="U172" i="15"/>
  <c r="M172" i="15" s="1"/>
  <c r="J173" i="15" s="1"/>
  <c r="P171" i="14"/>
  <c r="R171" i="14"/>
  <c r="Y171" i="14"/>
  <c r="P204" i="12"/>
  <c r="Y204" i="12"/>
  <c r="R204" i="12"/>
  <c r="AB170" i="16" l="1"/>
  <c r="U170" i="16"/>
  <c r="M170" i="16" s="1"/>
  <c r="J171" i="16" s="1"/>
  <c r="W170" i="16"/>
  <c r="X170" i="16" s="1"/>
  <c r="AD170" i="16" s="1"/>
  <c r="AC170" i="16"/>
  <c r="K173" i="15"/>
  <c r="Z171" i="14"/>
  <c r="V171" i="14"/>
  <c r="Q171" i="14"/>
  <c r="T171" i="14" s="1"/>
  <c r="S171" i="14"/>
  <c r="AA171" i="14" s="1"/>
  <c r="V204" i="12"/>
  <c r="Z204" i="12"/>
  <c r="S204" i="12"/>
  <c r="AA204" i="12" s="1"/>
  <c r="Q204" i="12"/>
  <c r="K171" i="16" l="1"/>
  <c r="L173" i="15"/>
  <c r="O173" i="15"/>
  <c r="N174" i="15"/>
  <c r="AB171" i="14"/>
  <c r="U171" i="14"/>
  <c r="M171" i="14" s="1"/>
  <c r="J172" i="14" s="1"/>
  <c r="W171" i="14"/>
  <c r="X171" i="14" s="1"/>
  <c r="AD171" i="14" s="1"/>
  <c r="AC171" i="14"/>
  <c r="T204" i="12"/>
  <c r="AB204" i="12" s="1"/>
  <c r="W204" i="12"/>
  <c r="X204" i="12" s="1"/>
  <c r="AD204" i="12" s="1"/>
  <c r="AC204" i="12"/>
  <c r="L171" i="16" l="1"/>
  <c r="O171" i="16"/>
  <c r="N172" i="16"/>
  <c r="Y173" i="15"/>
  <c r="P173" i="15"/>
  <c r="R173" i="15"/>
  <c r="K172" i="14"/>
  <c r="U204" i="12"/>
  <c r="M204" i="12" s="1"/>
  <c r="J205" i="12" s="1"/>
  <c r="K205" i="12" s="1"/>
  <c r="O205" i="12" s="1"/>
  <c r="Y171" i="16" l="1"/>
  <c r="P171" i="16"/>
  <c r="R171" i="16"/>
  <c r="Q173" i="15"/>
  <c r="T173" i="15" s="1"/>
  <c r="V173" i="15"/>
  <c r="Z173" i="15"/>
  <c r="S173" i="15"/>
  <c r="AA173" i="15" s="1"/>
  <c r="O172" i="14"/>
  <c r="L172" i="14"/>
  <c r="N173" i="14"/>
  <c r="L205" i="12"/>
  <c r="R205" i="12"/>
  <c r="P205" i="12"/>
  <c r="Y205" i="12"/>
  <c r="Z171" i="16" l="1"/>
  <c r="V171" i="16"/>
  <c r="Q171" i="16"/>
  <c r="T171" i="16" s="1"/>
  <c r="S171" i="16"/>
  <c r="AA171" i="16" s="1"/>
  <c r="W173" i="15"/>
  <c r="X173" i="15" s="1"/>
  <c r="AD173" i="15" s="1"/>
  <c r="AC173" i="15"/>
  <c r="AB173" i="15"/>
  <c r="U173" i="15"/>
  <c r="M173" i="15" s="1"/>
  <c r="J174" i="15" s="1"/>
  <c r="R172" i="14"/>
  <c r="Y172" i="14"/>
  <c r="P172" i="14"/>
  <c r="Z205" i="12"/>
  <c r="Q205" i="12"/>
  <c r="S205" i="12"/>
  <c r="AA205" i="12" s="1"/>
  <c r="V205" i="12"/>
  <c r="AB171" i="16" l="1"/>
  <c r="U171" i="16"/>
  <c r="M171" i="16" s="1"/>
  <c r="J172" i="16" s="1"/>
  <c r="W171" i="16"/>
  <c r="X171" i="16" s="1"/>
  <c r="AD171" i="16" s="1"/>
  <c r="AC171" i="16"/>
  <c r="K174" i="15"/>
  <c r="Z172" i="14"/>
  <c r="V172" i="14"/>
  <c r="Q172" i="14"/>
  <c r="T172" i="14" s="1"/>
  <c r="S172" i="14"/>
  <c r="AA172" i="14" s="1"/>
  <c r="T205" i="12"/>
  <c r="AB205" i="12" s="1"/>
  <c r="W205" i="12"/>
  <c r="X205" i="12" s="1"/>
  <c r="AD205" i="12" s="1"/>
  <c r="AC205" i="12"/>
  <c r="K172" i="16" l="1"/>
  <c r="L174" i="15"/>
  <c r="O174" i="15"/>
  <c r="N175" i="15"/>
  <c r="AB172" i="14"/>
  <c r="U172" i="14"/>
  <c r="M172" i="14" s="1"/>
  <c r="J173" i="14" s="1"/>
  <c r="W172" i="14"/>
  <c r="X172" i="14" s="1"/>
  <c r="AD172" i="14" s="1"/>
  <c r="AC172" i="14"/>
  <c r="U205" i="12"/>
  <c r="M205" i="12" s="1"/>
  <c r="L172" i="16" l="1"/>
  <c r="O172" i="16"/>
  <c r="N173" i="16"/>
  <c r="P174" i="15"/>
  <c r="R174" i="15"/>
  <c r="Y174" i="15"/>
  <c r="K173" i="14"/>
  <c r="Y172" i="16" l="1"/>
  <c r="P172" i="16"/>
  <c r="R172" i="16"/>
  <c r="Z174" i="15"/>
  <c r="V174" i="15"/>
  <c r="Q174" i="15"/>
  <c r="S174" i="15"/>
  <c r="AA174" i="15" s="1"/>
  <c r="O173" i="14"/>
  <c r="L173" i="14"/>
  <c r="N174" i="14"/>
  <c r="Q172" i="16" l="1"/>
  <c r="T172" i="16" s="1"/>
  <c r="V172" i="16"/>
  <c r="Z172" i="16"/>
  <c r="S172" i="16"/>
  <c r="AA172" i="16" s="1"/>
  <c r="T174" i="15"/>
  <c r="AB174" i="15" s="1"/>
  <c r="W174" i="15"/>
  <c r="X174" i="15" s="1"/>
  <c r="AD174" i="15" s="1"/>
  <c r="AC174" i="15"/>
  <c r="R173" i="14"/>
  <c r="Y173" i="14"/>
  <c r="P173" i="14"/>
  <c r="W172" i="16" l="1"/>
  <c r="X172" i="16" s="1"/>
  <c r="AD172" i="16" s="1"/>
  <c r="AC172" i="16"/>
  <c r="AB172" i="16"/>
  <c r="U172" i="16"/>
  <c r="M172" i="16" s="1"/>
  <c r="J173" i="16" s="1"/>
  <c r="U174" i="15"/>
  <c r="M174" i="15" s="1"/>
  <c r="J175" i="15" s="1"/>
  <c r="K175" i="15" s="1"/>
  <c r="Z173" i="14"/>
  <c r="V173" i="14"/>
  <c r="Q173" i="14"/>
  <c r="T173" i="14" s="1"/>
  <c r="S173" i="14"/>
  <c r="AA173" i="14" s="1"/>
  <c r="K173" i="16" l="1"/>
  <c r="O175" i="15"/>
  <c r="L175" i="15"/>
  <c r="N176" i="15"/>
  <c r="AB173" i="14"/>
  <c r="U173" i="14"/>
  <c r="M173" i="14" s="1"/>
  <c r="J174" i="14" s="1"/>
  <c r="W173" i="14"/>
  <c r="X173" i="14" s="1"/>
  <c r="AD173" i="14" s="1"/>
  <c r="AC173" i="14"/>
  <c r="L173" i="16" l="1"/>
  <c r="O173" i="16"/>
  <c r="N174" i="16"/>
  <c r="R175" i="15"/>
  <c r="Y175" i="15"/>
  <c r="P175" i="15"/>
  <c r="K174" i="14"/>
  <c r="P173" i="16" l="1"/>
  <c r="R173" i="16"/>
  <c r="Y173" i="16"/>
  <c r="Z175" i="15"/>
  <c r="V175" i="15"/>
  <c r="Q175" i="15"/>
  <c r="S175" i="15"/>
  <c r="AA175" i="15" s="1"/>
  <c r="O174" i="14"/>
  <c r="L174" i="14"/>
  <c r="N175" i="14"/>
  <c r="Z173" i="16" l="1"/>
  <c r="V173" i="16"/>
  <c r="Q173" i="16"/>
  <c r="T173" i="16" s="1"/>
  <c r="S173" i="16"/>
  <c r="AA173" i="16" s="1"/>
  <c r="T175" i="15"/>
  <c r="AB175" i="15" s="1"/>
  <c r="W175" i="15"/>
  <c r="X175" i="15" s="1"/>
  <c r="AD175" i="15" s="1"/>
  <c r="AC175" i="15"/>
  <c r="Y174" i="14"/>
  <c r="R174" i="14"/>
  <c r="P174" i="14"/>
  <c r="AB173" i="16" l="1"/>
  <c r="U173" i="16"/>
  <c r="M173" i="16" s="1"/>
  <c r="J174" i="16" s="1"/>
  <c r="W173" i="16"/>
  <c r="X173" i="16" s="1"/>
  <c r="AD173" i="16" s="1"/>
  <c r="AC173" i="16"/>
  <c r="U175" i="15"/>
  <c r="M175" i="15" s="1"/>
  <c r="J176" i="15" s="1"/>
  <c r="K176" i="15" s="1"/>
  <c r="Q174" i="14"/>
  <c r="Z174" i="14"/>
  <c r="V174" i="14"/>
  <c r="S174" i="14"/>
  <c r="AA174" i="14" s="1"/>
  <c r="K174" i="16" l="1"/>
  <c r="T174" i="14"/>
  <c r="L176" i="15"/>
  <c r="O176" i="15"/>
  <c r="N177" i="15"/>
  <c r="W174" i="14"/>
  <c r="X174" i="14" s="1"/>
  <c r="AD174" i="14" s="1"/>
  <c r="AC174" i="14"/>
  <c r="AB174" i="14"/>
  <c r="U174" i="14"/>
  <c r="M174" i="14" s="1"/>
  <c r="J175" i="14" s="1"/>
  <c r="O174" i="16" l="1"/>
  <c r="L174" i="16"/>
  <c r="N175" i="16"/>
  <c r="R176" i="15"/>
  <c r="Y176" i="15"/>
  <c r="P176" i="15"/>
  <c r="K175" i="14"/>
  <c r="R174" i="16" l="1"/>
  <c r="Y174" i="16"/>
  <c r="P174" i="16"/>
  <c r="Z176" i="15"/>
  <c r="V176" i="15"/>
  <c r="Q176" i="15"/>
  <c r="T176" i="15" s="1"/>
  <c r="S176" i="15"/>
  <c r="AA176" i="15" s="1"/>
  <c r="L175" i="14"/>
  <c r="O175" i="14"/>
  <c r="N176" i="14"/>
  <c r="Z174" i="16" l="1"/>
  <c r="V174" i="16"/>
  <c r="Q174" i="16"/>
  <c r="T174" i="16" s="1"/>
  <c r="S174" i="16"/>
  <c r="AA174" i="16" s="1"/>
  <c r="AB176" i="15"/>
  <c r="U176" i="15"/>
  <c r="M176" i="15" s="1"/>
  <c r="J177" i="15" s="1"/>
  <c r="W176" i="15"/>
  <c r="X176" i="15" s="1"/>
  <c r="AD176" i="15" s="1"/>
  <c r="AC176" i="15"/>
  <c r="P175" i="14"/>
  <c r="R175" i="14"/>
  <c r="Y175" i="14"/>
  <c r="AB174" i="16" l="1"/>
  <c r="U174" i="16"/>
  <c r="M174" i="16" s="1"/>
  <c r="J175" i="16" s="1"/>
  <c r="W174" i="16"/>
  <c r="X174" i="16" s="1"/>
  <c r="AD174" i="16" s="1"/>
  <c r="AC174" i="16"/>
  <c r="K177" i="15"/>
  <c r="Z175" i="14"/>
  <c r="V175" i="14"/>
  <c r="Q175" i="14"/>
  <c r="S175" i="14"/>
  <c r="AA175" i="14" s="1"/>
  <c r="K175" i="16" l="1"/>
  <c r="L177" i="15"/>
  <c r="O177" i="15"/>
  <c r="N178" i="15"/>
  <c r="T175" i="14"/>
  <c r="W175" i="14"/>
  <c r="X175" i="14" s="1"/>
  <c r="AD175" i="14" s="1"/>
  <c r="AC175" i="14"/>
  <c r="L175" i="16" l="1"/>
  <c r="O175" i="16"/>
  <c r="N176" i="16"/>
  <c r="Y177" i="15"/>
  <c r="P177" i="15"/>
  <c r="R177" i="15"/>
  <c r="AB175" i="14"/>
  <c r="U175" i="14"/>
  <c r="M175" i="14" s="1"/>
  <c r="J176" i="14" s="1"/>
  <c r="R175" i="16" l="1"/>
  <c r="Y175" i="16"/>
  <c r="P175" i="16"/>
  <c r="Q177" i="15"/>
  <c r="Z177" i="15"/>
  <c r="V177" i="15"/>
  <c r="S177" i="15"/>
  <c r="AA177" i="15" s="1"/>
  <c r="K176" i="14"/>
  <c r="Z175" i="16" l="1"/>
  <c r="V175" i="16"/>
  <c r="Q175" i="16"/>
  <c r="T175" i="16" s="1"/>
  <c r="S175" i="16"/>
  <c r="AA175" i="16" s="1"/>
  <c r="T177" i="15"/>
  <c r="U177" i="15" s="1"/>
  <c r="M177" i="15" s="1"/>
  <c r="J178" i="15" s="1"/>
  <c r="W177" i="15"/>
  <c r="X177" i="15" s="1"/>
  <c r="AD177" i="15" s="1"/>
  <c r="AC177" i="15"/>
  <c r="AB177" i="15"/>
  <c r="O176" i="14"/>
  <c r="L176" i="14"/>
  <c r="N177" i="14"/>
  <c r="AB175" i="16" l="1"/>
  <c r="U175" i="16"/>
  <c r="M175" i="16" s="1"/>
  <c r="J176" i="16" s="1"/>
  <c r="X175" i="16"/>
  <c r="AD175" i="16" s="1"/>
  <c r="W175" i="16"/>
  <c r="AC175" i="16"/>
  <c r="K178" i="15"/>
  <c r="Y176" i="14"/>
  <c r="P176" i="14"/>
  <c r="R176" i="14"/>
  <c r="K176" i="16" l="1"/>
  <c r="L178" i="15"/>
  <c r="O178" i="15"/>
  <c r="N179" i="15"/>
  <c r="Q176" i="14"/>
  <c r="V176" i="14"/>
  <c r="Z176" i="14"/>
  <c r="S176" i="14"/>
  <c r="AA176" i="14" s="1"/>
  <c r="L176" i="16" l="1"/>
  <c r="O176" i="16"/>
  <c r="N177" i="16"/>
  <c r="P178" i="15"/>
  <c r="R178" i="15"/>
  <c r="Y178" i="15"/>
  <c r="W176" i="14"/>
  <c r="X176" i="14" s="1"/>
  <c r="AD176" i="14" s="1"/>
  <c r="AC176" i="14"/>
  <c r="T176" i="14"/>
  <c r="Y176" i="16" l="1"/>
  <c r="P176" i="16"/>
  <c r="R176" i="16"/>
  <c r="Z178" i="15"/>
  <c r="V178" i="15"/>
  <c r="Q178" i="15"/>
  <c r="T178" i="15" s="1"/>
  <c r="S178" i="15"/>
  <c r="AA178" i="15" s="1"/>
  <c r="AB176" i="14"/>
  <c r="U176" i="14"/>
  <c r="M176" i="14" s="1"/>
  <c r="J177" i="14" s="1"/>
  <c r="Q176" i="16" l="1"/>
  <c r="T176" i="16" s="1"/>
  <c r="Z176" i="16"/>
  <c r="V176" i="16"/>
  <c r="S176" i="16"/>
  <c r="AA176" i="16" s="1"/>
  <c r="AB178" i="15"/>
  <c r="U178" i="15"/>
  <c r="M178" i="15" s="1"/>
  <c r="J179" i="15" s="1"/>
  <c r="W178" i="15"/>
  <c r="X178" i="15" s="1"/>
  <c r="AD178" i="15" s="1"/>
  <c r="AC178" i="15"/>
  <c r="K177" i="14"/>
  <c r="AB176" i="16" l="1"/>
  <c r="U176" i="16"/>
  <c r="M176" i="16" s="1"/>
  <c r="J177" i="16" s="1"/>
  <c r="W176" i="16"/>
  <c r="X176" i="16" s="1"/>
  <c r="AD176" i="16" s="1"/>
  <c r="AC176" i="16"/>
  <c r="K179" i="15"/>
  <c r="L177" i="14"/>
  <c r="O177" i="14"/>
  <c r="N178" i="14"/>
  <c r="K177" i="16" l="1"/>
  <c r="O179" i="15"/>
  <c r="L179" i="15"/>
  <c r="N180" i="15"/>
  <c r="R177" i="14"/>
  <c r="Y177" i="14"/>
  <c r="P177" i="14"/>
  <c r="L177" i="16" l="1"/>
  <c r="O177" i="16"/>
  <c r="N178" i="16"/>
  <c r="R179" i="15"/>
  <c r="Y179" i="15"/>
  <c r="P179" i="15"/>
  <c r="Z177" i="14"/>
  <c r="V177" i="14"/>
  <c r="Q177" i="14"/>
  <c r="S177" i="14"/>
  <c r="AA177" i="14" s="1"/>
  <c r="P177" i="16" l="1"/>
  <c r="R177" i="16"/>
  <c r="Y177" i="16"/>
  <c r="T177" i="14"/>
  <c r="AB177" i="14" s="1"/>
  <c r="Z179" i="15"/>
  <c r="V179" i="15"/>
  <c r="Q179" i="15"/>
  <c r="T179" i="15" s="1"/>
  <c r="S179" i="15"/>
  <c r="AA179" i="15" s="1"/>
  <c r="W177" i="14"/>
  <c r="X177" i="14" s="1"/>
  <c r="AD177" i="14" s="1"/>
  <c r="AC177" i="14"/>
  <c r="Z177" i="16" l="1"/>
  <c r="V177" i="16"/>
  <c r="Q177" i="16"/>
  <c r="T177" i="16" s="1"/>
  <c r="S177" i="16"/>
  <c r="AA177" i="16" s="1"/>
  <c r="U177" i="14"/>
  <c r="M177" i="14" s="1"/>
  <c r="J178" i="14" s="1"/>
  <c r="K178" i="14" s="1"/>
  <c r="AB179" i="15"/>
  <c r="U179" i="15"/>
  <c r="M179" i="15" s="1"/>
  <c r="J180" i="15" s="1"/>
  <c r="W179" i="15"/>
  <c r="X179" i="15" s="1"/>
  <c r="AD179" i="15" s="1"/>
  <c r="AC179" i="15"/>
  <c r="AB177" i="16" l="1"/>
  <c r="U177" i="16"/>
  <c r="M177" i="16" s="1"/>
  <c r="J178" i="16" s="1"/>
  <c r="X177" i="16"/>
  <c r="AD177" i="16" s="1"/>
  <c r="W177" i="16"/>
  <c r="AC177" i="16"/>
  <c r="K180" i="15"/>
  <c r="L178" i="14"/>
  <c r="O178" i="14"/>
  <c r="N179" i="14"/>
  <c r="K178" i="16" l="1"/>
  <c r="L180" i="15"/>
  <c r="O180" i="15"/>
  <c r="N181" i="15"/>
  <c r="Y178" i="14"/>
  <c r="P178" i="14"/>
  <c r="R178" i="14"/>
  <c r="O178" i="16" l="1"/>
  <c r="L178" i="16"/>
  <c r="N179" i="16"/>
  <c r="R180" i="15"/>
  <c r="Y180" i="15"/>
  <c r="P180" i="15"/>
  <c r="Q178" i="14"/>
  <c r="Z178" i="14"/>
  <c r="V178" i="14"/>
  <c r="S178" i="14"/>
  <c r="AA178" i="14" s="1"/>
  <c r="R178" i="16" l="1"/>
  <c r="Y178" i="16"/>
  <c r="P178" i="16"/>
  <c r="Z180" i="15"/>
  <c r="V180" i="15"/>
  <c r="Q180" i="15"/>
  <c r="S180" i="15"/>
  <c r="AA180" i="15" s="1"/>
  <c r="W178" i="14"/>
  <c r="X178" i="14" s="1"/>
  <c r="AD178" i="14" s="1"/>
  <c r="AC178" i="14"/>
  <c r="T178" i="14"/>
  <c r="Z178" i="16" l="1"/>
  <c r="V178" i="16"/>
  <c r="Q178" i="16"/>
  <c r="T178" i="16" s="1"/>
  <c r="S178" i="16"/>
  <c r="AA178" i="16" s="1"/>
  <c r="T180" i="15"/>
  <c r="AB180" i="15" s="1"/>
  <c r="W180" i="15"/>
  <c r="X180" i="15" s="1"/>
  <c r="AD180" i="15" s="1"/>
  <c r="AC180" i="15"/>
  <c r="AB178" i="14"/>
  <c r="U178" i="14"/>
  <c r="M178" i="14" s="1"/>
  <c r="J179" i="14" s="1"/>
  <c r="AB178" i="16" l="1"/>
  <c r="U178" i="16"/>
  <c r="M178" i="16" s="1"/>
  <c r="J179" i="16" s="1"/>
  <c r="W178" i="16"/>
  <c r="X178" i="16" s="1"/>
  <c r="AD178" i="16" s="1"/>
  <c r="AC178" i="16"/>
  <c r="U180" i="15"/>
  <c r="M180" i="15" s="1"/>
  <c r="J181" i="15" s="1"/>
  <c r="K181" i="15" s="1"/>
  <c r="K179" i="14"/>
  <c r="K179" i="16" l="1"/>
  <c r="L181" i="15"/>
  <c r="O181" i="15"/>
  <c r="N182" i="15"/>
  <c r="L179" i="14"/>
  <c r="O179" i="14"/>
  <c r="N180" i="14"/>
  <c r="L179" i="16" l="1"/>
  <c r="O179" i="16"/>
  <c r="N180" i="16"/>
  <c r="Y181" i="15"/>
  <c r="P181" i="15"/>
  <c r="R181" i="15"/>
  <c r="P179" i="14"/>
  <c r="R179" i="14"/>
  <c r="Y179" i="14"/>
  <c r="R179" i="16" l="1"/>
  <c r="Y179" i="16"/>
  <c r="P179" i="16"/>
  <c r="Q181" i="15"/>
  <c r="V181" i="15"/>
  <c r="Z181" i="15"/>
  <c r="S181" i="15"/>
  <c r="AA181" i="15" s="1"/>
  <c r="Z179" i="14"/>
  <c r="V179" i="14"/>
  <c r="Q179" i="14"/>
  <c r="S179" i="14"/>
  <c r="AA179" i="14" s="1"/>
  <c r="Z179" i="16" l="1"/>
  <c r="V179" i="16"/>
  <c r="Q179" i="16"/>
  <c r="T179" i="16" s="1"/>
  <c r="S179" i="16"/>
  <c r="AA179" i="16" s="1"/>
  <c r="T181" i="15"/>
  <c r="U181" i="15" s="1"/>
  <c r="M181" i="15" s="1"/>
  <c r="J182" i="15" s="1"/>
  <c r="T179" i="14"/>
  <c r="AB179" i="14" s="1"/>
  <c r="W181" i="15"/>
  <c r="X181" i="15" s="1"/>
  <c r="AD181" i="15" s="1"/>
  <c r="AC181" i="15"/>
  <c r="AB181" i="15"/>
  <c r="W179" i="14"/>
  <c r="X179" i="14" s="1"/>
  <c r="AD179" i="14" s="1"/>
  <c r="AC179" i="14"/>
  <c r="AB179" i="16" l="1"/>
  <c r="U179" i="16"/>
  <c r="M179" i="16" s="1"/>
  <c r="J180" i="16" s="1"/>
  <c r="X179" i="16"/>
  <c r="AD179" i="16" s="1"/>
  <c r="W179" i="16"/>
  <c r="AC179" i="16"/>
  <c r="U179" i="14"/>
  <c r="M179" i="14" s="1"/>
  <c r="J180" i="14" s="1"/>
  <c r="K180" i="14" s="1"/>
  <c r="K182" i="15"/>
  <c r="K180" i="16" l="1"/>
  <c r="L182" i="15"/>
  <c r="O182" i="15"/>
  <c r="N183" i="15"/>
  <c r="O180" i="14"/>
  <c r="L180" i="14"/>
  <c r="N181" i="14"/>
  <c r="O180" i="16" l="1"/>
  <c r="L180" i="16"/>
  <c r="N181" i="16"/>
  <c r="P182" i="15"/>
  <c r="R182" i="15"/>
  <c r="Y182" i="15"/>
  <c r="R180" i="14"/>
  <c r="Y180" i="14"/>
  <c r="P180" i="14"/>
  <c r="R180" i="16" l="1"/>
  <c r="P180" i="16"/>
  <c r="Y180" i="16"/>
  <c r="V182" i="15"/>
  <c r="Z182" i="15"/>
  <c r="Q182" i="15"/>
  <c r="S182" i="15"/>
  <c r="AA182" i="15" s="1"/>
  <c r="Z180" i="14"/>
  <c r="V180" i="14"/>
  <c r="Q180" i="14"/>
  <c r="T180" i="14" s="1"/>
  <c r="S180" i="14"/>
  <c r="AA180" i="14" s="1"/>
  <c r="V180" i="16" l="1"/>
  <c r="Q180" i="16"/>
  <c r="Z180" i="16"/>
  <c r="S180" i="16"/>
  <c r="AA180" i="16" s="1"/>
  <c r="T182" i="15"/>
  <c r="AB182" i="15" s="1"/>
  <c r="W182" i="15"/>
  <c r="X182" i="15" s="1"/>
  <c r="AD182" i="15" s="1"/>
  <c r="AC182" i="15"/>
  <c r="AB180" i="14"/>
  <c r="U180" i="14"/>
  <c r="M180" i="14" s="1"/>
  <c r="J181" i="14" s="1"/>
  <c r="W180" i="14"/>
  <c r="X180" i="14" s="1"/>
  <c r="AD180" i="14" s="1"/>
  <c r="AC180" i="14"/>
  <c r="W180" i="16" l="1"/>
  <c r="X180" i="16" s="1"/>
  <c r="AD180" i="16" s="1"/>
  <c r="AC180" i="16"/>
  <c r="T180" i="16"/>
  <c r="U182" i="15"/>
  <c r="M182" i="15" s="1"/>
  <c r="J183" i="15" s="1"/>
  <c r="K183" i="15" s="1"/>
  <c r="K181" i="14"/>
  <c r="AB180" i="16" l="1"/>
  <c r="U180" i="16"/>
  <c r="M180" i="16" s="1"/>
  <c r="J181" i="16" s="1"/>
  <c r="L183" i="15"/>
  <c r="O183" i="15"/>
  <c r="N184" i="15"/>
  <c r="L181" i="14"/>
  <c r="O181" i="14"/>
  <c r="N182" i="14"/>
  <c r="K181" i="16" l="1"/>
  <c r="P183" i="15"/>
  <c r="R183" i="15"/>
  <c r="Y183" i="15"/>
  <c r="R181" i="14"/>
  <c r="Y181" i="14"/>
  <c r="P181" i="14"/>
  <c r="L181" i="16" l="1"/>
  <c r="O181" i="16"/>
  <c r="N182" i="16"/>
  <c r="Z183" i="15"/>
  <c r="V183" i="15"/>
  <c r="Q183" i="15"/>
  <c r="S183" i="15"/>
  <c r="AA183" i="15" s="1"/>
  <c r="Z181" i="14"/>
  <c r="V181" i="14"/>
  <c r="Q181" i="14"/>
  <c r="S181" i="14"/>
  <c r="AA181" i="14" s="1"/>
  <c r="R181" i="16" l="1"/>
  <c r="P181" i="16"/>
  <c r="Y181" i="16"/>
  <c r="T183" i="15"/>
  <c r="AB183" i="15" s="1"/>
  <c r="T181" i="14"/>
  <c r="AB181" i="14" s="1"/>
  <c r="W183" i="15"/>
  <c r="X183" i="15" s="1"/>
  <c r="AD183" i="15" s="1"/>
  <c r="AC183" i="15"/>
  <c r="W181" i="14"/>
  <c r="X181" i="14" s="1"/>
  <c r="AD181" i="14" s="1"/>
  <c r="AC181" i="14"/>
  <c r="Z181" i="16" l="1"/>
  <c r="V181" i="16"/>
  <c r="Q181" i="16"/>
  <c r="T181" i="16" s="1"/>
  <c r="S181" i="16"/>
  <c r="AA181" i="16" s="1"/>
  <c r="U183" i="15"/>
  <c r="M183" i="15" s="1"/>
  <c r="J184" i="15" s="1"/>
  <c r="K184" i="15" s="1"/>
  <c r="U181" i="14"/>
  <c r="M181" i="14" s="1"/>
  <c r="J182" i="14" s="1"/>
  <c r="K182" i="14" s="1"/>
  <c r="AB181" i="16" l="1"/>
  <c r="U181" i="16"/>
  <c r="M181" i="16" s="1"/>
  <c r="J182" i="16" s="1"/>
  <c r="X181" i="16"/>
  <c r="AD181" i="16" s="1"/>
  <c r="W181" i="16"/>
  <c r="AC181" i="16"/>
  <c r="O184" i="15"/>
  <c r="L184" i="15"/>
  <c r="N185" i="15"/>
  <c r="L182" i="14"/>
  <c r="O182" i="14"/>
  <c r="N183" i="14"/>
  <c r="K182" i="16" l="1"/>
  <c r="R184" i="15"/>
  <c r="Y184" i="15"/>
  <c r="P184" i="15"/>
  <c r="Y182" i="14"/>
  <c r="P182" i="14"/>
  <c r="R182" i="14"/>
  <c r="O182" i="16" l="1"/>
  <c r="L182" i="16"/>
  <c r="N183" i="16"/>
  <c r="Z184" i="15"/>
  <c r="V184" i="15"/>
  <c r="Q184" i="15"/>
  <c r="S184" i="15"/>
  <c r="AA184" i="15" s="1"/>
  <c r="Q182" i="14"/>
  <c r="Z182" i="14"/>
  <c r="V182" i="14"/>
  <c r="S182" i="14"/>
  <c r="AA182" i="14" s="1"/>
  <c r="Y182" i="16" l="1"/>
  <c r="R182" i="16"/>
  <c r="P182" i="16"/>
  <c r="T182" i="14"/>
  <c r="AB182" i="14" s="1"/>
  <c r="T184" i="15"/>
  <c r="W184" i="15"/>
  <c r="X184" i="15" s="1"/>
  <c r="AD184" i="15" s="1"/>
  <c r="AC184" i="15"/>
  <c r="W182" i="14"/>
  <c r="X182" i="14" s="1"/>
  <c r="AD182" i="14" s="1"/>
  <c r="AC182" i="14"/>
  <c r="U182" i="14"/>
  <c r="M182" i="14" s="1"/>
  <c r="J183" i="14" s="1"/>
  <c r="Q182" i="16" l="1"/>
  <c r="T182" i="16" s="1"/>
  <c r="Z182" i="16"/>
  <c r="V182" i="16"/>
  <c r="S182" i="16"/>
  <c r="AA182" i="16" s="1"/>
  <c r="AB184" i="15"/>
  <c r="U184" i="15"/>
  <c r="M184" i="15" s="1"/>
  <c r="J185" i="15" s="1"/>
  <c r="K183" i="14"/>
  <c r="W182" i="16" l="1"/>
  <c r="X182" i="16" s="1"/>
  <c r="AD182" i="16" s="1"/>
  <c r="AC182" i="16"/>
  <c r="AB182" i="16"/>
  <c r="U182" i="16"/>
  <c r="M182" i="16" s="1"/>
  <c r="J183" i="16" s="1"/>
  <c r="K185" i="15"/>
  <c r="L183" i="14"/>
  <c r="O183" i="14"/>
  <c r="N184" i="14"/>
  <c r="K183" i="16" l="1"/>
  <c r="L185" i="15"/>
  <c r="O185" i="15"/>
  <c r="N186" i="15"/>
  <c r="P183" i="14"/>
  <c r="R183" i="14"/>
  <c r="Y183" i="14"/>
  <c r="L183" i="16" l="1"/>
  <c r="O183" i="16"/>
  <c r="N184" i="16"/>
  <c r="R185" i="15"/>
  <c r="Y185" i="15"/>
  <c r="P185" i="15"/>
  <c r="Z183" i="14"/>
  <c r="V183" i="14"/>
  <c r="Q183" i="14"/>
  <c r="S183" i="14"/>
  <c r="AA183" i="14" s="1"/>
  <c r="Y183" i="16" l="1"/>
  <c r="P183" i="16"/>
  <c r="R183" i="16"/>
  <c r="Z185" i="15"/>
  <c r="V185" i="15"/>
  <c r="Q185" i="15"/>
  <c r="S185" i="15"/>
  <c r="AA185" i="15" s="1"/>
  <c r="T183" i="14"/>
  <c r="W183" i="14"/>
  <c r="X183" i="14" s="1"/>
  <c r="AD183" i="14" s="1"/>
  <c r="AC183" i="14"/>
  <c r="Q183" i="16" l="1"/>
  <c r="T183" i="16" s="1"/>
  <c r="V183" i="16"/>
  <c r="Z183" i="16"/>
  <c r="S183" i="16"/>
  <c r="AA183" i="16" s="1"/>
  <c r="T185" i="15"/>
  <c r="W185" i="15"/>
  <c r="X185" i="15" s="1"/>
  <c r="AD185" i="15" s="1"/>
  <c r="AC185" i="15"/>
  <c r="AB183" i="14"/>
  <c r="U183" i="14"/>
  <c r="M183" i="14" s="1"/>
  <c r="J184" i="14" s="1"/>
  <c r="AB183" i="16" l="1"/>
  <c r="U183" i="16"/>
  <c r="M183" i="16" s="1"/>
  <c r="J184" i="16" s="1"/>
  <c r="X183" i="16"/>
  <c r="AD183" i="16" s="1"/>
  <c r="W183" i="16"/>
  <c r="AC183" i="16"/>
  <c r="AB185" i="15"/>
  <c r="U185" i="15"/>
  <c r="M185" i="15" s="1"/>
  <c r="J186" i="15" s="1"/>
  <c r="K184" i="14"/>
  <c r="K184" i="16" l="1"/>
  <c r="K186" i="15"/>
  <c r="O184" i="14"/>
  <c r="L184" i="14"/>
  <c r="N185" i="14"/>
  <c r="L184" i="16" l="1"/>
  <c r="O184" i="16"/>
  <c r="N185" i="16"/>
  <c r="L186" i="15"/>
  <c r="O186" i="15"/>
  <c r="N187" i="15"/>
  <c r="R184" i="14"/>
  <c r="Y184" i="14"/>
  <c r="P184" i="14"/>
  <c r="Y184" i="16" l="1"/>
  <c r="P184" i="16"/>
  <c r="R184" i="16"/>
  <c r="Y186" i="15"/>
  <c r="P186" i="15"/>
  <c r="R186" i="15"/>
  <c r="Z184" i="14"/>
  <c r="V184" i="14"/>
  <c r="Q184" i="14"/>
  <c r="S184" i="14"/>
  <c r="AA184" i="14" s="1"/>
  <c r="Q184" i="16" l="1"/>
  <c r="T184" i="16" s="1"/>
  <c r="Z184" i="16"/>
  <c r="V184" i="16"/>
  <c r="S184" i="16"/>
  <c r="AA184" i="16" s="1"/>
  <c r="T184" i="14"/>
  <c r="AB184" i="14" s="1"/>
  <c r="Q186" i="15"/>
  <c r="Z186" i="15"/>
  <c r="V186" i="15"/>
  <c r="S186" i="15"/>
  <c r="AA186" i="15" s="1"/>
  <c r="W184" i="14"/>
  <c r="X184" i="14" s="1"/>
  <c r="AD184" i="14" s="1"/>
  <c r="AC184" i="14"/>
  <c r="AB184" i="16" l="1"/>
  <c r="U184" i="16"/>
  <c r="M184" i="16" s="1"/>
  <c r="J185" i="16" s="1"/>
  <c r="W184" i="16"/>
  <c r="X184" i="16" s="1"/>
  <c r="AD184" i="16" s="1"/>
  <c r="AC184" i="16"/>
  <c r="U184" i="14"/>
  <c r="M184" i="14" s="1"/>
  <c r="J185" i="14" s="1"/>
  <c r="K185" i="14" s="1"/>
  <c r="W186" i="15"/>
  <c r="X186" i="15" s="1"/>
  <c r="AD186" i="15" s="1"/>
  <c r="AC186" i="15"/>
  <c r="T186" i="15"/>
  <c r="K185" i="16" l="1"/>
  <c r="AB186" i="15"/>
  <c r="U186" i="15"/>
  <c r="M186" i="15" s="1"/>
  <c r="J187" i="15" s="1"/>
  <c r="L185" i="14"/>
  <c r="O185" i="14"/>
  <c r="N186" i="14"/>
  <c r="L185" i="16" l="1"/>
  <c r="O185" i="16"/>
  <c r="N186" i="16"/>
  <c r="K187" i="15"/>
  <c r="R185" i="14"/>
  <c r="Y185" i="14"/>
  <c r="P185" i="14"/>
  <c r="P185" i="16" l="1"/>
  <c r="R185" i="16"/>
  <c r="Y185" i="16"/>
  <c r="L187" i="15"/>
  <c r="O187" i="15"/>
  <c r="N188" i="15"/>
  <c r="Z185" i="14"/>
  <c r="V185" i="14"/>
  <c r="Q185" i="14"/>
  <c r="S185" i="14"/>
  <c r="AA185" i="14" s="1"/>
  <c r="Z185" i="16" l="1"/>
  <c r="V185" i="16"/>
  <c r="Q185" i="16"/>
  <c r="T185" i="16" s="1"/>
  <c r="S185" i="16"/>
  <c r="AA185" i="16" s="1"/>
  <c r="T185" i="14"/>
  <c r="AB185" i="14" s="1"/>
  <c r="P187" i="15"/>
  <c r="R187" i="15"/>
  <c r="Y187" i="15"/>
  <c r="W185" i="14"/>
  <c r="X185" i="14" s="1"/>
  <c r="AD185" i="14" s="1"/>
  <c r="AC185" i="14"/>
  <c r="AB185" i="16" l="1"/>
  <c r="U185" i="16"/>
  <c r="M185" i="16" s="1"/>
  <c r="J186" i="16" s="1"/>
  <c r="X185" i="16"/>
  <c r="AD185" i="16" s="1"/>
  <c r="W185" i="16"/>
  <c r="AC185" i="16"/>
  <c r="U185" i="14"/>
  <c r="M185" i="14" s="1"/>
  <c r="J186" i="14" s="1"/>
  <c r="K186" i="14" s="1"/>
  <c r="Z187" i="15"/>
  <c r="V187" i="15"/>
  <c r="Q187" i="15"/>
  <c r="T187" i="15" s="1"/>
  <c r="S187" i="15"/>
  <c r="AA187" i="15" s="1"/>
  <c r="K186" i="16" l="1"/>
  <c r="AB187" i="15"/>
  <c r="U187" i="15"/>
  <c r="M187" i="15" s="1"/>
  <c r="J188" i="15" s="1"/>
  <c r="W187" i="15"/>
  <c r="X187" i="15" s="1"/>
  <c r="AD187" i="15" s="1"/>
  <c r="AC187" i="15"/>
  <c r="L186" i="14"/>
  <c r="O186" i="14"/>
  <c r="N187" i="14"/>
  <c r="O186" i="16" l="1"/>
  <c r="L186" i="16"/>
  <c r="N187" i="16"/>
  <c r="K188" i="15"/>
  <c r="R186" i="14"/>
  <c r="P186" i="14"/>
  <c r="Y186" i="14"/>
  <c r="R186" i="16" l="1"/>
  <c r="Y186" i="16"/>
  <c r="P186" i="16"/>
  <c r="O188" i="15"/>
  <c r="L188" i="15"/>
  <c r="N189" i="15"/>
  <c r="Z186" i="14"/>
  <c r="V186" i="14"/>
  <c r="Q186" i="14"/>
  <c r="S186" i="14"/>
  <c r="AA186" i="14" s="1"/>
  <c r="Z186" i="16" l="1"/>
  <c r="V186" i="16"/>
  <c r="Q186" i="16"/>
  <c r="T186" i="16" s="1"/>
  <c r="S186" i="16"/>
  <c r="AA186" i="16" s="1"/>
  <c r="T186" i="14"/>
  <c r="U186" i="14" s="1"/>
  <c r="M186" i="14" s="1"/>
  <c r="J187" i="14" s="1"/>
  <c r="R188" i="15"/>
  <c r="Y188" i="15"/>
  <c r="P188" i="15"/>
  <c r="W186" i="14"/>
  <c r="X186" i="14" s="1"/>
  <c r="AD186" i="14" s="1"/>
  <c r="AC186" i="14"/>
  <c r="AB186" i="16" l="1"/>
  <c r="U186" i="16"/>
  <c r="M186" i="16" s="1"/>
  <c r="J187" i="16" s="1"/>
  <c r="W186" i="16"/>
  <c r="X186" i="16" s="1"/>
  <c r="AD186" i="16" s="1"/>
  <c r="AC186" i="16"/>
  <c r="AB186" i="14"/>
  <c r="Z188" i="15"/>
  <c r="V188" i="15"/>
  <c r="Q188" i="15"/>
  <c r="T188" i="15" s="1"/>
  <c r="S188" i="15"/>
  <c r="AA188" i="15" s="1"/>
  <c r="K187" i="14"/>
  <c r="K187" i="16" l="1"/>
  <c r="AB188" i="15"/>
  <c r="U188" i="15"/>
  <c r="M188" i="15" s="1"/>
  <c r="J189" i="15" s="1"/>
  <c r="W188" i="15"/>
  <c r="X188" i="15" s="1"/>
  <c r="AD188" i="15" s="1"/>
  <c r="AC188" i="15"/>
  <c r="O187" i="14"/>
  <c r="L187" i="14"/>
  <c r="N188" i="14"/>
  <c r="L187" i="16" l="1"/>
  <c r="O187" i="16"/>
  <c r="N188" i="16"/>
  <c r="K189" i="15"/>
  <c r="Y187" i="14"/>
  <c r="R187" i="14"/>
  <c r="P187" i="14"/>
  <c r="R187" i="16" l="1"/>
  <c r="Y187" i="16"/>
  <c r="P187" i="16"/>
  <c r="L189" i="15"/>
  <c r="O189" i="15"/>
  <c r="N190" i="15"/>
  <c r="Q187" i="14"/>
  <c r="T187" i="14" s="1"/>
  <c r="V187" i="14"/>
  <c r="Z187" i="14"/>
  <c r="S187" i="14"/>
  <c r="AA187" i="14" s="1"/>
  <c r="Z187" i="16" l="1"/>
  <c r="V187" i="16"/>
  <c r="Q187" i="16"/>
  <c r="T187" i="16" s="1"/>
  <c r="S187" i="16"/>
  <c r="AA187" i="16" s="1"/>
  <c r="R189" i="15"/>
  <c r="Y189" i="15"/>
  <c r="P189" i="15"/>
  <c r="W187" i="14"/>
  <c r="X187" i="14" s="1"/>
  <c r="AD187" i="14" s="1"/>
  <c r="AC187" i="14"/>
  <c r="AB187" i="14"/>
  <c r="U187" i="14"/>
  <c r="M187" i="14" s="1"/>
  <c r="J188" i="14" s="1"/>
  <c r="AB187" i="16" l="1"/>
  <c r="U187" i="16"/>
  <c r="M187" i="16" s="1"/>
  <c r="J188" i="16" s="1"/>
  <c r="X187" i="16"/>
  <c r="AD187" i="16" s="1"/>
  <c r="W187" i="16"/>
  <c r="AC187" i="16"/>
  <c r="Z189" i="15"/>
  <c r="V189" i="15"/>
  <c r="Q189" i="15"/>
  <c r="T189" i="15" s="1"/>
  <c r="S189" i="15"/>
  <c r="AA189" i="15" s="1"/>
  <c r="K188" i="14"/>
  <c r="K188" i="16" l="1"/>
  <c r="AB189" i="15"/>
  <c r="U189" i="15"/>
  <c r="M189" i="15" s="1"/>
  <c r="J190" i="15" s="1"/>
  <c r="W189" i="15"/>
  <c r="X189" i="15" s="1"/>
  <c r="AD189" i="15" s="1"/>
  <c r="AC189" i="15"/>
  <c r="L188" i="14"/>
  <c r="O188" i="14"/>
  <c r="N189" i="14"/>
  <c r="L188" i="16" l="1"/>
  <c r="O188" i="16"/>
  <c r="N189" i="16"/>
  <c r="K190" i="15"/>
  <c r="R188" i="14"/>
  <c r="P188" i="14"/>
  <c r="Y188" i="14"/>
  <c r="Y188" i="16" l="1"/>
  <c r="P188" i="16"/>
  <c r="R188" i="16"/>
  <c r="L190" i="15"/>
  <c r="O190" i="15"/>
  <c r="N191" i="15"/>
  <c r="Z188" i="14"/>
  <c r="V188" i="14"/>
  <c r="Q188" i="14"/>
  <c r="S188" i="14"/>
  <c r="AA188" i="14" s="1"/>
  <c r="Q188" i="16" l="1"/>
  <c r="T188" i="16" s="1"/>
  <c r="V188" i="16"/>
  <c r="Z188" i="16"/>
  <c r="S188" i="16"/>
  <c r="AA188" i="16" s="1"/>
  <c r="Y190" i="15"/>
  <c r="P190" i="15"/>
  <c r="R190" i="15"/>
  <c r="T188" i="14"/>
  <c r="W188" i="14"/>
  <c r="X188" i="14" s="1"/>
  <c r="AD188" i="14" s="1"/>
  <c r="AC188" i="14"/>
  <c r="W188" i="16" l="1"/>
  <c r="X188" i="16" s="1"/>
  <c r="AD188" i="16" s="1"/>
  <c r="AC188" i="16"/>
  <c r="AB188" i="16"/>
  <c r="U188" i="16"/>
  <c r="M188" i="16" s="1"/>
  <c r="J189" i="16" s="1"/>
  <c r="Q190" i="15"/>
  <c r="T190" i="15" s="1"/>
  <c r="V190" i="15"/>
  <c r="Z190" i="15"/>
  <c r="S190" i="15"/>
  <c r="AA190" i="15" s="1"/>
  <c r="AB188" i="14"/>
  <c r="U188" i="14"/>
  <c r="M188" i="14" s="1"/>
  <c r="J189" i="14" s="1"/>
  <c r="K189" i="16" l="1"/>
  <c r="W190" i="15"/>
  <c r="X190" i="15" s="1"/>
  <c r="AD190" i="15" s="1"/>
  <c r="AC190" i="15"/>
  <c r="AB190" i="15"/>
  <c r="U190" i="15"/>
  <c r="M190" i="15" s="1"/>
  <c r="J191" i="15" s="1"/>
  <c r="K189" i="14"/>
  <c r="L189" i="16" l="1"/>
  <c r="O189" i="16"/>
  <c r="N190" i="16"/>
  <c r="K191" i="15"/>
  <c r="O189" i="14"/>
  <c r="L189" i="14"/>
  <c r="N190" i="14"/>
  <c r="P189" i="16" l="1"/>
  <c r="R189" i="16"/>
  <c r="Y189" i="16"/>
  <c r="L191" i="15"/>
  <c r="O191" i="15"/>
  <c r="N192" i="15"/>
  <c r="Y189" i="14"/>
  <c r="R189" i="14"/>
  <c r="P189" i="14"/>
  <c r="Z189" i="16" l="1"/>
  <c r="V189" i="16"/>
  <c r="Q189" i="16"/>
  <c r="T189" i="16" s="1"/>
  <c r="S189" i="16"/>
  <c r="AA189" i="16" s="1"/>
  <c r="P191" i="15"/>
  <c r="R191" i="15"/>
  <c r="Y191" i="15"/>
  <c r="Q189" i="14"/>
  <c r="T189" i="14" s="1"/>
  <c r="Z189" i="14"/>
  <c r="V189" i="14"/>
  <c r="S189" i="14"/>
  <c r="AA189" i="14" s="1"/>
  <c r="AB189" i="16" l="1"/>
  <c r="U189" i="16"/>
  <c r="M189" i="16" s="1"/>
  <c r="J190" i="16" s="1"/>
  <c r="X189" i="16"/>
  <c r="AD189" i="16" s="1"/>
  <c r="W189" i="16"/>
  <c r="AC189" i="16"/>
  <c r="Z191" i="15"/>
  <c r="V191" i="15"/>
  <c r="Q191" i="15"/>
  <c r="S191" i="15"/>
  <c r="AA191" i="15" s="1"/>
  <c r="W189" i="14"/>
  <c r="X189" i="14" s="1"/>
  <c r="AD189" i="14" s="1"/>
  <c r="AC189" i="14"/>
  <c r="AB189" i="14"/>
  <c r="U189" i="14"/>
  <c r="M189" i="14" s="1"/>
  <c r="J190" i="14" s="1"/>
  <c r="K190" i="16" l="1"/>
  <c r="T191" i="15"/>
  <c r="AB191" i="15" s="1"/>
  <c r="W191" i="15"/>
  <c r="X191" i="15" s="1"/>
  <c r="AD191" i="15" s="1"/>
  <c r="AC191" i="15"/>
  <c r="K190" i="14"/>
  <c r="O190" i="16" l="1"/>
  <c r="L190" i="16"/>
  <c r="N191" i="16"/>
  <c r="U191" i="15"/>
  <c r="M191" i="15" s="1"/>
  <c r="J192" i="15" s="1"/>
  <c r="K192" i="15" s="1"/>
  <c r="L190" i="14"/>
  <c r="O190" i="14"/>
  <c r="N191" i="14"/>
  <c r="R190" i="16" l="1"/>
  <c r="Y190" i="16"/>
  <c r="P190" i="16"/>
  <c r="O192" i="15"/>
  <c r="L192" i="15"/>
  <c r="N193" i="15"/>
  <c r="P190" i="14"/>
  <c r="R190" i="14"/>
  <c r="Y190" i="14"/>
  <c r="Z190" i="16" l="1"/>
  <c r="V190" i="16"/>
  <c r="Q190" i="16"/>
  <c r="T190" i="16" s="1"/>
  <c r="S190" i="16"/>
  <c r="AA190" i="16" s="1"/>
  <c r="R192" i="15"/>
  <c r="Y192" i="15"/>
  <c r="P192" i="15"/>
  <c r="Z190" i="14"/>
  <c r="V190" i="14"/>
  <c r="Q190" i="14"/>
  <c r="S190" i="14"/>
  <c r="AA190" i="14" s="1"/>
  <c r="AB190" i="16" l="1"/>
  <c r="U190" i="16"/>
  <c r="M190" i="16" s="1"/>
  <c r="J191" i="16" s="1"/>
  <c r="W190" i="16"/>
  <c r="X190" i="16" s="1"/>
  <c r="AD190" i="16" s="1"/>
  <c r="AC190" i="16"/>
  <c r="T190" i="14"/>
  <c r="AB190" i="14" s="1"/>
  <c r="Z192" i="15"/>
  <c r="V192" i="15"/>
  <c r="Q192" i="15"/>
  <c r="T192" i="15" s="1"/>
  <c r="S192" i="15"/>
  <c r="AA192" i="15" s="1"/>
  <c r="W190" i="14"/>
  <c r="X190" i="14" s="1"/>
  <c r="AD190" i="14" s="1"/>
  <c r="AC190" i="14"/>
  <c r="K191" i="16" l="1"/>
  <c r="U190" i="14"/>
  <c r="M190" i="14" s="1"/>
  <c r="J191" i="14" s="1"/>
  <c r="K191" i="14" s="1"/>
  <c r="AB192" i="15"/>
  <c r="U192" i="15"/>
  <c r="M192" i="15" s="1"/>
  <c r="J193" i="15" s="1"/>
  <c r="W192" i="15"/>
  <c r="X192" i="15" s="1"/>
  <c r="AD192" i="15" s="1"/>
  <c r="AC192" i="15"/>
  <c r="L191" i="16" l="1"/>
  <c r="O191" i="16"/>
  <c r="N192" i="16"/>
  <c r="K193" i="15"/>
  <c r="O191" i="14"/>
  <c r="L191" i="14"/>
  <c r="N192" i="14"/>
  <c r="R191" i="16" l="1"/>
  <c r="Y191" i="16"/>
  <c r="P191" i="16"/>
  <c r="O193" i="15"/>
  <c r="L193" i="15"/>
  <c r="N194" i="15"/>
  <c r="R191" i="14"/>
  <c r="Y191" i="14"/>
  <c r="P191" i="14"/>
  <c r="Z191" i="16" l="1"/>
  <c r="V191" i="16"/>
  <c r="Q191" i="16"/>
  <c r="T191" i="16" s="1"/>
  <c r="S191" i="16"/>
  <c r="AA191" i="16" s="1"/>
  <c r="R193" i="15"/>
  <c r="Y193" i="15"/>
  <c r="P193" i="15"/>
  <c r="Z191" i="14"/>
  <c r="V191" i="14"/>
  <c r="Q191" i="14"/>
  <c r="S191" i="14"/>
  <c r="AA191" i="14" s="1"/>
  <c r="AB191" i="16" l="1"/>
  <c r="U191" i="16"/>
  <c r="M191" i="16" s="1"/>
  <c r="J192" i="16" s="1"/>
  <c r="X191" i="16"/>
  <c r="AD191" i="16" s="1"/>
  <c r="W191" i="16"/>
  <c r="AC191" i="16"/>
  <c r="T191" i="14"/>
  <c r="AB191" i="14" s="1"/>
  <c r="Z193" i="15"/>
  <c r="V193" i="15"/>
  <c r="Q193" i="15"/>
  <c r="T193" i="15" s="1"/>
  <c r="S193" i="15"/>
  <c r="AA193" i="15" s="1"/>
  <c r="W191" i="14"/>
  <c r="X191" i="14" s="1"/>
  <c r="AD191" i="14" s="1"/>
  <c r="AC191" i="14"/>
  <c r="K192" i="16" l="1"/>
  <c r="U191" i="14"/>
  <c r="M191" i="14" s="1"/>
  <c r="J192" i="14" s="1"/>
  <c r="K192" i="14" s="1"/>
  <c r="AB193" i="15"/>
  <c r="U193" i="15"/>
  <c r="M193" i="15" s="1"/>
  <c r="J194" i="15" s="1"/>
  <c r="W193" i="15"/>
  <c r="X193" i="15" s="1"/>
  <c r="AD193" i="15" s="1"/>
  <c r="AC193" i="15"/>
  <c r="L192" i="16" l="1"/>
  <c r="O192" i="16"/>
  <c r="N193" i="16"/>
  <c r="K194" i="15"/>
  <c r="L192" i="14"/>
  <c r="O192" i="14"/>
  <c r="N193" i="14"/>
  <c r="Y192" i="16" l="1"/>
  <c r="P192" i="16"/>
  <c r="R192" i="16"/>
  <c r="L194" i="15"/>
  <c r="O194" i="15"/>
  <c r="N195" i="15"/>
  <c r="R192" i="14"/>
  <c r="Y192" i="14"/>
  <c r="P192" i="14"/>
  <c r="Z192" i="16" l="1"/>
  <c r="Q192" i="16"/>
  <c r="V192" i="16"/>
  <c r="S192" i="16"/>
  <c r="AA192" i="16" s="1"/>
  <c r="Y194" i="15"/>
  <c r="P194" i="15"/>
  <c r="R194" i="15"/>
  <c r="Z192" i="14"/>
  <c r="V192" i="14"/>
  <c r="Q192" i="14"/>
  <c r="S192" i="14"/>
  <c r="AA192" i="14" s="1"/>
  <c r="W192" i="16" l="1"/>
  <c r="X192" i="16" s="1"/>
  <c r="AD192" i="16" s="1"/>
  <c r="AC192" i="16"/>
  <c r="T192" i="16"/>
  <c r="T192" i="14"/>
  <c r="Q194" i="15"/>
  <c r="V194" i="15"/>
  <c r="Z194" i="15"/>
  <c r="S194" i="15"/>
  <c r="AA194" i="15" s="1"/>
  <c r="AB192" i="14"/>
  <c r="U192" i="14"/>
  <c r="M192" i="14" s="1"/>
  <c r="J193" i="14" s="1"/>
  <c r="X192" i="14"/>
  <c r="AD192" i="14" s="1"/>
  <c r="W192" i="14"/>
  <c r="AC192" i="14"/>
  <c r="AB192" i="16" l="1"/>
  <c r="U192" i="16"/>
  <c r="M192" i="16" s="1"/>
  <c r="J193" i="16" s="1"/>
  <c r="T194" i="15"/>
  <c r="AB194" i="15" s="1"/>
  <c r="W194" i="15"/>
  <c r="X194" i="15" s="1"/>
  <c r="AD194" i="15" s="1"/>
  <c r="AC194" i="15"/>
  <c r="K193" i="14"/>
  <c r="K193" i="16" l="1"/>
  <c r="U194" i="15"/>
  <c r="M194" i="15" s="1"/>
  <c r="J195" i="15" s="1"/>
  <c r="K195" i="15" s="1"/>
  <c r="L193" i="14"/>
  <c r="O193" i="14"/>
  <c r="N194" i="14"/>
  <c r="O193" i="16" l="1"/>
  <c r="L193" i="16"/>
  <c r="N194" i="16"/>
  <c r="L195" i="15"/>
  <c r="O195" i="15"/>
  <c r="N196" i="15"/>
  <c r="Y193" i="14"/>
  <c r="R193" i="14"/>
  <c r="P193" i="14"/>
  <c r="Y193" i="16" l="1"/>
  <c r="P193" i="16"/>
  <c r="R193" i="16"/>
  <c r="Y195" i="15"/>
  <c r="P195" i="15"/>
  <c r="R195" i="15"/>
  <c r="Q193" i="14"/>
  <c r="V193" i="14"/>
  <c r="Z193" i="14"/>
  <c r="S193" i="14"/>
  <c r="AA193" i="14" s="1"/>
  <c r="Q193" i="16" l="1"/>
  <c r="T193" i="16" s="1"/>
  <c r="V193" i="16"/>
  <c r="Z193" i="16"/>
  <c r="S193" i="16"/>
  <c r="AA193" i="16" s="1"/>
  <c r="Q195" i="15"/>
  <c r="Z195" i="15"/>
  <c r="V195" i="15"/>
  <c r="S195" i="15"/>
  <c r="AA195" i="15" s="1"/>
  <c r="W193" i="14"/>
  <c r="X193" i="14" s="1"/>
  <c r="AD193" i="14" s="1"/>
  <c r="AC193" i="14"/>
  <c r="T193" i="14"/>
  <c r="W193" i="16" l="1"/>
  <c r="X193" i="16" s="1"/>
  <c r="AD193" i="16" s="1"/>
  <c r="AC193" i="16"/>
  <c r="AB193" i="16"/>
  <c r="U193" i="16"/>
  <c r="M193" i="16" s="1"/>
  <c r="J194" i="16" s="1"/>
  <c r="T195" i="15"/>
  <c r="AB195" i="15" s="1"/>
  <c r="W195" i="15"/>
  <c r="X195" i="15" s="1"/>
  <c r="AD195" i="15" s="1"/>
  <c r="AC195" i="15"/>
  <c r="AB193" i="14"/>
  <c r="U193" i="14"/>
  <c r="M193" i="14" s="1"/>
  <c r="J194" i="14" s="1"/>
  <c r="K194" i="16" l="1"/>
  <c r="U195" i="15"/>
  <c r="M195" i="15" s="1"/>
  <c r="J196" i="15" s="1"/>
  <c r="K196" i="15" s="1"/>
  <c r="K194" i="14"/>
  <c r="L194" i="16" l="1"/>
  <c r="O194" i="16"/>
  <c r="N195" i="16"/>
  <c r="L196" i="15"/>
  <c r="O196" i="15"/>
  <c r="N197" i="15"/>
  <c r="L194" i="14"/>
  <c r="O194" i="14"/>
  <c r="N195" i="14"/>
  <c r="R194" i="16" l="1"/>
  <c r="P194" i="16"/>
  <c r="Y194" i="16"/>
  <c r="P196" i="15"/>
  <c r="R196" i="15"/>
  <c r="Y196" i="15"/>
  <c r="P194" i="14"/>
  <c r="Y194" i="14"/>
  <c r="R194" i="14"/>
  <c r="Z194" i="16" l="1"/>
  <c r="V194" i="16"/>
  <c r="Q194" i="16"/>
  <c r="S194" i="16"/>
  <c r="AA194" i="16" s="1"/>
  <c r="Z196" i="15"/>
  <c r="V196" i="15"/>
  <c r="Q196" i="15"/>
  <c r="S196" i="15"/>
  <c r="AA196" i="15" s="1"/>
  <c r="V194" i="14"/>
  <c r="Q194" i="14"/>
  <c r="Z194" i="14"/>
  <c r="S194" i="14"/>
  <c r="AA194" i="14" s="1"/>
  <c r="T194" i="16" l="1"/>
  <c r="W194" i="16"/>
  <c r="X194" i="16" s="1"/>
  <c r="AD194" i="16" s="1"/>
  <c r="AC194" i="16"/>
  <c r="T196" i="15"/>
  <c r="AB196" i="15" s="1"/>
  <c r="T194" i="14"/>
  <c r="AB194" i="14" s="1"/>
  <c r="W196" i="15"/>
  <c r="X196" i="15" s="1"/>
  <c r="AD196" i="15" s="1"/>
  <c r="AC196" i="15"/>
  <c r="W194" i="14"/>
  <c r="X194" i="14" s="1"/>
  <c r="AD194" i="14" s="1"/>
  <c r="AC194" i="14"/>
  <c r="AB194" i="16" l="1"/>
  <c r="U194" i="16"/>
  <c r="M194" i="16" s="1"/>
  <c r="J195" i="16" s="1"/>
  <c r="U196" i="15"/>
  <c r="M196" i="15" s="1"/>
  <c r="J197" i="15" s="1"/>
  <c r="K197" i="15" s="1"/>
  <c r="U194" i="14"/>
  <c r="M194" i="14" s="1"/>
  <c r="J195" i="14" s="1"/>
  <c r="K195" i="14" s="1"/>
  <c r="K195" i="16" l="1"/>
  <c r="O197" i="15"/>
  <c r="L197" i="15"/>
  <c r="N198" i="15"/>
  <c r="O195" i="14"/>
  <c r="L195" i="14"/>
  <c r="N196" i="14"/>
  <c r="O195" i="16" l="1"/>
  <c r="L195" i="16"/>
  <c r="N196" i="16"/>
  <c r="R197" i="15"/>
  <c r="Y197" i="15"/>
  <c r="P197" i="15"/>
  <c r="P195" i="14"/>
  <c r="Y195" i="14"/>
  <c r="R195" i="14"/>
  <c r="Y195" i="16" l="1"/>
  <c r="R195" i="16"/>
  <c r="P195" i="16"/>
  <c r="Z197" i="15"/>
  <c r="V197" i="15"/>
  <c r="Q197" i="15"/>
  <c r="S197" i="15"/>
  <c r="AA197" i="15" s="1"/>
  <c r="Z195" i="14"/>
  <c r="V195" i="14"/>
  <c r="Q195" i="14"/>
  <c r="S195" i="14"/>
  <c r="AA195" i="14" s="1"/>
  <c r="Q195" i="16" l="1"/>
  <c r="T195" i="16" s="1"/>
  <c r="Z195" i="16"/>
  <c r="V195" i="16"/>
  <c r="S195" i="16"/>
  <c r="AA195" i="16" s="1"/>
  <c r="T195" i="14"/>
  <c r="U195" i="14" s="1"/>
  <c r="M195" i="14" s="1"/>
  <c r="J196" i="14" s="1"/>
  <c r="T197" i="15"/>
  <c r="W197" i="15"/>
  <c r="X197" i="15" s="1"/>
  <c r="AD197" i="15" s="1"/>
  <c r="AC197" i="15"/>
  <c r="W195" i="14"/>
  <c r="X195" i="14" s="1"/>
  <c r="AD195" i="14" s="1"/>
  <c r="AC195" i="14"/>
  <c r="W195" i="16" l="1"/>
  <c r="X195" i="16" s="1"/>
  <c r="AD195" i="16" s="1"/>
  <c r="AC195" i="16"/>
  <c r="AB195" i="16"/>
  <c r="U195" i="16"/>
  <c r="M195" i="16" s="1"/>
  <c r="J196" i="16" s="1"/>
  <c r="AB195" i="14"/>
  <c r="AB197" i="15"/>
  <c r="U197" i="15"/>
  <c r="M197" i="15" s="1"/>
  <c r="J198" i="15" s="1"/>
  <c r="K196" i="14"/>
  <c r="K196" i="16" l="1"/>
  <c r="K198" i="15"/>
  <c r="O196" i="14"/>
  <c r="L196" i="14"/>
  <c r="N197" i="14"/>
  <c r="L196" i="16" l="1"/>
  <c r="O196" i="16"/>
  <c r="N197" i="16"/>
  <c r="L198" i="15"/>
  <c r="O198" i="15"/>
  <c r="N199" i="15"/>
  <c r="R196" i="14"/>
  <c r="Y196" i="14"/>
  <c r="P196" i="14"/>
  <c r="P196" i="16" l="1"/>
  <c r="R196" i="16"/>
  <c r="Y196" i="16"/>
  <c r="R198" i="15"/>
  <c r="Y198" i="15"/>
  <c r="P198" i="15"/>
  <c r="Z196" i="14"/>
  <c r="V196" i="14"/>
  <c r="Q196" i="14"/>
  <c r="S196" i="14"/>
  <c r="AA196" i="14" s="1"/>
  <c r="Z196" i="16" l="1"/>
  <c r="V196" i="16"/>
  <c r="Q196" i="16"/>
  <c r="T196" i="16" s="1"/>
  <c r="S196" i="16"/>
  <c r="AA196" i="16" s="1"/>
  <c r="T196" i="14"/>
  <c r="Z198" i="15"/>
  <c r="V198" i="15"/>
  <c r="Q198" i="15"/>
  <c r="T198" i="15" s="1"/>
  <c r="S198" i="15"/>
  <c r="AA198" i="15" s="1"/>
  <c r="AB196" i="14"/>
  <c r="U196" i="14"/>
  <c r="M196" i="14" s="1"/>
  <c r="J197" i="14" s="1"/>
  <c r="X196" i="14"/>
  <c r="AD196" i="14" s="1"/>
  <c r="W196" i="14"/>
  <c r="AC196" i="14"/>
  <c r="AB196" i="16" l="1"/>
  <c r="U196" i="16"/>
  <c r="M196" i="16" s="1"/>
  <c r="J197" i="16" s="1"/>
  <c r="W196" i="16"/>
  <c r="X196" i="16" s="1"/>
  <c r="AD196" i="16" s="1"/>
  <c r="AC196" i="16"/>
  <c r="AB198" i="15"/>
  <c r="U198" i="15"/>
  <c r="M198" i="15" s="1"/>
  <c r="J199" i="15" s="1"/>
  <c r="W198" i="15"/>
  <c r="X198" i="15" s="1"/>
  <c r="AD198" i="15" s="1"/>
  <c r="AC198" i="15"/>
  <c r="K197" i="14"/>
  <c r="K197" i="16" l="1"/>
  <c r="K199" i="15"/>
  <c r="L197" i="14"/>
  <c r="O197" i="14"/>
  <c r="N198" i="14"/>
  <c r="O197" i="16" l="1"/>
  <c r="L197" i="16"/>
  <c r="N198" i="16"/>
  <c r="L199" i="15"/>
  <c r="O199" i="15"/>
  <c r="N200" i="15"/>
  <c r="Y197" i="14"/>
  <c r="P197" i="14"/>
  <c r="R197" i="14"/>
  <c r="R197" i="16" l="1"/>
  <c r="Y197" i="16"/>
  <c r="P197" i="16"/>
  <c r="Y199" i="15"/>
  <c r="P199" i="15"/>
  <c r="R199" i="15"/>
  <c r="Q197" i="14"/>
  <c r="V197" i="14"/>
  <c r="Z197" i="14"/>
  <c r="S197" i="14"/>
  <c r="AA197" i="14" s="1"/>
  <c r="Z197" i="16" l="1"/>
  <c r="V197" i="16"/>
  <c r="Q197" i="16"/>
  <c r="T197" i="16" s="1"/>
  <c r="S197" i="16"/>
  <c r="AA197" i="16" s="1"/>
  <c r="Q199" i="15"/>
  <c r="Z199" i="15"/>
  <c r="V199" i="15"/>
  <c r="S199" i="15"/>
  <c r="AA199" i="15" s="1"/>
  <c r="W197" i="14"/>
  <c r="X197" i="14" s="1"/>
  <c r="AD197" i="14" s="1"/>
  <c r="AC197" i="14"/>
  <c r="T197" i="14"/>
  <c r="AB197" i="16" l="1"/>
  <c r="U197" i="16"/>
  <c r="M197" i="16" s="1"/>
  <c r="J198" i="16" s="1"/>
  <c r="W197" i="16"/>
  <c r="X197" i="16" s="1"/>
  <c r="AD197" i="16" s="1"/>
  <c r="AC197" i="16"/>
  <c r="T199" i="15"/>
  <c r="U199" i="15" s="1"/>
  <c r="M199" i="15" s="1"/>
  <c r="J200" i="15" s="1"/>
  <c r="W199" i="15"/>
  <c r="X199" i="15" s="1"/>
  <c r="AD199" i="15" s="1"/>
  <c r="AC199" i="15"/>
  <c r="AB197" i="14"/>
  <c r="U197" i="14"/>
  <c r="M197" i="14" s="1"/>
  <c r="J198" i="14" s="1"/>
  <c r="K198" i="16" l="1"/>
  <c r="AB199" i="15"/>
  <c r="K200" i="15"/>
  <c r="K198" i="14"/>
  <c r="L198" i="16" l="1"/>
  <c r="O198" i="16"/>
  <c r="N199" i="16"/>
  <c r="L200" i="15"/>
  <c r="O200" i="15"/>
  <c r="N201" i="15"/>
  <c r="L198" i="14"/>
  <c r="O198" i="14"/>
  <c r="N199" i="14"/>
  <c r="R198" i="16" l="1"/>
  <c r="Y198" i="16"/>
  <c r="P198" i="16"/>
  <c r="P200" i="15"/>
  <c r="R200" i="15"/>
  <c r="Y200" i="15"/>
  <c r="P198" i="14"/>
  <c r="R198" i="14"/>
  <c r="Y198" i="14"/>
  <c r="Z198" i="16" l="1"/>
  <c r="V198" i="16"/>
  <c r="Q198" i="16"/>
  <c r="T198" i="16" s="1"/>
  <c r="S198" i="16"/>
  <c r="AA198" i="16" s="1"/>
  <c r="Z200" i="15"/>
  <c r="V200" i="15"/>
  <c r="Q200" i="15"/>
  <c r="S200" i="15"/>
  <c r="AA200" i="15" s="1"/>
  <c r="V198" i="14"/>
  <c r="Z198" i="14"/>
  <c r="Q198" i="14"/>
  <c r="S198" i="14"/>
  <c r="AA198" i="14" s="1"/>
  <c r="AB198" i="16" l="1"/>
  <c r="U198" i="16"/>
  <c r="M198" i="16" s="1"/>
  <c r="J199" i="16" s="1"/>
  <c r="W198" i="16"/>
  <c r="X198" i="16" s="1"/>
  <c r="AD198" i="16" s="1"/>
  <c r="AC198" i="16"/>
  <c r="T198" i="14"/>
  <c r="AB198" i="14" s="1"/>
  <c r="T200" i="15"/>
  <c r="W200" i="15"/>
  <c r="X200" i="15" s="1"/>
  <c r="AD200" i="15" s="1"/>
  <c r="AC200" i="15"/>
  <c r="W198" i="14"/>
  <c r="X198" i="14" s="1"/>
  <c r="AD198" i="14" s="1"/>
  <c r="AC198" i="14"/>
  <c r="K199" i="16" l="1"/>
  <c r="U198" i="14"/>
  <c r="M198" i="14" s="1"/>
  <c r="J199" i="14" s="1"/>
  <c r="K199" i="14" s="1"/>
  <c r="AB200" i="15"/>
  <c r="U200" i="15"/>
  <c r="M200" i="15" s="1"/>
  <c r="J201" i="15" s="1"/>
  <c r="L199" i="16" l="1"/>
  <c r="O199" i="16"/>
  <c r="N200" i="16"/>
  <c r="K201" i="15"/>
  <c r="O199" i="14"/>
  <c r="L199" i="14"/>
  <c r="N200" i="14"/>
  <c r="Y199" i="16" l="1"/>
  <c r="P199" i="16"/>
  <c r="R199" i="16"/>
  <c r="O201" i="15"/>
  <c r="L201" i="15"/>
  <c r="N202" i="15"/>
  <c r="R199" i="14"/>
  <c r="Y199" i="14"/>
  <c r="P199" i="14"/>
  <c r="Q199" i="16" l="1"/>
  <c r="Z199" i="16"/>
  <c r="V199" i="16"/>
  <c r="S199" i="16"/>
  <c r="AA199" i="16" s="1"/>
  <c r="R201" i="15"/>
  <c r="Y201" i="15"/>
  <c r="P201" i="15"/>
  <c r="Z199" i="14"/>
  <c r="V199" i="14"/>
  <c r="Q199" i="14"/>
  <c r="S199" i="14"/>
  <c r="AA199" i="14" s="1"/>
  <c r="W199" i="16" l="1"/>
  <c r="X199" i="16" s="1"/>
  <c r="AD199" i="16" s="1"/>
  <c r="AC199" i="16"/>
  <c r="T199" i="16"/>
  <c r="Z201" i="15"/>
  <c r="V201" i="15"/>
  <c r="Q201" i="15"/>
  <c r="S201" i="15"/>
  <c r="AA201" i="15" s="1"/>
  <c r="T199" i="14"/>
  <c r="W199" i="14"/>
  <c r="X199" i="14" s="1"/>
  <c r="AD199" i="14" s="1"/>
  <c r="AC199" i="14"/>
  <c r="AB199" i="16" l="1"/>
  <c r="U199" i="16"/>
  <c r="M199" i="16" s="1"/>
  <c r="J200" i="16" s="1"/>
  <c r="T201" i="15"/>
  <c r="W201" i="15"/>
  <c r="X201" i="15" s="1"/>
  <c r="AD201" i="15" s="1"/>
  <c r="AC201" i="15"/>
  <c r="AB199" i="14"/>
  <c r="U199" i="14"/>
  <c r="M199" i="14" s="1"/>
  <c r="J200" i="14" s="1"/>
  <c r="K200" i="16" l="1"/>
  <c r="AB201" i="15"/>
  <c r="U201" i="15"/>
  <c r="M201" i="15" s="1"/>
  <c r="J202" i="15" s="1"/>
  <c r="K200" i="14"/>
  <c r="L200" i="16" l="1"/>
  <c r="O200" i="16"/>
  <c r="N201" i="16"/>
  <c r="K202" i="15"/>
  <c r="O200" i="14"/>
  <c r="L200" i="14"/>
  <c r="N201" i="14"/>
  <c r="P200" i="16" l="1"/>
  <c r="R200" i="16"/>
  <c r="Y200" i="16"/>
  <c r="L202" i="15"/>
  <c r="O202" i="15"/>
  <c r="N203" i="15"/>
  <c r="R200" i="14"/>
  <c r="Y200" i="14"/>
  <c r="P200" i="14"/>
  <c r="Z200" i="16" l="1"/>
  <c r="V200" i="16"/>
  <c r="Q200" i="16"/>
  <c r="T200" i="16" s="1"/>
  <c r="S200" i="16"/>
  <c r="AA200" i="16" s="1"/>
  <c r="R202" i="15"/>
  <c r="Y202" i="15"/>
  <c r="P202" i="15"/>
  <c r="Z200" i="14"/>
  <c r="V200" i="14"/>
  <c r="Q200" i="14"/>
  <c r="S200" i="14"/>
  <c r="AA200" i="14" s="1"/>
  <c r="AB200" i="16" l="1"/>
  <c r="U200" i="16"/>
  <c r="M200" i="16" s="1"/>
  <c r="J201" i="16" s="1"/>
  <c r="X200" i="16"/>
  <c r="AD200" i="16" s="1"/>
  <c r="W200" i="16"/>
  <c r="AC200" i="16"/>
  <c r="T200" i="14"/>
  <c r="AB200" i="14" s="1"/>
  <c r="Z202" i="15"/>
  <c r="V202" i="15"/>
  <c r="Q202" i="15"/>
  <c r="T202" i="15" s="1"/>
  <c r="S202" i="15"/>
  <c r="AA202" i="15" s="1"/>
  <c r="W200" i="14"/>
  <c r="X200" i="14" s="1"/>
  <c r="AD200" i="14" s="1"/>
  <c r="AC200" i="14"/>
  <c r="K201" i="16" l="1"/>
  <c r="U200" i="14"/>
  <c r="M200" i="14" s="1"/>
  <c r="J201" i="14" s="1"/>
  <c r="K201" i="14" s="1"/>
  <c r="AB202" i="15"/>
  <c r="U202" i="15"/>
  <c r="M202" i="15" s="1"/>
  <c r="J203" i="15" s="1"/>
  <c r="W202" i="15"/>
  <c r="X202" i="15" s="1"/>
  <c r="AD202" i="15" s="1"/>
  <c r="AC202" i="15"/>
  <c r="O201" i="16" l="1"/>
  <c r="L201" i="16"/>
  <c r="N202" i="16"/>
  <c r="K203" i="15"/>
  <c r="L201" i="14"/>
  <c r="O201" i="14"/>
  <c r="N202" i="14"/>
  <c r="R201" i="16" l="1"/>
  <c r="Y201" i="16"/>
  <c r="P201" i="16"/>
  <c r="L203" i="15"/>
  <c r="O203" i="15"/>
  <c r="N204" i="15"/>
  <c r="Y201" i="14"/>
  <c r="P201" i="14"/>
  <c r="R201" i="14"/>
  <c r="Z201" i="16" l="1"/>
  <c r="V201" i="16"/>
  <c r="Q201" i="16"/>
  <c r="T201" i="16" s="1"/>
  <c r="S201" i="16"/>
  <c r="AA201" i="16" s="1"/>
  <c r="Y203" i="15"/>
  <c r="P203" i="15"/>
  <c r="R203" i="15"/>
  <c r="Q201" i="14"/>
  <c r="V201" i="14"/>
  <c r="Z201" i="14"/>
  <c r="S201" i="14"/>
  <c r="AA201" i="14" s="1"/>
  <c r="AB201" i="16" l="1"/>
  <c r="U201" i="16"/>
  <c r="M201" i="16" s="1"/>
  <c r="J202" i="16" s="1"/>
  <c r="W201" i="16"/>
  <c r="X201" i="16" s="1"/>
  <c r="AD201" i="16" s="1"/>
  <c r="AC201" i="16"/>
  <c r="Q203" i="15"/>
  <c r="Z203" i="15"/>
  <c r="V203" i="15"/>
  <c r="S203" i="15"/>
  <c r="AA203" i="15" s="1"/>
  <c r="W201" i="14"/>
  <c r="X201" i="14" s="1"/>
  <c r="AD201" i="14" s="1"/>
  <c r="AC201" i="14"/>
  <c r="T201" i="14"/>
  <c r="K202" i="16" l="1"/>
  <c r="W203" i="15"/>
  <c r="X203" i="15" s="1"/>
  <c r="AD203" i="15" s="1"/>
  <c r="AC203" i="15"/>
  <c r="T203" i="15"/>
  <c r="AB201" i="14"/>
  <c r="U201" i="14"/>
  <c r="M201" i="14" s="1"/>
  <c r="J202" i="14" s="1"/>
  <c r="L202" i="16" l="1"/>
  <c r="O202" i="16"/>
  <c r="N203" i="16"/>
  <c r="AB203" i="15"/>
  <c r="U203" i="15"/>
  <c r="M203" i="15" s="1"/>
  <c r="J204" i="15" s="1"/>
  <c r="K202" i="14"/>
  <c r="R202" i="16" l="1"/>
  <c r="Y202" i="16"/>
  <c r="P202" i="16"/>
  <c r="K204" i="15"/>
  <c r="L202" i="14"/>
  <c r="O202" i="14"/>
  <c r="N203" i="14"/>
  <c r="Z202" i="16" l="1"/>
  <c r="V202" i="16"/>
  <c r="Q202" i="16"/>
  <c r="T202" i="16" s="1"/>
  <c r="S202" i="16"/>
  <c r="AA202" i="16" s="1"/>
  <c r="L204" i="15"/>
  <c r="O204" i="15"/>
  <c r="N205" i="15"/>
  <c r="N206" i="15" s="1"/>
  <c r="P202" i="14"/>
  <c r="R202" i="14"/>
  <c r="Y202" i="14"/>
  <c r="AB202" i="16" l="1"/>
  <c r="U202" i="16"/>
  <c r="M202" i="16" s="1"/>
  <c r="J203" i="16" s="1"/>
  <c r="X202" i="16"/>
  <c r="AD202" i="16" s="1"/>
  <c r="W202" i="16"/>
  <c r="AC202" i="16"/>
  <c r="P204" i="15"/>
  <c r="R204" i="15"/>
  <c r="Y204" i="15"/>
  <c r="V202" i="14"/>
  <c r="Z202" i="14"/>
  <c r="Q202" i="14"/>
  <c r="S202" i="14"/>
  <c r="AA202" i="14" s="1"/>
  <c r="K203" i="16" l="1"/>
  <c r="T202" i="14"/>
  <c r="AB202" i="14" s="1"/>
  <c r="Z204" i="15"/>
  <c r="V204" i="15"/>
  <c r="Q204" i="15"/>
  <c r="T204" i="15" s="1"/>
  <c r="S204" i="15"/>
  <c r="AA204" i="15" s="1"/>
  <c r="W202" i="14"/>
  <c r="X202" i="14" s="1"/>
  <c r="AD202" i="14" s="1"/>
  <c r="AC202" i="14"/>
  <c r="L203" i="16" l="1"/>
  <c r="O203" i="16"/>
  <c r="N204" i="16"/>
  <c r="U202" i="14"/>
  <c r="M202" i="14" s="1"/>
  <c r="J203" i="14" s="1"/>
  <c r="K203" i="14" s="1"/>
  <c r="AB204" i="15"/>
  <c r="U204" i="15"/>
  <c r="M204" i="15" s="1"/>
  <c r="J205" i="15" s="1"/>
  <c r="W204" i="15"/>
  <c r="X204" i="15" s="1"/>
  <c r="AD204" i="15" s="1"/>
  <c r="AC204" i="15"/>
  <c r="Y203" i="16" l="1"/>
  <c r="P203" i="16"/>
  <c r="R203" i="16"/>
  <c r="J206" i="15"/>
  <c r="K205" i="15"/>
  <c r="O203" i="14"/>
  <c r="L203" i="14"/>
  <c r="N204" i="14"/>
  <c r="Q203" i="16" l="1"/>
  <c r="T203" i="16" s="1"/>
  <c r="Z203" i="16"/>
  <c r="V203" i="16"/>
  <c r="S203" i="16"/>
  <c r="AA203" i="16" s="1"/>
  <c r="O205" i="15"/>
  <c r="K206" i="15"/>
  <c r="L205" i="15"/>
  <c r="L206" i="15" s="1"/>
  <c r="R203" i="14"/>
  <c r="Y203" i="14"/>
  <c r="P203" i="14"/>
  <c r="W203" i="16" l="1"/>
  <c r="X203" i="16" s="1"/>
  <c r="AD203" i="16" s="1"/>
  <c r="AC203" i="16"/>
  <c r="AB203" i="16"/>
  <c r="U203" i="16"/>
  <c r="M203" i="16" s="1"/>
  <c r="J204" i="16" s="1"/>
  <c r="R205" i="15"/>
  <c r="R206" i="15" s="1"/>
  <c r="Y205" i="15"/>
  <c r="Y206" i="15" s="1"/>
  <c r="P205" i="15"/>
  <c r="O206" i="15"/>
  <c r="Z203" i="14"/>
  <c r="V203" i="14"/>
  <c r="Q203" i="14"/>
  <c r="S203" i="14"/>
  <c r="AA203" i="14" s="1"/>
  <c r="K204" i="16" l="1"/>
  <c r="Z205" i="15"/>
  <c r="Z206" i="15" s="1"/>
  <c r="V205" i="15"/>
  <c r="Q205" i="15"/>
  <c r="S205" i="15"/>
  <c r="P206" i="15"/>
  <c r="T203" i="14"/>
  <c r="W203" i="14"/>
  <c r="X203" i="14" s="1"/>
  <c r="AD203" i="14" s="1"/>
  <c r="AC203" i="14"/>
  <c r="L204" i="16" l="1"/>
  <c r="O204" i="16"/>
  <c r="N205" i="16"/>
  <c r="N206" i="16" s="1"/>
  <c r="AA205" i="15"/>
  <c r="AA206" i="15" s="1"/>
  <c r="S206" i="15"/>
  <c r="T205" i="15"/>
  <c r="Q206" i="15"/>
  <c r="W205" i="15"/>
  <c r="W206" i="15" s="1"/>
  <c r="V206" i="15"/>
  <c r="AC205" i="15"/>
  <c r="AC206" i="15" s="1"/>
  <c r="AB203" i="14"/>
  <c r="U203" i="14"/>
  <c r="M203" i="14" s="1"/>
  <c r="J204" i="14" s="1"/>
  <c r="P204" i="16" l="1"/>
  <c r="R204" i="16"/>
  <c r="Y204" i="16"/>
  <c r="X205" i="15"/>
  <c r="T206" i="15"/>
  <c r="AB205" i="15"/>
  <c r="AB206" i="15" s="1"/>
  <c r="U205" i="15"/>
  <c r="X206" i="15"/>
  <c r="AD205" i="15"/>
  <c r="AD206" i="15" s="1"/>
  <c r="K204" i="14"/>
  <c r="Z204" i="16" l="1"/>
  <c r="V204" i="16"/>
  <c r="Q204" i="16"/>
  <c r="S204" i="16"/>
  <c r="AA204" i="16" s="1"/>
  <c r="U206" i="15"/>
  <c r="M205" i="15"/>
  <c r="M206" i="15" s="1"/>
  <c r="O204" i="14"/>
  <c r="L204" i="14"/>
  <c r="N205" i="14"/>
  <c r="N206" i="14" s="1"/>
  <c r="T204" i="16" l="1"/>
  <c r="W204" i="16"/>
  <c r="X204" i="16" s="1"/>
  <c r="AD204" i="16" s="1"/>
  <c r="AC204" i="16"/>
  <c r="R204" i="14"/>
  <c r="Y204" i="14"/>
  <c r="P204" i="14"/>
  <c r="AB204" i="16" l="1"/>
  <c r="U204" i="16"/>
  <c r="M204" i="16" s="1"/>
  <c r="J205" i="16" s="1"/>
  <c r="Z204" i="14"/>
  <c r="V204" i="14"/>
  <c r="Q204" i="14"/>
  <c r="T204" i="14" s="1"/>
  <c r="S204" i="14"/>
  <c r="AA204" i="14" s="1"/>
  <c r="J206" i="16" l="1"/>
  <c r="K205" i="16"/>
  <c r="AB204" i="14"/>
  <c r="U204" i="14"/>
  <c r="M204" i="14" s="1"/>
  <c r="J205" i="14" s="1"/>
  <c r="W204" i="14"/>
  <c r="X204" i="14" s="1"/>
  <c r="AD204" i="14" s="1"/>
  <c r="AC204" i="14"/>
  <c r="O205" i="16" l="1"/>
  <c r="K206" i="16"/>
  <c r="L205" i="16"/>
  <c r="L206" i="16" s="1"/>
  <c r="J206" i="14"/>
  <c r="K205" i="14"/>
  <c r="R205" i="16" l="1"/>
  <c r="R206" i="16" s="1"/>
  <c r="Y205" i="16"/>
  <c r="Y206" i="16" s="1"/>
  <c r="P205" i="16"/>
  <c r="O206" i="16"/>
  <c r="K206" i="14"/>
  <c r="L205" i="14"/>
  <c r="L206" i="14" s="1"/>
  <c r="O205" i="14"/>
  <c r="Z205" i="16" l="1"/>
  <c r="Z206" i="16" s="1"/>
  <c r="V205" i="16"/>
  <c r="Q205" i="16"/>
  <c r="S205" i="16"/>
  <c r="P206" i="16"/>
  <c r="Y205" i="14"/>
  <c r="Y206" i="14" s="1"/>
  <c r="P205" i="14"/>
  <c r="R205" i="14"/>
  <c r="R206" i="14" s="1"/>
  <c r="O206" i="14"/>
  <c r="T205" i="16" l="1"/>
  <c r="Q206" i="16"/>
  <c r="AA205" i="16"/>
  <c r="AA206" i="16" s="1"/>
  <c r="S206" i="16"/>
  <c r="W205" i="16"/>
  <c r="W206" i="16" s="1"/>
  <c r="X205" i="16"/>
  <c r="V206" i="16"/>
  <c r="AC205" i="16"/>
  <c r="AC206" i="16" s="1"/>
  <c r="Q205" i="14"/>
  <c r="V205" i="14"/>
  <c r="Z205" i="14"/>
  <c r="Z206" i="14" s="1"/>
  <c r="S205" i="14"/>
  <c r="P206" i="14"/>
  <c r="X206" i="16" l="1"/>
  <c r="AD205" i="16"/>
  <c r="AD206" i="16" s="1"/>
  <c r="T206" i="16"/>
  <c r="AB205" i="16"/>
  <c r="AB206" i="16" s="1"/>
  <c r="U205" i="16"/>
  <c r="AA205" i="14"/>
  <c r="AA206" i="14" s="1"/>
  <c r="S206" i="14"/>
  <c r="W205" i="14"/>
  <c r="W206" i="14" s="1"/>
  <c r="V206" i="14"/>
  <c r="AC205" i="14"/>
  <c r="AC206" i="14" s="1"/>
  <c r="T205" i="14"/>
  <c r="Q206" i="14"/>
  <c r="U206" i="16" l="1"/>
  <c r="M205" i="16"/>
  <c r="M206" i="16" s="1"/>
  <c r="T206" i="14"/>
  <c r="AB205" i="14"/>
  <c r="AB206" i="14" s="1"/>
  <c r="U205" i="14"/>
  <c r="X205" i="14"/>
  <c r="X206" i="14" l="1"/>
  <c r="AD205" i="14"/>
  <c r="AD206" i="14" s="1"/>
  <c r="U206" i="14"/>
  <c r="M205" i="14"/>
  <c r="M206" i="14" s="1"/>
</calcChain>
</file>

<file path=xl/sharedStrings.xml><?xml version="1.0" encoding="utf-8"?>
<sst xmlns="http://schemas.openxmlformats.org/spreadsheetml/2006/main" count="784" uniqueCount="70">
  <si>
    <r>
      <t>Parame</t>
    </r>
    <r>
      <rPr>
        <sz val="11"/>
        <color theme="1"/>
        <rFont val="Calibri"/>
        <family val="2"/>
      </rPr>
      <t>ter</t>
    </r>
  </si>
  <si>
    <r>
      <t>S</t>
    </r>
    <r>
      <rPr>
        <sz val="11"/>
        <color theme="1"/>
        <rFont val="Calibri"/>
        <family val="2"/>
      </rPr>
      <t>ymbol</t>
    </r>
  </si>
  <si>
    <r>
      <t>Basic Reproduc</t>
    </r>
    <r>
      <rPr>
        <sz val="11"/>
        <color theme="1"/>
        <rFont val="Calibri"/>
        <family val="2"/>
      </rPr>
      <t>tive number</t>
    </r>
  </si>
  <si>
    <t>Time to preventative behaviour intervention (weeks)</t>
  </si>
  <si>
    <t>Duration of infection/Generation interval (weeks)</t>
  </si>
  <si>
    <t>Population size (Millions)</t>
  </si>
  <si>
    <r>
      <t>Viral Genera</t>
    </r>
    <r>
      <rPr>
        <sz val="11"/>
        <color theme="1"/>
        <rFont val="Calibri"/>
        <family val="2"/>
      </rPr>
      <t>tion</t>
    </r>
  </si>
  <si>
    <t>Time (weeks)</t>
  </si>
  <si>
    <t>Assumed value</t>
  </si>
  <si>
    <t>New cases</t>
  </si>
  <si>
    <t>New symptomatic cases</t>
  </si>
  <si>
    <t>New asymptomatic cases</t>
  </si>
  <si>
    <t>New confirmed cases</t>
  </si>
  <si>
    <t>New ICU cases</t>
  </si>
  <si>
    <t>Cummulative cases</t>
  </si>
  <si>
    <t>Cummulative confirmed cases</t>
  </si>
  <si>
    <t>Proportion of all new cases confirmed</t>
  </si>
  <si>
    <t>New incidents of symptoms</t>
  </si>
  <si>
    <r>
      <t>Baseline incidence of unrelated similar s</t>
    </r>
    <r>
      <rPr>
        <sz val="11"/>
        <color theme="1"/>
        <rFont val="Calibri"/>
        <family val="2"/>
      </rPr>
      <t>ymptoms</t>
    </r>
    <r>
      <rPr>
        <sz val="11"/>
        <color theme="1"/>
        <rFont val="Calibri"/>
        <family val="2"/>
        <scheme val="minor"/>
      </rPr>
      <t xml:space="preserve"> (proportion of population per week)</t>
    </r>
  </si>
  <si>
    <t>New ICU cases exceeding capacity</t>
  </si>
  <si>
    <r>
      <t>Assumed value expressed as a popula</t>
    </r>
    <r>
      <rPr>
        <sz val="11"/>
        <color theme="1"/>
        <rFont val="Calibri"/>
        <family val="2"/>
      </rPr>
      <t>tion total where appropriate</t>
    </r>
  </si>
  <si>
    <t>New Deaths</t>
  </si>
  <si>
    <t>Cummulative deaths</t>
  </si>
  <si>
    <t>Cummulative symptomatic cases</t>
  </si>
  <si>
    <t>Cummulative ICU cases</t>
  </si>
  <si>
    <t>Proportion of population actively infected</t>
  </si>
  <si>
    <r>
      <t>Cummulative</t>
    </r>
    <r>
      <rPr>
        <b/>
        <sz val="9.15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totals:</t>
    </r>
  </si>
  <si>
    <r>
      <t>Asymptomatic propor</t>
    </r>
    <r>
      <rPr>
        <sz val="11"/>
        <color theme="1"/>
        <rFont val="Calibri"/>
        <family val="2"/>
      </rPr>
      <t>tion of cases</t>
    </r>
  </si>
  <si>
    <r>
      <t>Proportion of population actively infected but</t>
    </r>
    <r>
      <rPr>
        <sz val="10.35"/>
        <color theme="1"/>
        <rFont val="Calibri"/>
        <family val="2"/>
      </rPr>
      <t xml:space="preserve"> confirmed and contact traced</t>
    </r>
  </si>
  <si>
    <t>Time to importation containment intervention (weeks)</t>
  </si>
  <si>
    <r>
      <t>Imported secondar</t>
    </r>
    <r>
      <rPr>
        <sz val="11"/>
        <color theme="1"/>
        <rFont val="Calibri"/>
        <family val="2"/>
      </rPr>
      <t>y</t>
    </r>
    <r>
      <rPr>
        <sz val="11"/>
        <color theme="1"/>
        <rFont val="Calibri"/>
        <family val="2"/>
        <scheme val="minor"/>
      </rPr>
      <t xml:space="preserve"> cases</t>
    </r>
  </si>
  <si>
    <r>
      <t>Controlled basic reproduc</t>
    </r>
    <r>
      <rPr>
        <sz val="11"/>
        <color theme="1"/>
        <rFont val="Calibri"/>
        <family val="2"/>
      </rPr>
      <t xml:space="preserve">tive number-preventative behaviour </t>
    </r>
  </si>
  <si>
    <r>
      <t>Proportion of population represented b</t>
    </r>
    <r>
      <rPr>
        <sz val="11"/>
        <color theme="1"/>
        <rFont val="Calibri"/>
        <family val="2"/>
      </rPr>
      <t>y</t>
    </r>
    <r>
      <rPr>
        <sz val="11"/>
        <color theme="1"/>
        <rFont val="Calibri"/>
        <family val="2"/>
        <scheme val="minor"/>
      </rPr>
      <t xml:space="preserve"> new secondar</t>
    </r>
    <r>
      <rPr>
        <sz val="11"/>
        <color theme="1"/>
        <rFont val="Calibri"/>
        <family val="2"/>
      </rPr>
      <t>y</t>
    </r>
    <r>
      <rPr>
        <sz val="11"/>
        <color theme="1"/>
        <rFont val="Calibri"/>
        <family val="2"/>
        <scheme val="minor"/>
      </rPr>
      <t xml:space="preserve"> imported cases</t>
    </r>
  </si>
  <si>
    <t>Time to termination of preventative behaviour intervention (weeks)</t>
  </si>
  <si>
    <r>
      <t>Initial importation rate (primar</t>
    </r>
    <r>
      <rPr>
        <sz val="11"/>
        <color theme="1"/>
        <rFont val="Calibri"/>
        <family val="2"/>
      </rPr>
      <t>y</t>
    </r>
    <r>
      <rPr>
        <sz val="10.35"/>
        <color theme="1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>cases per week)</t>
    </r>
  </si>
  <si>
    <r>
      <t>SCENARIO: ELIMINATION B</t>
    </r>
    <r>
      <rPr>
        <b/>
        <sz val="11"/>
        <color theme="0"/>
        <rFont val="Calibri"/>
        <family val="2"/>
      </rPr>
      <t>Y</t>
    </r>
    <r>
      <rPr>
        <b/>
        <sz val="11"/>
        <color theme="0"/>
        <rFont val="Calibri"/>
        <family val="2"/>
        <scheme val="minor"/>
      </rPr>
      <t xml:space="preserve"> EARLY, EFFECTIVE BEHAVIOURAL PREVENTION INTERVENTION, CONTACT TRACING AND SUSTAINED B</t>
    </r>
    <r>
      <rPr>
        <b/>
        <sz val="11"/>
        <color theme="0"/>
        <rFont val="Calibri"/>
        <family val="2"/>
      </rPr>
      <t>Y</t>
    </r>
    <r>
      <rPr>
        <b/>
        <sz val="10.35"/>
        <color theme="0"/>
        <rFont val="Calibri"/>
        <family val="2"/>
      </rPr>
      <t xml:space="preserve"> RIGOROUS IMPORTATION CONTAINMENT</t>
    </r>
  </si>
  <si>
    <t>Proportion of population never infected</t>
  </si>
  <si>
    <r>
      <t>ASSUMP</t>
    </r>
    <r>
      <rPr>
        <b/>
        <sz val="11"/>
        <color theme="1"/>
        <rFont val="Calibri"/>
        <family val="2"/>
      </rPr>
      <t>T</t>
    </r>
    <r>
      <rPr>
        <b/>
        <sz val="10.35"/>
        <color theme="1"/>
        <rFont val="Calibri"/>
        <family val="2"/>
      </rPr>
      <t>IONS (ALL LEANING ON THE OPTIMISTIC SIDE)</t>
    </r>
  </si>
  <si>
    <r>
      <t>1. Based on advance warning from China and other counties affected earl</t>
    </r>
    <r>
      <rPr>
        <sz val="11"/>
        <color theme="1"/>
        <rFont val="Calibri"/>
        <family val="2"/>
      </rPr>
      <t>y in the pandemic, maximum possible testing capacity already up and running before first imported case</t>
    </r>
  </si>
  <si>
    <r>
      <t>2. Containment of imported cases relies on isolation of all new arrivals except those coming directl</t>
    </r>
    <r>
      <rPr>
        <sz val="11"/>
        <color theme="1"/>
        <rFont val="Calibri"/>
        <family val="2"/>
      </rPr>
      <t>y</t>
    </r>
    <r>
      <rPr>
        <sz val="11"/>
        <color theme="1"/>
        <rFont val="Calibri"/>
        <family val="2"/>
        <scheme val="minor"/>
      </rPr>
      <t xml:space="preserve"> from countries certified to be free of local COVID-19 transmission b</t>
    </r>
    <r>
      <rPr>
        <sz val="11"/>
        <color theme="1"/>
        <rFont val="Calibri"/>
        <family val="2"/>
      </rPr>
      <t>y</t>
    </r>
    <r>
      <rPr>
        <sz val="11"/>
        <color theme="1"/>
        <rFont val="Calibri"/>
        <family val="2"/>
        <scheme val="minor"/>
      </rPr>
      <t xml:space="preserve"> WHO (none at present)</t>
    </r>
  </si>
  <si>
    <t>Cummulative proportion of population previously infected and now immune</t>
  </si>
  <si>
    <r>
      <t>Epidemic St</t>
    </r>
    <r>
      <rPr>
        <sz val="9.6999999999999993"/>
        <color theme="1"/>
        <rFont val="Calibri"/>
        <family val="2"/>
      </rPr>
      <t>atus</t>
    </r>
  </si>
  <si>
    <r>
      <t>4. Assumes population behaves and interacts homogenousl</t>
    </r>
    <r>
      <rPr>
        <sz val="11"/>
        <color theme="1"/>
        <rFont val="Calibri"/>
        <family val="2"/>
      </rPr>
      <t>y</t>
    </r>
    <r>
      <rPr>
        <sz val="11"/>
        <color theme="1"/>
        <rFont val="Calibri"/>
        <family val="2"/>
        <scheme val="minor"/>
      </rPr>
      <t>, which is never true, so real transmission dynamics are expected to be more robust and will require a particular emphasis on super-spreader foci</t>
    </r>
  </si>
  <si>
    <t>Cummulative symptomatic events</t>
  </si>
  <si>
    <r>
      <t>4. Population behaves and interacts homogenousl</t>
    </r>
    <r>
      <rPr>
        <sz val="11"/>
        <color theme="1"/>
        <rFont val="Calibri"/>
        <family val="2"/>
      </rPr>
      <t>y</t>
    </r>
    <r>
      <rPr>
        <sz val="11"/>
        <color theme="1"/>
        <rFont val="Calibri"/>
        <family val="2"/>
        <scheme val="minor"/>
      </rPr>
      <t>, which is never true, so real transmission dynamics are expected to be more robust and will require a particular emphasis on super-spreader foci</t>
    </r>
  </si>
  <si>
    <r>
      <t>3. Epidemic eliminated at predictions of less than 0.1 cases per day, when there is actuall</t>
    </r>
    <r>
      <rPr>
        <sz val="11"/>
        <color theme="1"/>
        <rFont val="Calibri"/>
        <family val="2"/>
      </rPr>
      <t>y</t>
    </r>
    <r>
      <rPr>
        <sz val="11"/>
        <color theme="1"/>
        <rFont val="Calibri"/>
        <family val="2"/>
        <scheme val="minor"/>
      </rPr>
      <t xml:space="preserve"> up to a 10% chance that it persists</t>
    </r>
  </si>
  <si>
    <t>Duration of lock down preventative behaviour intervention (weeks)</t>
  </si>
  <si>
    <t>Expected proportional growth rate of the epidemic at the outset (per week)</t>
  </si>
  <si>
    <t>Expected proportional growth rate of the epidemic under lock down (per week)</t>
  </si>
  <si>
    <r>
      <t>SCENARIO: ELIMINATION B</t>
    </r>
    <r>
      <rPr>
        <b/>
        <sz val="11"/>
        <color theme="0"/>
        <rFont val="Calibri"/>
        <family val="2"/>
      </rPr>
      <t>Y</t>
    </r>
    <r>
      <rPr>
        <b/>
        <sz val="11"/>
        <color theme="0"/>
        <rFont val="Calibri"/>
        <family val="2"/>
        <scheme val="minor"/>
      </rPr>
      <t xml:space="preserve"> EARLY, EFFECTIVE BEHAVIOURAL PREVENTION INTERVENTION AND SUSTAINED B</t>
    </r>
    <r>
      <rPr>
        <b/>
        <sz val="11"/>
        <color theme="0"/>
        <rFont val="Calibri"/>
        <family val="2"/>
      </rPr>
      <t>Y</t>
    </r>
    <r>
      <rPr>
        <b/>
        <sz val="10.35"/>
        <color theme="0"/>
        <rFont val="Calibri"/>
        <family val="2"/>
      </rPr>
      <t xml:space="preserve"> RIGOROUS IMPORTATION CONTAINMENT, DESPITE LACK OF ANY CONTACT TRACING AND ISOLATION</t>
    </r>
  </si>
  <si>
    <r>
      <t>SCENARIO: EPIDEMIC RESURGES BECAUSE LOCK DOWN SHORTENED B</t>
    </r>
    <r>
      <rPr>
        <b/>
        <sz val="11"/>
        <color theme="0"/>
        <rFont val="Calibri"/>
        <family val="2"/>
      </rPr>
      <t xml:space="preserve">Y THREE WEEKS </t>
    </r>
    <r>
      <rPr>
        <b/>
        <sz val="11"/>
        <color theme="0"/>
        <rFont val="Calibri"/>
        <family val="2"/>
        <scheme val="minor"/>
      </rPr>
      <t>FAILS TO ELIMINATE</t>
    </r>
  </si>
  <si>
    <r>
      <t>SCENARIO: EPIDEMIC RESURGES BECAUSE IMPERFECT IMPORTATION</t>
    </r>
    <r>
      <rPr>
        <b/>
        <sz val="11"/>
        <color theme="0"/>
        <rFont val="Calibri"/>
        <family val="2"/>
      </rPr>
      <t xml:space="preserve"> </t>
    </r>
    <r>
      <rPr>
        <b/>
        <sz val="11"/>
        <color theme="0"/>
        <rFont val="Calibri"/>
        <family val="2"/>
        <scheme val="minor"/>
      </rPr>
      <t>FAILS TO PREVENT REINTRODUCTION</t>
    </r>
  </si>
  <si>
    <r>
      <t>SCENARIO: EPIDEMIC RESURGES BECAUSE LOCK DOWN DELAYED B</t>
    </r>
    <r>
      <rPr>
        <b/>
        <sz val="11"/>
        <color theme="0"/>
        <rFont val="Calibri"/>
        <family val="2"/>
      </rPr>
      <t xml:space="preserve">Y THREE WEEKS </t>
    </r>
    <r>
      <rPr>
        <b/>
        <sz val="11"/>
        <color theme="0"/>
        <rFont val="Calibri"/>
        <family val="2"/>
        <scheme val="minor"/>
      </rPr>
      <t>FAILS TO ELIMINATE</t>
    </r>
  </si>
  <si>
    <r>
      <t>SCENARIO: EPIDEMIC RESURGES BECAUSE LESS RIGOROUS LOCK DOWN</t>
    </r>
    <r>
      <rPr>
        <b/>
        <sz val="11"/>
        <color theme="0"/>
        <rFont val="Calibri"/>
        <family val="2"/>
      </rPr>
      <t xml:space="preserve"> </t>
    </r>
    <r>
      <rPr>
        <b/>
        <sz val="11"/>
        <color theme="0"/>
        <rFont val="Calibri"/>
        <family val="2"/>
        <scheme val="minor"/>
      </rPr>
      <t>FAILS TO ELIMINATE</t>
    </r>
  </si>
  <si>
    <r>
      <t>SCENARIO: EPIDEMIC ELIMINATED DESPITE DELAYED LOCK DOWN IF LOCK DOWN IS ALSO EXTENDED B</t>
    </r>
    <r>
      <rPr>
        <b/>
        <sz val="11"/>
        <color theme="0"/>
        <rFont val="Calibri"/>
        <family val="2"/>
      </rPr>
      <t>Y</t>
    </r>
    <r>
      <rPr>
        <b/>
        <sz val="11"/>
        <color theme="0"/>
        <rFont val="Calibri"/>
        <family val="2"/>
        <scheme val="minor"/>
      </rPr>
      <t xml:space="preserve"> THREE WEEKS</t>
    </r>
  </si>
  <si>
    <r>
      <t>SCENARIO: EPIDEMIC ELIMINATED DESPITE LESS RIGOROUS LOCK DOWN IF LOCK DOWN IS EXTENDED B</t>
    </r>
    <r>
      <rPr>
        <b/>
        <sz val="11"/>
        <color theme="0"/>
        <rFont val="Calibri"/>
        <family val="2"/>
      </rPr>
      <t>Y</t>
    </r>
    <r>
      <rPr>
        <b/>
        <sz val="11"/>
        <color theme="0"/>
        <rFont val="Calibri"/>
        <family val="2"/>
        <scheme val="minor"/>
      </rPr>
      <t xml:space="preserve"> 25 WEEKS</t>
    </r>
  </si>
  <si>
    <t>Intensive care unit (ICU) capacity (Proportion of population admitted at a given time)</t>
  </si>
  <si>
    <t>Case fatality rate outside ICUs</t>
  </si>
  <si>
    <t>Case fatality rate in ICUs</t>
  </si>
  <si>
    <t>Maximum achievable diagnostic testing rate (proportion of population per week)</t>
  </si>
  <si>
    <t>Proportional containment of imported cases</t>
  </si>
  <si>
    <t>Proportional tracing containment of contact clusters of confirmed cases</t>
  </si>
  <si>
    <t>Proportional lock down effectiveness</t>
  </si>
  <si>
    <t xml:space="preserve">Proportional lock down coverage </t>
  </si>
  <si>
    <t>Proportion of symptomatic cases requiring intensive care</t>
  </si>
  <si>
    <t>Proportion of symptomatic cases which are clinically severe</t>
  </si>
  <si>
    <t>New severely symptomatic cases</t>
  </si>
  <si>
    <t>5. All severely-ill cases will be given priority and tested</t>
  </si>
  <si>
    <r>
      <t>SCENARIO: EPIDEMIC ELIMINATED DESPITE LESS RIGOROUS LOCK DOWN AND LACK OF ANY CONTACT TRACING AND ISOLATION IF LOCK DOWN IS EXTENDED B</t>
    </r>
    <r>
      <rPr>
        <b/>
        <sz val="11"/>
        <color theme="0"/>
        <rFont val="Calibri"/>
        <family val="2"/>
      </rPr>
      <t>Y</t>
    </r>
    <r>
      <rPr>
        <b/>
        <sz val="11"/>
        <color theme="0"/>
        <rFont val="Calibri"/>
        <family val="2"/>
        <scheme val="minor"/>
      </rPr>
      <t xml:space="preserve"> 30 WEEKS</t>
    </r>
  </si>
  <si>
    <t>Time (years)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</si>
</sst>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%"/>
    <numFmt numFmtId="165" formatCode="0.000000%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9.15"/>
      <color theme="1"/>
      <name val="Calibri"/>
      <family val="2"/>
    </font>
    <font>
      <sz val="10.35"/>
      <color theme="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</font>
    <font>
      <b/>
      <sz val="10.35"/>
      <color theme="1"/>
      <name val="Calibri"/>
      <family val="2"/>
    </font>
    <font>
      <b/>
      <sz val="11"/>
      <color theme="0"/>
      <name val="Calibri"/>
      <family val="2"/>
    </font>
    <font>
      <b/>
      <sz val="10.35"/>
      <color theme="0"/>
      <name val="Calibri"/>
      <family val="2"/>
    </font>
    <font>
      <sz val="9.6999999999999993"/>
      <color theme="1"/>
      <name val="Calibri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0" borderId="0" xfId="0" applyFont="1"/>
    <xf numFmtId="10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2" borderId="1" xfId="0" applyFont="1" applyFill="1" applyBorder="1"/>
    <xf numFmtId="0" fontId="1" fillId="2" borderId="2" xfId="0" applyFont="1" applyFill="1" applyBorder="1"/>
    <xf numFmtId="9" fontId="1" fillId="2" borderId="2" xfId="0" applyNumberFormat="1" applyFont="1" applyFill="1" applyBorder="1"/>
    <xf numFmtId="10" fontId="1" fillId="2" borderId="2" xfId="0" applyNumberFormat="1" applyFont="1" applyFill="1" applyBorder="1"/>
    <xf numFmtId="9" fontId="1" fillId="2" borderId="3" xfId="0" applyNumberFormat="1" applyFont="1" applyFill="1" applyBorder="1"/>
    <xf numFmtId="3" fontId="3" fillId="3" borderId="0" xfId="0" applyNumberFormat="1" applyFont="1" applyFill="1"/>
    <xf numFmtId="164" fontId="1" fillId="2" borderId="2" xfId="0" applyNumberFormat="1" applyFont="1" applyFill="1" applyBorder="1"/>
    <xf numFmtId="165" fontId="0" fillId="0" borderId="0" xfId="0" applyNumberFormat="1"/>
    <xf numFmtId="2" fontId="0" fillId="0" borderId="0" xfId="0" applyNumberFormat="1"/>
    <xf numFmtId="165" fontId="3" fillId="3" borderId="0" xfId="0" applyNumberFormat="1" applyFont="1" applyFill="1"/>
    <xf numFmtId="0" fontId="3" fillId="0" borderId="0" xfId="0" applyFont="1"/>
    <xf numFmtId="0" fontId="6" fillId="4" borderId="0" xfId="0" applyFont="1" applyFill="1"/>
    <xf numFmtId="0" fontId="7" fillId="4" borderId="0" xfId="0" applyFont="1" applyFill="1"/>
    <xf numFmtId="3" fontId="7" fillId="4" borderId="0" xfId="0" applyNumberFormat="1" applyFont="1" applyFill="1"/>
    <xf numFmtId="0" fontId="3" fillId="3" borderId="0" xfId="0" applyFont="1" applyFill="1" applyAlignment="1">
      <alignment horizontal="center"/>
    </xf>
    <xf numFmtId="0" fontId="1" fillId="5" borderId="2" xfId="0" applyFont="1" applyFill="1" applyBorder="1"/>
    <xf numFmtId="9" fontId="1" fillId="5" borderId="2" xfId="0" applyNumberFormat="1" applyFont="1" applyFill="1" applyBorder="1"/>
    <xf numFmtId="9" fontId="1" fillId="5" borderId="3" xfId="0" applyNumberFormat="1" applyFont="1" applyFill="1" applyBorder="1"/>
    <xf numFmtId="0" fontId="0" fillId="0" borderId="2" xfId="0" applyFont="1" applyFill="1" applyBorder="1"/>
    <xf numFmtId="9" fontId="0" fillId="0" borderId="0" xfId="0" applyNumberFormat="1"/>
    <xf numFmtId="0" fontId="6" fillId="6" borderId="0" xfId="0" applyFont="1" applyFill="1"/>
    <xf numFmtId="0" fontId="7" fillId="6" borderId="0" xfId="0" applyFont="1" applyFill="1"/>
    <xf numFmtId="3" fontId="7" fillId="6" borderId="0" xfId="0" applyNumberFormat="1" applyFont="1" applyFill="1"/>
    <xf numFmtId="0" fontId="6" fillId="7" borderId="0" xfId="0" applyFont="1" applyFill="1"/>
    <xf numFmtId="0" fontId="7" fillId="7" borderId="0" xfId="0" applyFont="1" applyFill="1"/>
    <xf numFmtId="3" fontId="7" fillId="7" borderId="0" xfId="0" applyNumberFormat="1" applyFont="1" applyFill="1"/>
    <xf numFmtId="0" fontId="0" fillId="0" borderId="0" xfId="0" applyFill="1"/>
    <xf numFmtId="0" fontId="2" fillId="0" borderId="0" xfId="0" applyFont="1" applyFill="1"/>
    <xf numFmtId="0" fontId="13" fillId="0" borderId="0" xfId="0" applyFont="1" applyFill="1"/>
    <xf numFmtId="0" fontId="3" fillId="0" borderId="0" xfId="0" applyFont="1" applyFill="1"/>
    <xf numFmtId="3" fontId="2" fillId="0" borderId="0" xfId="0" applyNumberFormat="1" applyFont="1" applyFill="1" applyAlignment="1">
      <alignment horizontal="center" vertical="center" wrapText="1"/>
    </xf>
    <xf numFmtId="3" fontId="0" fillId="0" borderId="0" xfId="0" applyNumberFormat="1" applyFill="1"/>
    <xf numFmtId="10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package'!$R$3:$R$52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1710138.3357842208</c:v>
                </c:pt>
                <c:pt idx="2">
                  <c:v>1710499.5554946789</c:v>
                </c:pt>
                <c:pt idx="3">
                  <c:v>1710065.1247955866</c:v>
                </c:pt>
                <c:pt idx="4">
                  <c:v>1710008.489767187</c:v>
                </c:pt>
                <c:pt idx="5">
                  <c:v>1710001.1067345398</c:v>
                </c:pt>
                <c:pt idx="6">
                  <c:v>1710000.1442749463</c:v>
                </c:pt>
                <c:pt idx="7">
                  <c:v>1710000.0188078152</c:v>
                </c:pt>
                <c:pt idx="8">
                  <c:v>1710000</c:v>
                </c:pt>
                <c:pt idx="9">
                  <c:v>1710000</c:v>
                </c:pt>
                <c:pt idx="10">
                  <c:v>1710000</c:v>
                </c:pt>
                <c:pt idx="11">
                  <c:v>1710000</c:v>
                </c:pt>
                <c:pt idx="12">
                  <c:v>1710000</c:v>
                </c:pt>
                <c:pt idx="13">
                  <c:v>1710000</c:v>
                </c:pt>
                <c:pt idx="14">
                  <c:v>1710000</c:v>
                </c:pt>
                <c:pt idx="15">
                  <c:v>1710000</c:v>
                </c:pt>
                <c:pt idx="16">
                  <c:v>1710000</c:v>
                </c:pt>
                <c:pt idx="17">
                  <c:v>1710000</c:v>
                </c:pt>
                <c:pt idx="18">
                  <c:v>1710000</c:v>
                </c:pt>
                <c:pt idx="19">
                  <c:v>1710000</c:v>
                </c:pt>
                <c:pt idx="20">
                  <c:v>1710000</c:v>
                </c:pt>
                <c:pt idx="21">
                  <c:v>1710000</c:v>
                </c:pt>
                <c:pt idx="22">
                  <c:v>1710000</c:v>
                </c:pt>
                <c:pt idx="23">
                  <c:v>1710000</c:v>
                </c:pt>
                <c:pt idx="24">
                  <c:v>1710000</c:v>
                </c:pt>
                <c:pt idx="25">
                  <c:v>1710000</c:v>
                </c:pt>
                <c:pt idx="26">
                  <c:v>1710000</c:v>
                </c:pt>
                <c:pt idx="27">
                  <c:v>1710000</c:v>
                </c:pt>
                <c:pt idx="28">
                  <c:v>1710000</c:v>
                </c:pt>
                <c:pt idx="29">
                  <c:v>1710000</c:v>
                </c:pt>
                <c:pt idx="30">
                  <c:v>1710000</c:v>
                </c:pt>
                <c:pt idx="31">
                  <c:v>1710000</c:v>
                </c:pt>
                <c:pt idx="32">
                  <c:v>1710000</c:v>
                </c:pt>
                <c:pt idx="33">
                  <c:v>1710000</c:v>
                </c:pt>
                <c:pt idx="34">
                  <c:v>1710000</c:v>
                </c:pt>
                <c:pt idx="35">
                  <c:v>1710000</c:v>
                </c:pt>
                <c:pt idx="36">
                  <c:v>1710000</c:v>
                </c:pt>
                <c:pt idx="37">
                  <c:v>1710000</c:v>
                </c:pt>
                <c:pt idx="38">
                  <c:v>1710000</c:v>
                </c:pt>
                <c:pt idx="39">
                  <c:v>1710000</c:v>
                </c:pt>
                <c:pt idx="40">
                  <c:v>1710000</c:v>
                </c:pt>
                <c:pt idx="41">
                  <c:v>1710000</c:v>
                </c:pt>
                <c:pt idx="42">
                  <c:v>1710000</c:v>
                </c:pt>
                <c:pt idx="43">
                  <c:v>1710000</c:v>
                </c:pt>
                <c:pt idx="44">
                  <c:v>1710000</c:v>
                </c:pt>
                <c:pt idx="45">
                  <c:v>1710000</c:v>
                </c:pt>
                <c:pt idx="46">
                  <c:v>1710000</c:v>
                </c:pt>
                <c:pt idx="47">
                  <c:v>1710000</c:v>
                </c:pt>
                <c:pt idx="48">
                  <c:v>1710000</c:v>
                </c:pt>
                <c:pt idx="49">
                  <c:v>1710000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02-426F-927D-4FC9BE93017A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130.24959117291513</c:v>
                </c:pt>
                <c:pt idx="4">
                  <c:v>16.979534374184091</c:v>
                </c:pt>
                <c:pt idx="5">
                  <c:v>2.2134690796926648</c:v>
                </c:pt>
                <c:pt idx="6">
                  <c:v>0.28854989264637254</c:v>
                </c:pt>
                <c:pt idx="7">
                  <c:v>3.7615630277265666E-2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47-45A3-B6C3-2D0F3BE2B469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65.124795586457566</c:v>
                </c:pt>
                <c:pt idx="4">
                  <c:v>8.4897671870920455</c:v>
                </c:pt>
                <c:pt idx="5">
                  <c:v>1.1067345398463324</c:v>
                </c:pt>
                <c:pt idx="6">
                  <c:v>0.14427494632318627</c:v>
                </c:pt>
                <c:pt idx="7">
                  <c:v>1.8807815138632833E-2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47-45A3-B6C3-2D0F3BE2B469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14.066519338115478</c:v>
                </c:pt>
                <c:pt idx="4">
                  <c:v>1.8337822940850557</c:v>
                </c:pt>
                <c:pt idx="5">
                  <c:v>0.23905453453928932</c:v>
                </c:pt>
                <c:pt idx="6">
                  <c:v>3.1163386263419069E-2</c:v>
                </c:pt>
                <c:pt idx="7">
                  <c:v>4.0624880335369913E-3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47-45A3-B6C3-2D0F3BE2B469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2.6049918234583025</c:v>
                </c:pt>
                <c:pt idx="4">
                  <c:v>0.33959068748368182</c:v>
                </c:pt>
                <c:pt idx="5">
                  <c:v>4.4269381593853296E-2</c:v>
                </c:pt>
                <c:pt idx="6">
                  <c:v>5.7709978529274508E-3</c:v>
                </c:pt>
                <c:pt idx="7">
                  <c:v>7.5231260554531332E-4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47-45A3-B6C3-2D0F3BE2B469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0.5209983646916605</c:v>
                </c:pt>
                <c:pt idx="4">
                  <c:v>6.7918137496736364E-2</c:v>
                </c:pt>
                <c:pt idx="5">
                  <c:v>8.8538763187706593E-3</c:v>
                </c:pt>
                <c:pt idx="6">
                  <c:v>1.1541995705854902E-3</c:v>
                </c:pt>
                <c:pt idx="7">
                  <c:v>1.5046252110906266E-4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47-45A3-B6C3-2D0F3BE2B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130.24959117291513</c:v>
                </c:pt>
                <c:pt idx="4">
                  <c:v>16.979534374184091</c:v>
                </c:pt>
                <c:pt idx="5">
                  <c:v>2.2134690796926648</c:v>
                </c:pt>
                <c:pt idx="6">
                  <c:v>0.28854989264637254</c:v>
                </c:pt>
                <c:pt idx="7">
                  <c:v>1.0419842095821252</c:v>
                </c:pt>
                <c:pt idx="8">
                  <c:v>3.7627152477126558</c:v>
                </c:pt>
                <c:pt idx="9">
                  <c:v>13.587562124772745</c:v>
                </c:pt>
                <c:pt idx="10">
                  <c:v>49.066110985873657</c:v>
                </c:pt>
                <c:pt idx="11">
                  <c:v>177.1827289424044</c:v>
                </c:pt>
                <c:pt idx="12">
                  <c:v>639.82306371057621</c:v>
                </c:pt>
                <c:pt idx="13">
                  <c:v>2310.4357699825773</c:v>
                </c:pt>
                <c:pt idx="14">
                  <c:v>8342.7966683995437</c:v>
                </c:pt>
                <c:pt idx="15">
                  <c:v>30121.081932898753</c:v>
                </c:pt>
                <c:pt idx="16">
                  <c:v>108696.28957481692</c:v>
                </c:pt>
                <c:pt idx="17">
                  <c:v>391521.04745565419</c:v>
                </c:pt>
                <c:pt idx="18">
                  <c:v>1415698.3117718517</c:v>
                </c:pt>
                <c:pt idx="19">
                  <c:v>5157460.6915765433</c:v>
                </c:pt>
                <c:pt idx="20">
                  <c:v>15667145.845833439</c:v>
                </c:pt>
                <c:pt idx="21">
                  <c:v>24727587.965421882</c:v>
                </c:pt>
                <c:pt idx="22">
                  <c:v>8509951.9243001211</c:v>
                </c:pt>
                <c:pt idx="23">
                  <c:v>464862.970311746</c:v>
                </c:pt>
                <c:pt idx="24">
                  <c:v>15477.408314463777</c:v>
                </c:pt>
                <c:pt idx="25">
                  <c:v>488.77750488580256</c:v>
                </c:pt>
                <c:pt idx="26">
                  <c:v>15.420081136360148</c:v>
                </c:pt>
                <c:pt idx="27">
                  <c:v>0.48646127141088735</c:v>
                </c:pt>
                <c:pt idx="28">
                  <c:v>1.5346503505486719E-2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E5-4823-8E3C-2720FDB93C1F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65.124795586457566</c:v>
                </c:pt>
                <c:pt idx="4">
                  <c:v>8.4897671870920455</c:v>
                </c:pt>
                <c:pt idx="5">
                  <c:v>1.1067345398463324</c:v>
                </c:pt>
                <c:pt idx="6">
                  <c:v>0.14427494632318627</c:v>
                </c:pt>
                <c:pt idx="7">
                  <c:v>0.52099210479106262</c:v>
                </c:pt>
                <c:pt idx="8">
                  <c:v>1.8813576238563279</c:v>
                </c:pt>
                <c:pt idx="9">
                  <c:v>6.7937810623863726</c:v>
                </c:pt>
                <c:pt idx="10">
                  <c:v>24.533055492936828</c:v>
                </c:pt>
                <c:pt idx="11">
                  <c:v>88.591364471202198</c:v>
                </c:pt>
                <c:pt idx="12">
                  <c:v>319.9115318552881</c:v>
                </c:pt>
                <c:pt idx="13">
                  <c:v>1155.2178849912887</c:v>
                </c:pt>
                <c:pt idx="14">
                  <c:v>4171.3983341997719</c:v>
                </c:pt>
                <c:pt idx="15">
                  <c:v>15060.540966449376</c:v>
                </c:pt>
                <c:pt idx="16">
                  <c:v>54348.144787408462</c:v>
                </c:pt>
                <c:pt idx="17">
                  <c:v>195760.52372782709</c:v>
                </c:pt>
                <c:pt idx="18">
                  <c:v>707849.15588592587</c:v>
                </c:pt>
                <c:pt idx="19">
                  <c:v>2578730.3457882716</c:v>
                </c:pt>
                <c:pt idx="20">
                  <c:v>7833572.9229167197</c:v>
                </c:pt>
                <c:pt idx="21">
                  <c:v>12363793.982710941</c:v>
                </c:pt>
                <c:pt idx="22">
                  <c:v>4254975.9621500606</c:v>
                </c:pt>
                <c:pt idx="23">
                  <c:v>232431.485155873</c:v>
                </c:pt>
                <c:pt idx="24">
                  <c:v>7738.7041572318885</c:v>
                </c:pt>
                <c:pt idx="25">
                  <c:v>244.38875244290128</c:v>
                </c:pt>
                <c:pt idx="26">
                  <c:v>7.7100405681800739</c:v>
                </c:pt>
                <c:pt idx="27">
                  <c:v>0.24323063570544368</c:v>
                </c:pt>
                <c:pt idx="28">
                  <c:v>7.6732517527433597E-3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E5-4823-8E3C-2720FDB93C1F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14.066519338115478</c:v>
                </c:pt>
                <c:pt idx="4">
                  <c:v>1.8337822940850557</c:v>
                </c:pt>
                <c:pt idx="5">
                  <c:v>0.23905453453928932</c:v>
                </c:pt>
                <c:pt idx="6">
                  <c:v>3.1163386263419069E-2</c:v>
                </c:pt>
                <c:pt idx="7">
                  <c:v>0.11253426669793763</c:v>
                </c:pt>
                <c:pt idx="8">
                  <c:v>0.40637288245328251</c:v>
                </c:pt>
                <c:pt idx="9">
                  <c:v>1.4674519589907291</c:v>
                </c:pt>
                <c:pt idx="10">
                  <c:v>5.2990780404257265</c:v>
                </c:pt>
                <c:pt idx="11">
                  <c:v>19.134926976016221</c:v>
                </c:pt>
                <c:pt idx="12">
                  <c:v>69.090359262531976</c:v>
                </c:pt>
                <c:pt idx="13">
                  <c:v>249.38980092192696</c:v>
                </c:pt>
                <c:pt idx="14">
                  <c:v>899.23546314007865</c:v>
                </c:pt>
                <c:pt idx="15">
                  <c:v>3229.9354572299571</c:v>
                </c:pt>
                <c:pt idx="16">
                  <c:v>11444.555119127881</c:v>
                </c:pt>
                <c:pt idx="17">
                  <c:v>34200</c:v>
                </c:pt>
                <c:pt idx="18">
                  <c:v>34200</c:v>
                </c:pt>
                <c:pt idx="19">
                  <c:v>34200</c:v>
                </c:pt>
                <c:pt idx="20">
                  <c:v>34200</c:v>
                </c:pt>
                <c:pt idx="21">
                  <c:v>34200</c:v>
                </c:pt>
                <c:pt idx="22">
                  <c:v>34200</c:v>
                </c:pt>
                <c:pt idx="23">
                  <c:v>34200</c:v>
                </c:pt>
                <c:pt idx="24">
                  <c:v>1665.4240032392256</c:v>
                </c:pt>
                <c:pt idx="25">
                  <c:v>52.781824182829908</c:v>
                </c:pt>
                <c:pt idx="26">
                  <c:v>1.6653626444669387</c:v>
                </c:pt>
                <c:pt idx="27">
                  <c:v>5.2537811223276693E-2</c:v>
                </c:pt>
                <c:pt idx="28">
                  <c:v>1.6574223725325263E-3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E5-4823-8E3C-2720FDB93C1F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2.6049918234583025</c:v>
                </c:pt>
                <c:pt idx="4">
                  <c:v>0.33959068748368182</c:v>
                </c:pt>
                <c:pt idx="5">
                  <c:v>4.4269381593853296E-2</c:v>
                </c:pt>
                <c:pt idx="6">
                  <c:v>5.7709978529274508E-3</c:v>
                </c:pt>
                <c:pt idx="7">
                  <c:v>2.0839684191642505E-2</c:v>
                </c:pt>
                <c:pt idx="8">
                  <c:v>7.5254304954253115E-2</c:v>
                </c:pt>
                <c:pt idx="9">
                  <c:v>0.2717512424954549</c:v>
                </c:pt>
                <c:pt idx="10">
                  <c:v>0.98132221971747313</c:v>
                </c:pt>
                <c:pt idx="11">
                  <c:v>3.5436545788480878</c:v>
                </c:pt>
                <c:pt idx="12">
                  <c:v>12.796461274211524</c:v>
                </c:pt>
                <c:pt idx="13">
                  <c:v>46.208715399651545</c:v>
                </c:pt>
                <c:pt idx="14">
                  <c:v>166.85593336799087</c:v>
                </c:pt>
                <c:pt idx="15">
                  <c:v>602.42163865797511</c:v>
                </c:pt>
                <c:pt idx="16">
                  <c:v>2173.9257914963387</c:v>
                </c:pt>
                <c:pt idx="17">
                  <c:v>7830.4209491130841</c:v>
                </c:pt>
                <c:pt idx="18">
                  <c:v>28313.966235437034</c:v>
                </c:pt>
                <c:pt idx="19">
                  <c:v>103149.21383153087</c:v>
                </c:pt>
                <c:pt idx="20">
                  <c:v>313342.91691666882</c:v>
                </c:pt>
                <c:pt idx="21">
                  <c:v>494551.75930843764</c:v>
                </c:pt>
                <c:pt idx="22">
                  <c:v>170199.03848600242</c:v>
                </c:pt>
                <c:pt idx="23">
                  <c:v>9297.2594062349199</c:v>
                </c:pt>
                <c:pt idx="24">
                  <c:v>309.54816628927557</c:v>
                </c:pt>
                <c:pt idx="25">
                  <c:v>9.7755500977160512</c:v>
                </c:pt>
                <c:pt idx="26">
                  <c:v>0.30840162272720295</c:v>
                </c:pt>
                <c:pt idx="27">
                  <c:v>9.7292254282177471E-3</c:v>
                </c:pt>
                <c:pt idx="28">
                  <c:v>3.0693007010973439E-4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E5-4823-8E3C-2720FDB93C1F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0.5209983646916605</c:v>
                </c:pt>
                <c:pt idx="4">
                  <c:v>6.7918137496736364E-2</c:v>
                </c:pt>
                <c:pt idx="5">
                  <c:v>8.8538763187706593E-3</c:v>
                </c:pt>
                <c:pt idx="6">
                  <c:v>1.1541995705854902E-3</c:v>
                </c:pt>
                <c:pt idx="7">
                  <c:v>4.1679368383285009E-3</c:v>
                </c:pt>
                <c:pt idx="8">
                  <c:v>1.5050860990850623E-2</c:v>
                </c:pt>
                <c:pt idx="9">
                  <c:v>5.4350248499090981E-2</c:v>
                </c:pt>
                <c:pt idx="10">
                  <c:v>0.19626444394349463</c:v>
                </c:pt>
                <c:pt idx="11">
                  <c:v>0.70873091576961755</c:v>
                </c:pt>
                <c:pt idx="12">
                  <c:v>2.5592922548423047</c:v>
                </c:pt>
                <c:pt idx="13">
                  <c:v>9.2417430799303091</c:v>
                </c:pt>
                <c:pt idx="14">
                  <c:v>49.227966683995433</c:v>
                </c:pt>
                <c:pt idx="15">
                  <c:v>267.01081932898757</c:v>
                </c:pt>
                <c:pt idx="16">
                  <c:v>1052.7628957481693</c:v>
                </c:pt>
                <c:pt idx="17">
                  <c:v>3881.0104745565422</c:v>
                </c:pt>
                <c:pt idx="18">
                  <c:v>14122.783117718516</c:v>
                </c:pt>
                <c:pt idx="19">
                  <c:v>51540.406915765438</c:v>
                </c:pt>
                <c:pt idx="20">
                  <c:v>156637.2584583344</c:v>
                </c:pt>
                <c:pt idx="21">
                  <c:v>247241.67965421881</c:v>
                </c:pt>
                <c:pt idx="22">
                  <c:v>85065.319243001213</c:v>
                </c:pt>
                <c:pt idx="23">
                  <c:v>4614.4297031174601</c:v>
                </c:pt>
                <c:pt idx="24">
                  <c:v>120.57408314463778</c:v>
                </c:pt>
                <c:pt idx="25">
                  <c:v>1.9551100195432103</c:v>
                </c:pt>
                <c:pt idx="26">
                  <c:v>6.168032454544059E-2</c:v>
                </c:pt>
                <c:pt idx="27">
                  <c:v>1.9458450856435494E-3</c:v>
                </c:pt>
                <c:pt idx="28">
                  <c:v>6.1386014021946878E-5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E5-4823-8E3C-2720FDB93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1466.0321489698981</c:v>
                </c:pt>
                <c:pt idx="4">
                  <c:v>1483.0116833440823</c:v>
                </c:pt>
                <c:pt idx="5">
                  <c:v>1485.2251524237749</c:v>
                </c:pt>
                <c:pt idx="6">
                  <c:v>1485.5137023164214</c:v>
                </c:pt>
                <c:pt idx="7">
                  <c:v>1486.5556865260035</c:v>
                </c:pt>
                <c:pt idx="8">
                  <c:v>1490.318401773716</c:v>
                </c:pt>
                <c:pt idx="9">
                  <c:v>1503.9059638984888</c:v>
                </c:pt>
                <c:pt idx="10">
                  <c:v>1552.9720748843624</c:v>
                </c:pt>
                <c:pt idx="11">
                  <c:v>1730.1548038267667</c:v>
                </c:pt>
                <c:pt idx="12">
                  <c:v>2369.9778675373427</c:v>
                </c:pt>
                <c:pt idx="13">
                  <c:v>4680.4136375199196</c:v>
                </c:pt>
                <c:pt idx="14">
                  <c:v>13023.210305919463</c:v>
                </c:pt>
                <c:pt idx="15">
                  <c:v>43144.29223881822</c:v>
                </c:pt>
                <c:pt idx="16">
                  <c:v>151840.58181363513</c:v>
                </c:pt>
                <c:pt idx="17">
                  <c:v>543361.62926928932</c:v>
                </c:pt>
                <c:pt idx="18">
                  <c:v>1959059.941041141</c:v>
                </c:pt>
                <c:pt idx="19">
                  <c:v>7116520.6326176841</c:v>
                </c:pt>
                <c:pt idx="20">
                  <c:v>22783666.478451125</c:v>
                </c:pt>
                <c:pt idx="21">
                  <c:v>47511254.443873003</c:v>
                </c:pt>
                <c:pt idx="22">
                  <c:v>56021206.368173122</c:v>
                </c:pt>
                <c:pt idx="23">
                  <c:v>56486069.338484868</c:v>
                </c:pt>
                <c:pt idx="24">
                  <c:v>56501546.746799335</c:v>
                </c:pt>
                <c:pt idx="25">
                  <c:v>56502035.524304219</c:v>
                </c:pt>
                <c:pt idx="26">
                  <c:v>56502050.944385357</c:v>
                </c:pt>
                <c:pt idx="27">
                  <c:v>56502051.430846632</c:v>
                </c:pt>
                <c:pt idx="28">
                  <c:v>56502051.446193136</c:v>
                </c:pt>
                <c:pt idx="29">
                  <c:v>56502051.446193136</c:v>
                </c:pt>
                <c:pt idx="30">
                  <c:v>56502051.446193136</c:v>
                </c:pt>
                <c:pt idx="31">
                  <c:v>56502051.446193136</c:v>
                </c:pt>
                <c:pt idx="32">
                  <c:v>56502051.446193136</c:v>
                </c:pt>
                <c:pt idx="33">
                  <c:v>56502051.446193136</c:v>
                </c:pt>
                <c:pt idx="34">
                  <c:v>56502051.446193136</c:v>
                </c:pt>
                <c:pt idx="35">
                  <c:v>56502051.446193136</c:v>
                </c:pt>
                <c:pt idx="36">
                  <c:v>56502051.446193136</c:v>
                </c:pt>
                <c:pt idx="37">
                  <c:v>56502051.446193136</c:v>
                </c:pt>
                <c:pt idx="38">
                  <c:v>56502051.446193136</c:v>
                </c:pt>
                <c:pt idx="39">
                  <c:v>56502051.446193136</c:v>
                </c:pt>
                <c:pt idx="40">
                  <c:v>56502051.446193136</c:v>
                </c:pt>
                <c:pt idx="41">
                  <c:v>56502051.446193136</c:v>
                </c:pt>
                <c:pt idx="42">
                  <c:v>56502051.446193136</c:v>
                </c:pt>
                <c:pt idx="43">
                  <c:v>56502051.446193136</c:v>
                </c:pt>
                <c:pt idx="44">
                  <c:v>56502051.446193136</c:v>
                </c:pt>
                <c:pt idx="45">
                  <c:v>56502051.446193136</c:v>
                </c:pt>
                <c:pt idx="46">
                  <c:v>56502051.446193136</c:v>
                </c:pt>
                <c:pt idx="47">
                  <c:v>56502051.446193136</c:v>
                </c:pt>
                <c:pt idx="48">
                  <c:v>56502051.446193136</c:v>
                </c:pt>
                <c:pt idx="49">
                  <c:v>56502051.446193136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50-4D79-A992-D040067BB5D2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733.01607448494906</c:v>
                </c:pt>
                <c:pt idx="4">
                  <c:v>741.50584167204113</c:v>
                </c:pt>
                <c:pt idx="5">
                  <c:v>742.61257621188747</c:v>
                </c:pt>
                <c:pt idx="6">
                  <c:v>742.75685115821068</c:v>
                </c:pt>
                <c:pt idx="7">
                  <c:v>743.27784326300173</c:v>
                </c:pt>
                <c:pt idx="8">
                  <c:v>745.159200886858</c:v>
                </c:pt>
                <c:pt idx="9">
                  <c:v>751.95298194924442</c:v>
                </c:pt>
                <c:pt idx="10">
                  <c:v>776.48603744218121</c:v>
                </c:pt>
                <c:pt idx="11">
                  <c:v>865.07740191338337</c:v>
                </c:pt>
                <c:pt idx="12">
                  <c:v>1184.9889337686714</c:v>
                </c:pt>
                <c:pt idx="13">
                  <c:v>2340.2068187599598</c:v>
                </c:pt>
                <c:pt idx="14">
                  <c:v>6511.6051529597316</c:v>
                </c:pt>
                <c:pt idx="15">
                  <c:v>21572.14611940911</c:v>
                </c:pt>
                <c:pt idx="16">
                  <c:v>75920.290906817565</c:v>
                </c:pt>
                <c:pt idx="17">
                  <c:v>271680.81463464466</c:v>
                </c:pt>
                <c:pt idx="18">
                  <c:v>979529.97052057052</c:v>
                </c:pt>
                <c:pt idx="19">
                  <c:v>3558260.316308842</c:v>
                </c:pt>
                <c:pt idx="20">
                  <c:v>11391833.239225563</c:v>
                </c:pt>
                <c:pt idx="21">
                  <c:v>23755627.221936502</c:v>
                </c:pt>
                <c:pt idx="22">
                  <c:v>28010603.184086561</c:v>
                </c:pt>
                <c:pt idx="23">
                  <c:v>28243034.669242434</c:v>
                </c:pt>
                <c:pt idx="24">
                  <c:v>28250773.373399667</c:v>
                </c:pt>
                <c:pt idx="25">
                  <c:v>28251017.762152109</c:v>
                </c:pt>
                <c:pt idx="26">
                  <c:v>28251025.472192679</c:v>
                </c:pt>
                <c:pt idx="27">
                  <c:v>28251025.715423316</c:v>
                </c:pt>
                <c:pt idx="28">
                  <c:v>28251025.723096568</c:v>
                </c:pt>
                <c:pt idx="29">
                  <c:v>28251025.723096568</c:v>
                </c:pt>
                <c:pt idx="30">
                  <c:v>28251025.723096568</c:v>
                </c:pt>
                <c:pt idx="31">
                  <c:v>28251025.723096568</c:v>
                </c:pt>
                <c:pt idx="32">
                  <c:v>28251025.723096568</c:v>
                </c:pt>
                <c:pt idx="33">
                  <c:v>28251025.723096568</c:v>
                </c:pt>
                <c:pt idx="34">
                  <c:v>28251025.723096568</c:v>
                </c:pt>
                <c:pt idx="35">
                  <c:v>28251025.723096568</c:v>
                </c:pt>
                <c:pt idx="36">
                  <c:v>28251025.723096568</c:v>
                </c:pt>
                <c:pt idx="37">
                  <c:v>28251025.723096568</c:v>
                </c:pt>
                <c:pt idx="38">
                  <c:v>28251025.723096568</c:v>
                </c:pt>
                <c:pt idx="39">
                  <c:v>28251025.723096568</c:v>
                </c:pt>
                <c:pt idx="40">
                  <c:v>28251025.723096568</c:v>
                </c:pt>
                <c:pt idx="41">
                  <c:v>28251025.723096568</c:v>
                </c:pt>
                <c:pt idx="42">
                  <c:v>28251025.723096568</c:v>
                </c:pt>
                <c:pt idx="43">
                  <c:v>28251025.723096568</c:v>
                </c:pt>
                <c:pt idx="44">
                  <c:v>28251025.723096568</c:v>
                </c:pt>
                <c:pt idx="45">
                  <c:v>28251025.723096568</c:v>
                </c:pt>
                <c:pt idx="46">
                  <c:v>28251025.723096568</c:v>
                </c:pt>
                <c:pt idx="47">
                  <c:v>28251025.723096568</c:v>
                </c:pt>
                <c:pt idx="48">
                  <c:v>28251025.723096568</c:v>
                </c:pt>
                <c:pt idx="49">
                  <c:v>28251025.723096568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50-4D79-A992-D040067BB5D2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158.30329571232903</c:v>
                </c:pt>
                <c:pt idx="4">
                  <c:v>160.1370780064141</c:v>
                </c:pt>
                <c:pt idx="5">
                  <c:v>160.37613254095339</c:v>
                </c:pt>
                <c:pt idx="6">
                  <c:v>160.40729592721681</c:v>
                </c:pt>
                <c:pt idx="7">
                  <c:v>160.51983019391474</c:v>
                </c:pt>
                <c:pt idx="8">
                  <c:v>160.92620307636801</c:v>
                </c:pt>
                <c:pt idx="9">
                  <c:v>162.39365503535873</c:v>
                </c:pt>
                <c:pt idx="10">
                  <c:v>167.69273307578447</c:v>
                </c:pt>
                <c:pt idx="11">
                  <c:v>186.82766005180071</c:v>
                </c:pt>
                <c:pt idx="12">
                  <c:v>255.9180193143327</c:v>
                </c:pt>
                <c:pt idx="13">
                  <c:v>505.30782023625966</c:v>
                </c:pt>
                <c:pt idx="14">
                  <c:v>1404.5432833763384</c:v>
                </c:pt>
                <c:pt idx="15">
                  <c:v>4634.4787406062951</c:v>
                </c:pt>
                <c:pt idx="16">
                  <c:v>16079.033859734176</c:v>
                </c:pt>
                <c:pt idx="17">
                  <c:v>50279.033859734176</c:v>
                </c:pt>
                <c:pt idx="18">
                  <c:v>84479.033859734176</c:v>
                </c:pt>
                <c:pt idx="19">
                  <c:v>118679.03385973418</c:v>
                </c:pt>
                <c:pt idx="20">
                  <c:v>152879.03385973419</c:v>
                </c:pt>
                <c:pt idx="21">
                  <c:v>187079.03385973419</c:v>
                </c:pt>
                <c:pt idx="22">
                  <c:v>221279.03385973419</c:v>
                </c:pt>
                <c:pt idx="23">
                  <c:v>255479.03385973419</c:v>
                </c:pt>
                <c:pt idx="24">
                  <c:v>257144.45786297342</c:v>
                </c:pt>
                <c:pt idx="25">
                  <c:v>257197.23968715625</c:v>
                </c:pt>
                <c:pt idx="26">
                  <c:v>257198.90504980073</c:v>
                </c:pt>
                <c:pt idx="27">
                  <c:v>257198.95758761195</c:v>
                </c:pt>
                <c:pt idx="28">
                  <c:v>257198.95924503432</c:v>
                </c:pt>
                <c:pt idx="29">
                  <c:v>257198.95924503432</c:v>
                </c:pt>
                <c:pt idx="30">
                  <c:v>257198.95924503432</c:v>
                </c:pt>
                <c:pt idx="31">
                  <c:v>257198.95924503432</c:v>
                </c:pt>
                <c:pt idx="32">
                  <c:v>257198.95924503432</c:v>
                </c:pt>
                <c:pt idx="33">
                  <c:v>257198.95924503432</c:v>
                </c:pt>
                <c:pt idx="34">
                  <c:v>257198.95924503432</c:v>
                </c:pt>
                <c:pt idx="35">
                  <c:v>257198.95924503432</c:v>
                </c:pt>
                <c:pt idx="36">
                  <c:v>257198.95924503432</c:v>
                </c:pt>
                <c:pt idx="37">
                  <c:v>257198.95924503432</c:v>
                </c:pt>
                <c:pt idx="38">
                  <c:v>257198.95924503432</c:v>
                </c:pt>
                <c:pt idx="39">
                  <c:v>257198.95924503432</c:v>
                </c:pt>
                <c:pt idx="40">
                  <c:v>257198.95924503432</c:v>
                </c:pt>
                <c:pt idx="41">
                  <c:v>257198.95924503432</c:v>
                </c:pt>
                <c:pt idx="42">
                  <c:v>257198.95924503432</c:v>
                </c:pt>
                <c:pt idx="43">
                  <c:v>257198.95924503432</c:v>
                </c:pt>
                <c:pt idx="44">
                  <c:v>257198.95924503432</c:v>
                </c:pt>
                <c:pt idx="45">
                  <c:v>257198.95924503432</c:v>
                </c:pt>
                <c:pt idx="46">
                  <c:v>257198.95924503432</c:v>
                </c:pt>
                <c:pt idx="47">
                  <c:v>257198.95924503432</c:v>
                </c:pt>
                <c:pt idx="48">
                  <c:v>257198.95924503432</c:v>
                </c:pt>
                <c:pt idx="49">
                  <c:v>257198.95924503432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850-4D79-A992-D040067BB5D2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29.320642979397959</c:v>
                </c:pt>
                <c:pt idx="4">
                  <c:v>29.660233666881641</c:v>
                </c:pt>
                <c:pt idx="5">
                  <c:v>29.704503048475495</c:v>
                </c:pt>
                <c:pt idx="6">
                  <c:v>29.710274046328422</c:v>
                </c:pt>
                <c:pt idx="7">
                  <c:v>29.731113730520065</c:v>
                </c:pt>
                <c:pt idx="8">
                  <c:v>29.806368035474318</c:v>
                </c:pt>
                <c:pt idx="9">
                  <c:v>30.078119277969773</c:v>
                </c:pt>
                <c:pt idx="10">
                  <c:v>31.059441497687246</c:v>
                </c:pt>
                <c:pt idx="11">
                  <c:v>34.603096076535337</c:v>
                </c:pt>
                <c:pt idx="12">
                  <c:v>47.399557350746861</c:v>
                </c:pt>
                <c:pt idx="13">
                  <c:v>93.608272750398413</c:v>
                </c:pt>
                <c:pt idx="14">
                  <c:v>260.46420611838926</c:v>
                </c:pt>
                <c:pt idx="15">
                  <c:v>862.88584477636437</c:v>
                </c:pt>
                <c:pt idx="16">
                  <c:v>3036.8116362727033</c:v>
                </c:pt>
                <c:pt idx="17">
                  <c:v>10867.232585385787</c:v>
                </c:pt>
                <c:pt idx="18">
                  <c:v>39181.198820822821</c:v>
                </c:pt>
                <c:pt idx="19">
                  <c:v>142330.4126523537</c:v>
                </c:pt>
                <c:pt idx="20">
                  <c:v>455673.32956902252</c:v>
                </c:pt>
                <c:pt idx="21">
                  <c:v>950225.08887746022</c:v>
                </c:pt>
                <c:pt idx="22">
                  <c:v>1120424.1273634627</c:v>
                </c:pt>
                <c:pt idx="23">
                  <c:v>1129721.3867696975</c:v>
                </c:pt>
                <c:pt idx="24">
                  <c:v>1130030.9349359868</c:v>
                </c:pt>
                <c:pt idx="25">
                  <c:v>1130040.7104860845</c:v>
                </c:pt>
                <c:pt idx="26">
                  <c:v>1130041.0188877073</c:v>
                </c:pt>
                <c:pt idx="27">
                  <c:v>1130041.0286169327</c:v>
                </c:pt>
                <c:pt idx="28">
                  <c:v>1130041.0289238628</c:v>
                </c:pt>
                <c:pt idx="29">
                  <c:v>1130041.0289238628</c:v>
                </c:pt>
                <c:pt idx="30">
                  <c:v>1130041.0289238628</c:v>
                </c:pt>
                <c:pt idx="31">
                  <c:v>1130041.0289238628</c:v>
                </c:pt>
                <c:pt idx="32">
                  <c:v>1130041.0289238628</c:v>
                </c:pt>
                <c:pt idx="33">
                  <c:v>1130041.0289238628</c:v>
                </c:pt>
                <c:pt idx="34">
                  <c:v>1130041.0289238628</c:v>
                </c:pt>
                <c:pt idx="35">
                  <c:v>1130041.0289238628</c:v>
                </c:pt>
                <c:pt idx="36">
                  <c:v>1130041.0289238628</c:v>
                </c:pt>
                <c:pt idx="37">
                  <c:v>1130041.0289238628</c:v>
                </c:pt>
                <c:pt idx="38">
                  <c:v>1130041.0289238628</c:v>
                </c:pt>
                <c:pt idx="39">
                  <c:v>1130041.0289238628</c:v>
                </c:pt>
                <c:pt idx="40">
                  <c:v>1130041.0289238628</c:v>
                </c:pt>
                <c:pt idx="41">
                  <c:v>1130041.0289238628</c:v>
                </c:pt>
                <c:pt idx="42">
                  <c:v>1130041.0289238628</c:v>
                </c:pt>
                <c:pt idx="43">
                  <c:v>1130041.0289238628</c:v>
                </c:pt>
                <c:pt idx="44">
                  <c:v>1130041.0289238628</c:v>
                </c:pt>
                <c:pt idx="45">
                  <c:v>1130041.0289238628</c:v>
                </c:pt>
                <c:pt idx="46">
                  <c:v>1130041.0289238628</c:v>
                </c:pt>
                <c:pt idx="47">
                  <c:v>1130041.0289238628</c:v>
                </c:pt>
                <c:pt idx="48">
                  <c:v>1130041.0289238628</c:v>
                </c:pt>
                <c:pt idx="49">
                  <c:v>1130041.0289238628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850-4D79-A992-D040067BB5D2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5.8641285958795919</c:v>
                </c:pt>
                <c:pt idx="4">
                  <c:v>5.9320467333763283</c:v>
                </c:pt>
                <c:pt idx="5">
                  <c:v>5.9409006096950989</c:v>
                </c:pt>
                <c:pt idx="6">
                  <c:v>5.9420548092656844</c:v>
                </c:pt>
                <c:pt idx="7">
                  <c:v>5.9462227461040129</c:v>
                </c:pt>
                <c:pt idx="8">
                  <c:v>5.9612736070948635</c:v>
                </c:pt>
                <c:pt idx="9">
                  <c:v>6.0156238555939545</c:v>
                </c:pt>
                <c:pt idx="10">
                  <c:v>6.2118882995374491</c:v>
                </c:pt>
                <c:pt idx="11">
                  <c:v>6.9206192153070667</c:v>
                </c:pt>
                <c:pt idx="12">
                  <c:v>9.4799114701493714</c:v>
                </c:pt>
                <c:pt idx="13">
                  <c:v>18.72165455007968</c:v>
                </c:pt>
                <c:pt idx="14">
                  <c:v>67.94962123407511</c:v>
                </c:pt>
                <c:pt idx="15">
                  <c:v>334.96044056306266</c:v>
                </c:pt>
                <c:pt idx="16">
                  <c:v>1387.7233363112318</c:v>
                </c:pt>
                <c:pt idx="17">
                  <c:v>5268.7338108677741</c:v>
                </c:pt>
                <c:pt idx="18">
                  <c:v>19391.51692858629</c:v>
                </c:pt>
                <c:pt idx="19">
                  <c:v>70931.923844351724</c:v>
                </c:pt>
                <c:pt idx="20">
                  <c:v>227569.18230268612</c:v>
                </c:pt>
                <c:pt idx="21">
                  <c:v>474810.86195690493</c:v>
                </c:pt>
                <c:pt idx="22">
                  <c:v>559876.18119990616</c:v>
                </c:pt>
                <c:pt idx="23">
                  <c:v>564490.61090302363</c:v>
                </c:pt>
                <c:pt idx="24">
                  <c:v>564611.18498616829</c:v>
                </c:pt>
                <c:pt idx="25">
                  <c:v>564613.14009618782</c:v>
                </c:pt>
                <c:pt idx="26">
                  <c:v>564613.20177651232</c:v>
                </c:pt>
                <c:pt idx="27">
                  <c:v>564613.2037223574</c:v>
                </c:pt>
                <c:pt idx="28">
                  <c:v>564613.20378374343</c:v>
                </c:pt>
                <c:pt idx="29">
                  <c:v>564613.20378374343</c:v>
                </c:pt>
                <c:pt idx="30">
                  <c:v>564613.20378374343</c:v>
                </c:pt>
                <c:pt idx="31">
                  <c:v>564613.20378374343</c:v>
                </c:pt>
                <c:pt idx="32">
                  <c:v>564613.20378374343</c:v>
                </c:pt>
                <c:pt idx="33">
                  <c:v>564613.20378374343</c:v>
                </c:pt>
                <c:pt idx="34">
                  <c:v>564613.20378374343</c:v>
                </c:pt>
                <c:pt idx="35">
                  <c:v>564613.20378374343</c:v>
                </c:pt>
                <c:pt idx="36">
                  <c:v>564613.20378374343</c:v>
                </c:pt>
                <c:pt idx="37">
                  <c:v>564613.20378374343</c:v>
                </c:pt>
                <c:pt idx="38">
                  <c:v>564613.20378374343</c:v>
                </c:pt>
                <c:pt idx="39">
                  <c:v>564613.20378374343</c:v>
                </c:pt>
                <c:pt idx="40">
                  <c:v>564613.20378374343</c:v>
                </c:pt>
                <c:pt idx="41">
                  <c:v>564613.20378374343</c:v>
                </c:pt>
                <c:pt idx="42">
                  <c:v>564613.20378374343</c:v>
                </c:pt>
                <c:pt idx="43">
                  <c:v>564613.20378374343</c:v>
                </c:pt>
                <c:pt idx="44">
                  <c:v>564613.20378374343</c:v>
                </c:pt>
                <c:pt idx="45">
                  <c:v>564613.20378374343</c:v>
                </c:pt>
                <c:pt idx="46">
                  <c:v>564613.20378374343</c:v>
                </c:pt>
                <c:pt idx="47">
                  <c:v>564613.20378374343</c:v>
                </c:pt>
                <c:pt idx="48">
                  <c:v>564613.20378374343</c:v>
                </c:pt>
                <c:pt idx="49">
                  <c:v>564613.20378374343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850-4D79-A992-D040067BB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3w'!$Z$3:$Z$52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3420168.3357842192</c:v>
                </c:pt>
                <c:pt idx="2">
                  <c:v>5130667.8912788983</c:v>
                </c:pt>
                <c:pt idx="3">
                  <c:v>6840733.0160744851</c:v>
                </c:pt>
                <c:pt idx="4">
                  <c:v>8550741.5058416724</c:v>
                </c:pt>
                <c:pt idx="5">
                  <c:v>10260742.612576213</c:v>
                </c:pt>
                <c:pt idx="6">
                  <c:v>11970742.756851159</c:v>
                </c:pt>
                <c:pt idx="7">
                  <c:v>13680743.277843263</c:v>
                </c:pt>
                <c:pt idx="8">
                  <c:v>15390745.159200886</c:v>
                </c:pt>
                <c:pt idx="9">
                  <c:v>17100751.952981949</c:v>
                </c:pt>
                <c:pt idx="10">
                  <c:v>18810776.486037441</c:v>
                </c:pt>
                <c:pt idx="11">
                  <c:v>20520865.077401914</c:v>
                </c:pt>
                <c:pt idx="12">
                  <c:v>22231184.988933768</c:v>
                </c:pt>
                <c:pt idx="13">
                  <c:v>23942340.206818759</c:v>
                </c:pt>
                <c:pt idx="14">
                  <c:v>25656511.605152961</c:v>
                </c:pt>
                <c:pt idx="15">
                  <c:v>27381572.146119408</c:v>
                </c:pt>
                <c:pt idx="16">
                  <c:v>29145920.290906817</c:v>
                </c:pt>
                <c:pt idx="17">
                  <c:v>31051680.814634643</c:v>
                </c:pt>
                <c:pt idx="18">
                  <c:v>33469529.970520571</c:v>
                </c:pt>
                <c:pt idx="19">
                  <c:v>37758260.316308841</c:v>
                </c:pt>
                <c:pt idx="20">
                  <c:v>47301833.239225559</c:v>
                </c:pt>
                <c:pt idx="21">
                  <c:v>61375627.221936502</c:v>
                </c:pt>
                <c:pt idx="22">
                  <c:v>67340603.184086561</c:v>
                </c:pt>
                <c:pt idx="23">
                  <c:v>69283034.669242442</c:v>
                </c:pt>
                <c:pt idx="24">
                  <c:v>71000773.373399675</c:v>
                </c:pt>
                <c:pt idx="25">
                  <c:v>72711017.76215212</c:v>
                </c:pt>
                <c:pt idx="26">
                  <c:v>74421025.47219269</c:v>
                </c:pt>
                <c:pt idx="27">
                  <c:v>76131025.715423331</c:v>
                </c:pt>
                <c:pt idx="28">
                  <c:v>77841025.723096579</c:v>
                </c:pt>
                <c:pt idx="29">
                  <c:v>79551025.723096579</c:v>
                </c:pt>
                <c:pt idx="30">
                  <c:v>81261025.723096579</c:v>
                </c:pt>
                <c:pt idx="31">
                  <c:v>82971025.723096579</c:v>
                </c:pt>
                <c:pt idx="32">
                  <c:v>84681025.723096579</c:v>
                </c:pt>
                <c:pt idx="33">
                  <c:v>86391025.723096579</c:v>
                </c:pt>
                <c:pt idx="34">
                  <c:v>88101025.723096579</c:v>
                </c:pt>
                <c:pt idx="35">
                  <c:v>89811025.723096579</c:v>
                </c:pt>
                <c:pt idx="36">
                  <c:v>91521025.723096579</c:v>
                </c:pt>
                <c:pt idx="37">
                  <c:v>93231025.723096579</c:v>
                </c:pt>
                <c:pt idx="38">
                  <c:v>94941025.723096579</c:v>
                </c:pt>
                <c:pt idx="39">
                  <c:v>96651025.723096579</c:v>
                </c:pt>
                <c:pt idx="40">
                  <c:v>98361025.723096579</c:v>
                </c:pt>
                <c:pt idx="41">
                  <c:v>100071025.72309658</c:v>
                </c:pt>
                <c:pt idx="42">
                  <c:v>101781025.72309658</c:v>
                </c:pt>
                <c:pt idx="43">
                  <c:v>103491025.72309658</c:v>
                </c:pt>
                <c:pt idx="44">
                  <c:v>105201025.72309658</c:v>
                </c:pt>
                <c:pt idx="45">
                  <c:v>106911025.72309658</c:v>
                </c:pt>
                <c:pt idx="46">
                  <c:v>108621025.72309658</c:v>
                </c:pt>
                <c:pt idx="47">
                  <c:v>110331025.72309658</c:v>
                </c:pt>
                <c:pt idx="48">
                  <c:v>112041025.72309658</c:v>
                </c:pt>
                <c:pt idx="49">
                  <c:v>113751025.72309658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72-4665-8D35-7F171E9CA70F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1466.0321489698981</c:v>
                </c:pt>
                <c:pt idx="4">
                  <c:v>1483.0116833440823</c:v>
                </c:pt>
                <c:pt idx="5">
                  <c:v>1485.2251524237749</c:v>
                </c:pt>
                <c:pt idx="6">
                  <c:v>1485.5137023164214</c:v>
                </c:pt>
                <c:pt idx="7">
                  <c:v>1486.5556865260035</c:v>
                </c:pt>
                <c:pt idx="8">
                  <c:v>1490.318401773716</c:v>
                </c:pt>
                <c:pt idx="9">
                  <c:v>1503.9059638984888</c:v>
                </c:pt>
                <c:pt idx="10">
                  <c:v>1552.9720748843624</c:v>
                </c:pt>
                <c:pt idx="11">
                  <c:v>1730.1548038267667</c:v>
                </c:pt>
                <c:pt idx="12">
                  <c:v>2369.9778675373427</c:v>
                </c:pt>
                <c:pt idx="13">
                  <c:v>4680.4136375199196</c:v>
                </c:pt>
                <c:pt idx="14">
                  <c:v>13023.210305919463</c:v>
                </c:pt>
                <c:pt idx="15">
                  <c:v>43144.29223881822</c:v>
                </c:pt>
                <c:pt idx="16">
                  <c:v>151840.58181363513</c:v>
                </c:pt>
                <c:pt idx="17">
                  <c:v>543361.62926928932</c:v>
                </c:pt>
                <c:pt idx="18">
                  <c:v>1959059.941041141</c:v>
                </c:pt>
                <c:pt idx="19">
                  <c:v>7116520.6326176841</c:v>
                </c:pt>
                <c:pt idx="20">
                  <c:v>22783666.478451125</c:v>
                </c:pt>
                <c:pt idx="21">
                  <c:v>47511254.443873003</c:v>
                </c:pt>
                <c:pt idx="22">
                  <c:v>56021206.368173122</c:v>
                </c:pt>
                <c:pt idx="23">
                  <c:v>56486069.338484868</c:v>
                </c:pt>
                <c:pt idx="24">
                  <c:v>56501546.746799335</c:v>
                </c:pt>
                <c:pt idx="25">
                  <c:v>56502035.524304219</c:v>
                </c:pt>
                <c:pt idx="26">
                  <c:v>56502050.944385357</c:v>
                </c:pt>
                <c:pt idx="27">
                  <c:v>56502051.430846632</c:v>
                </c:pt>
                <c:pt idx="28">
                  <c:v>56502051.446193136</c:v>
                </c:pt>
                <c:pt idx="29">
                  <c:v>56502051.446193136</c:v>
                </c:pt>
                <c:pt idx="30">
                  <c:v>56502051.446193136</c:v>
                </c:pt>
                <c:pt idx="31">
                  <c:v>56502051.446193136</c:v>
                </c:pt>
                <c:pt idx="32">
                  <c:v>56502051.446193136</c:v>
                </c:pt>
                <c:pt idx="33">
                  <c:v>56502051.446193136</c:v>
                </c:pt>
                <c:pt idx="34">
                  <c:v>56502051.446193136</c:v>
                </c:pt>
                <c:pt idx="35">
                  <c:v>56502051.446193136</c:v>
                </c:pt>
                <c:pt idx="36">
                  <c:v>56502051.446193136</c:v>
                </c:pt>
                <c:pt idx="37">
                  <c:v>56502051.446193136</c:v>
                </c:pt>
                <c:pt idx="38">
                  <c:v>56502051.446193136</c:v>
                </c:pt>
                <c:pt idx="39">
                  <c:v>56502051.446193136</c:v>
                </c:pt>
                <c:pt idx="40">
                  <c:v>56502051.446193136</c:v>
                </c:pt>
                <c:pt idx="41">
                  <c:v>56502051.446193136</c:v>
                </c:pt>
                <c:pt idx="42">
                  <c:v>56502051.446193136</c:v>
                </c:pt>
                <c:pt idx="43">
                  <c:v>56502051.446193136</c:v>
                </c:pt>
                <c:pt idx="44">
                  <c:v>56502051.446193136</c:v>
                </c:pt>
                <c:pt idx="45">
                  <c:v>56502051.446193136</c:v>
                </c:pt>
                <c:pt idx="46">
                  <c:v>56502051.446193136</c:v>
                </c:pt>
                <c:pt idx="47">
                  <c:v>56502051.446193136</c:v>
                </c:pt>
                <c:pt idx="48">
                  <c:v>56502051.446193136</c:v>
                </c:pt>
                <c:pt idx="49">
                  <c:v>56502051.446193136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72-4665-8D35-7F171E9CA70F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733.01607448494906</c:v>
                </c:pt>
                <c:pt idx="4">
                  <c:v>741.50584167204113</c:v>
                </c:pt>
                <c:pt idx="5">
                  <c:v>742.61257621188747</c:v>
                </c:pt>
                <c:pt idx="6">
                  <c:v>742.75685115821068</c:v>
                </c:pt>
                <c:pt idx="7">
                  <c:v>743.27784326300173</c:v>
                </c:pt>
                <c:pt idx="8">
                  <c:v>745.159200886858</c:v>
                </c:pt>
                <c:pt idx="9">
                  <c:v>751.95298194924442</c:v>
                </c:pt>
                <c:pt idx="10">
                  <c:v>776.48603744218121</c:v>
                </c:pt>
                <c:pt idx="11">
                  <c:v>865.07740191338337</c:v>
                </c:pt>
                <c:pt idx="12">
                  <c:v>1184.9889337686714</c:v>
                </c:pt>
                <c:pt idx="13">
                  <c:v>2340.2068187599598</c:v>
                </c:pt>
                <c:pt idx="14">
                  <c:v>6511.6051529597316</c:v>
                </c:pt>
                <c:pt idx="15">
                  <c:v>21572.14611940911</c:v>
                </c:pt>
                <c:pt idx="16">
                  <c:v>75920.290906817565</c:v>
                </c:pt>
                <c:pt idx="17">
                  <c:v>271680.81463464466</c:v>
                </c:pt>
                <c:pt idx="18">
                  <c:v>979529.97052057052</c:v>
                </c:pt>
                <c:pt idx="19">
                  <c:v>3558260.316308842</c:v>
                </c:pt>
                <c:pt idx="20">
                  <c:v>11391833.239225563</c:v>
                </c:pt>
                <c:pt idx="21">
                  <c:v>23755627.221936502</c:v>
                </c:pt>
                <c:pt idx="22">
                  <c:v>28010603.184086561</c:v>
                </c:pt>
                <c:pt idx="23">
                  <c:v>28243034.669242434</c:v>
                </c:pt>
                <c:pt idx="24">
                  <c:v>28250773.373399667</c:v>
                </c:pt>
                <c:pt idx="25">
                  <c:v>28251017.762152109</c:v>
                </c:pt>
                <c:pt idx="26">
                  <c:v>28251025.472192679</c:v>
                </c:pt>
                <c:pt idx="27">
                  <c:v>28251025.715423316</c:v>
                </c:pt>
                <c:pt idx="28">
                  <c:v>28251025.723096568</c:v>
                </c:pt>
                <c:pt idx="29">
                  <c:v>28251025.723096568</c:v>
                </c:pt>
                <c:pt idx="30">
                  <c:v>28251025.723096568</c:v>
                </c:pt>
                <c:pt idx="31">
                  <c:v>28251025.723096568</c:v>
                </c:pt>
                <c:pt idx="32">
                  <c:v>28251025.723096568</c:v>
                </c:pt>
                <c:pt idx="33">
                  <c:v>28251025.723096568</c:v>
                </c:pt>
                <c:pt idx="34">
                  <c:v>28251025.723096568</c:v>
                </c:pt>
                <c:pt idx="35">
                  <c:v>28251025.723096568</c:v>
                </c:pt>
                <c:pt idx="36">
                  <c:v>28251025.723096568</c:v>
                </c:pt>
                <c:pt idx="37">
                  <c:v>28251025.723096568</c:v>
                </c:pt>
                <c:pt idx="38">
                  <c:v>28251025.723096568</c:v>
                </c:pt>
                <c:pt idx="39">
                  <c:v>28251025.723096568</c:v>
                </c:pt>
                <c:pt idx="40">
                  <c:v>28251025.723096568</c:v>
                </c:pt>
                <c:pt idx="41">
                  <c:v>28251025.723096568</c:v>
                </c:pt>
                <c:pt idx="42">
                  <c:v>28251025.723096568</c:v>
                </c:pt>
                <c:pt idx="43">
                  <c:v>28251025.723096568</c:v>
                </c:pt>
                <c:pt idx="44">
                  <c:v>28251025.723096568</c:v>
                </c:pt>
                <c:pt idx="45">
                  <c:v>28251025.723096568</c:v>
                </c:pt>
                <c:pt idx="46">
                  <c:v>28251025.723096568</c:v>
                </c:pt>
                <c:pt idx="47">
                  <c:v>28251025.723096568</c:v>
                </c:pt>
                <c:pt idx="48">
                  <c:v>28251025.723096568</c:v>
                </c:pt>
                <c:pt idx="49">
                  <c:v>28251025.723096568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72-4665-8D35-7F171E9CA70F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158.30329571232903</c:v>
                </c:pt>
                <c:pt idx="4">
                  <c:v>160.1370780064141</c:v>
                </c:pt>
                <c:pt idx="5">
                  <c:v>160.37613254095339</c:v>
                </c:pt>
                <c:pt idx="6">
                  <c:v>160.40729592721681</c:v>
                </c:pt>
                <c:pt idx="7">
                  <c:v>160.51983019391474</c:v>
                </c:pt>
                <c:pt idx="8">
                  <c:v>160.92620307636801</c:v>
                </c:pt>
                <c:pt idx="9">
                  <c:v>162.39365503535873</c:v>
                </c:pt>
                <c:pt idx="10">
                  <c:v>167.69273307578447</c:v>
                </c:pt>
                <c:pt idx="11">
                  <c:v>186.82766005180071</c:v>
                </c:pt>
                <c:pt idx="12">
                  <c:v>255.9180193143327</c:v>
                </c:pt>
                <c:pt idx="13">
                  <c:v>505.30782023625966</c:v>
                </c:pt>
                <c:pt idx="14">
                  <c:v>1404.5432833763384</c:v>
                </c:pt>
                <c:pt idx="15">
                  <c:v>4634.4787406062951</c:v>
                </c:pt>
                <c:pt idx="16">
                  <c:v>16079.033859734176</c:v>
                </c:pt>
                <c:pt idx="17">
                  <c:v>50279.033859734176</c:v>
                </c:pt>
                <c:pt idx="18">
                  <c:v>84479.033859734176</c:v>
                </c:pt>
                <c:pt idx="19">
                  <c:v>118679.03385973418</c:v>
                </c:pt>
                <c:pt idx="20">
                  <c:v>152879.03385973419</c:v>
                </c:pt>
                <c:pt idx="21">
                  <c:v>187079.03385973419</c:v>
                </c:pt>
                <c:pt idx="22">
                  <c:v>221279.03385973419</c:v>
                </c:pt>
                <c:pt idx="23">
                  <c:v>255479.03385973419</c:v>
                </c:pt>
                <c:pt idx="24">
                  <c:v>257144.45786297342</c:v>
                </c:pt>
                <c:pt idx="25">
                  <c:v>257197.23968715625</c:v>
                </c:pt>
                <c:pt idx="26">
                  <c:v>257198.90504980073</c:v>
                </c:pt>
                <c:pt idx="27">
                  <c:v>257198.95758761195</c:v>
                </c:pt>
                <c:pt idx="28">
                  <c:v>257198.95924503432</c:v>
                </c:pt>
                <c:pt idx="29">
                  <c:v>257198.95924503432</c:v>
                </c:pt>
                <c:pt idx="30">
                  <c:v>257198.95924503432</c:v>
                </c:pt>
                <c:pt idx="31">
                  <c:v>257198.95924503432</c:v>
                </c:pt>
                <c:pt idx="32">
                  <c:v>257198.95924503432</c:v>
                </c:pt>
                <c:pt idx="33">
                  <c:v>257198.95924503432</c:v>
                </c:pt>
                <c:pt idx="34">
                  <c:v>257198.95924503432</c:v>
                </c:pt>
                <c:pt idx="35">
                  <c:v>257198.95924503432</c:v>
                </c:pt>
                <c:pt idx="36">
                  <c:v>257198.95924503432</c:v>
                </c:pt>
                <c:pt idx="37">
                  <c:v>257198.95924503432</c:v>
                </c:pt>
                <c:pt idx="38">
                  <c:v>257198.95924503432</c:v>
                </c:pt>
                <c:pt idx="39">
                  <c:v>257198.95924503432</c:v>
                </c:pt>
                <c:pt idx="40">
                  <c:v>257198.95924503432</c:v>
                </c:pt>
                <c:pt idx="41">
                  <c:v>257198.95924503432</c:v>
                </c:pt>
                <c:pt idx="42">
                  <c:v>257198.95924503432</c:v>
                </c:pt>
                <c:pt idx="43">
                  <c:v>257198.95924503432</c:v>
                </c:pt>
                <c:pt idx="44">
                  <c:v>257198.95924503432</c:v>
                </c:pt>
                <c:pt idx="45">
                  <c:v>257198.95924503432</c:v>
                </c:pt>
                <c:pt idx="46">
                  <c:v>257198.95924503432</c:v>
                </c:pt>
                <c:pt idx="47">
                  <c:v>257198.95924503432</c:v>
                </c:pt>
                <c:pt idx="48">
                  <c:v>257198.95924503432</c:v>
                </c:pt>
                <c:pt idx="49">
                  <c:v>257198.95924503432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72-4665-8D35-7F171E9CA70F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29.320642979397959</c:v>
                </c:pt>
                <c:pt idx="4">
                  <c:v>29.660233666881641</c:v>
                </c:pt>
                <c:pt idx="5">
                  <c:v>29.704503048475495</c:v>
                </c:pt>
                <c:pt idx="6">
                  <c:v>29.710274046328422</c:v>
                </c:pt>
                <c:pt idx="7">
                  <c:v>29.731113730520065</c:v>
                </c:pt>
                <c:pt idx="8">
                  <c:v>29.806368035474318</c:v>
                </c:pt>
                <c:pt idx="9">
                  <c:v>30.078119277969773</c:v>
                </c:pt>
                <c:pt idx="10">
                  <c:v>31.059441497687246</c:v>
                </c:pt>
                <c:pt idx="11">
                  <c:v>34.603096076535337</c:v>
                </c:pt>
                <c:pt idx="12">
                  <c:v>47.399557350746861</c:v>
                </c:pt>
                <c:pt idx="13">
                  <c:v>93.608272750398413</c:v>
                </c:pt>
                <c:pt idx="14">
                  <c:v>260.46420611838926</c:v>
                </c:pt>
                <c:pt idx="15">
                  <c:v>862.88584477636437</c:v>
                </c:pt>
                <c:pt idx="16">
                  <c:v>3036.8116362727033</c:v>
                </c:pt>
                <c:pt idx="17">
                  <c:v>10867.232585385787</c:v>
                </c:pt>
                <c:pt idx="18">
                  <c:v>39181.198820822821</c:v>
                </c:pt>
                <c:pt idx="19">
                  <c:v>142330.4126523537</c:v>
                </c:pt>
                <c:pt idx="20">
                  <c:v>455673.32956902252</c:v>
                </c:pt>
                <c:pt idx="21">
                  <c:v>950225.08887746022</c:v>
                </c:pt>
                <c:pt idx="22">
                  <c:v>1120424.1273634627</c:v>
                </c:pt>
                <c:pt idx="23">
                  <c:v>1129721.3867696975</c:v>
                </c:pt>
                <c:pt idx="24">
                  <c:v>1130030.9349359868</c:v>
                </c:pt>
                <c:pt idx="25">
                  <c:v>1130040.7104860845</c:v>
                </c:pt>
                <c:pt idx="26">
                  <c:v>1130041.0188877073</c:v>
                </c:pt>
                <c:pt idx="27">
                  <c:v>1130041.0286169327</c:v>
                </c:pt>
                <c:pt idx="28">
                  <c:v>1130041.0289238628</c:v>
                </c:pt>
                <c:pt idx="29">
                  <c:v>1130041.0289238628</c:v>
                </c:pt>
                <c:pt idx="30">
                  <c:v>1130041.0289238628</c:v>
                </c:pt>
                <c:pt idx="31">
                  <c:v>1130041.0289238628</c:v>
                </c:pt>
                <c:pt idx="32">
                  <c:v>1130041.0289238628</c:v>
                </c:pt>
                <c:pt idx="33">
                  <c:v>1130041.0289238628</c:v>
                </c:pt>
                <c:pt idx="34">
                  <c:v>1130041.0289238628</c:v>
                </c:pt>
                <c:pt idx="35">
                  <c:v>1130041.0289238628</c:v>
                </c:pt>
                <c:pt idx="36">
                  <c:v>1130041.0289238628</c:v>
                </c:pt>
                <c:pt idx="37">
                  <c:v>1130041.0289238628</c:v>
                </c:pt>
                <c:pt idx="38">
                  <c:v>1130041.0289238628</c:v>
                </c:pt>
                <c:pt idx="39">
                  <c:v>1130041.0289238628</c:v>
                </c:pt>
                <c:pt idx="40">
                  <c:v>1130041.0289238628</c:v>
                </c:pt>
                <c:pt idx="41">
                  <c:v>1130041.0289238628</c:v>
                </c:pt>
                <c:pt idx="42">
                  <c:v>1130041.0289238628</c:v>
                </c:pt>
                <c:pt idx="43">
                  <c:v>1130041.0289238628</c:v>
                </c:pt>
                <c:pt idx="44">
                  <c:v>1130041.0289238628</c:v>
                </c:pt>
                <c:pt idx="45">
                  <c:v>1130041.0289238628</c:v>
                </c:pt>
                <c:pt idx="46">
                  <c:v>1130041.0289238628</c:v>
                </c:pt>
                <c:pt idx="47">
                  <c:v>1130041.0289238628</c:v>
                </c:pt>
                <c:pt idx="48">
                  <c:v>1130041.0289238628</c:v>
                </c:pt>
                <c:pt idx="49">
                  <c:v>1130041.0289238628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72-4665-8D35-7F171E9CA70F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5.8641285958795919</c:v>
                </c:pt>
                <c:pt idx="4">
                  <c:v>5.9320467333763283</c:v>
                </c:pt>
                <c:pt idx="5">
                  <c:v>5.9409006096950989</c:v>
                </c:pt>
                <c:pt idx="6">
                  <c:v>5.9420548092656844</c:v>
                </c:pt>
                <c:pt idx="7">
                  <c:v>5.9462227461040129</c:v>
                </c:pt>
                <c:pt idx="8">
                  <c:v>5.9612736070948635</c:v>
                </c:pt>
                <c:pt idx="9">
                  <c:v>6.0156238555939545</c:v>
                </c:pt>
                <c:pt idx="10">
                  <c:v>6.2118882995374491</c:v>
                </c:pt>
                <c:pt idx="11">
                  <c:v>6.9206192153070667</c:v>
                </c:pt>
                <c:pt idx="12">
                  <c:v>9.4799114701493714</c:v>
                </c:pt>
                <c:pt idx="13">
                  <c:v>18.72165455007968</c:v>
                </c:pt>
                <c:pt idx="14">
                  <c:v>67.94962123407511</c:v>
                </c:pt>
                <c:pt idx="15">
                  <c:v>334.96044056306266</c:v>
                </c:pt>
                <c:pt idx="16">
                  <c:v>1387.7233363112318</c:v>
                </c:pt>
                <c:pt idx="17">
                  <c:v>5268.7338108677741</c:v>
                </c:pt>
                <c:pt idx="18">
                  <c:v>19391.51692858629</c:v>
                </c:pt>
                <c:pt idx="19">
                  <c:v>70931.923844351724</c:v>
                </c:pt>
                <c:pt idx="20">
                  <c:v>227569.18230268612</c:v>
                </c:pt>
                <c:pt idx="21">
                  <c:v>474810.86195690493</c:v>
                </c:pt>
                <c:pt idx="22">
                  <c:v>559876.18119990616</c:v>
                </c:pt>
                <c:pt idx="23">
                  <c:v>564490.61090302363</c:v>
                </c:pt>
                <c:pt idx="24">
                  <c:v>564611.18498616829</c:v>
                </c:pt>
                <c:pt idx="25">
                  <c:v>564613.14009618782</c:v>
                </c:pt>
                <c:pt idx="26">
                  <c:v>564613.20177651232</c:v>
                </c:pt>
                <c:pt idx="27">
                  <c:v>564613.2037223574</c:v>
                </c:pt>
                <c:pt idx="28">
                  <c:v>564613.20378374343</c:v>
                </c:pt>
                <c:pt idx="29">
                  <c:v>564613.20378374343</c:v>
                </c:pt>
                <c:pt idx="30">
                  <c:v>564613.20378374343</c:v>
                </c:pt>
                <c:pt idx="31">
                  <c:v>564613.20378374343</c:v>
                </c:pt>
                <c:pt idx="32">
                  <c:v>564613.20378374343</c:v>
                </c:pt>
                <c:pt idx="33">
                  <c:v>564613.20378374343</c:v>
                </c:pt>
                <c:pt idx="34">
                  <c:v>564613.20378374343</c:v>
                </c:pt>
                <c:pt idx="35">
                  <c:v>564613.20378374343</c:v>
                </c:pt>
                <c:pt idx="36">
                  <c:v>564613.20378374343</c:v>
                </c:pt>
                <c:pt idx="37">
                  <c:v>564613.20378374343</c:v>
                </c:pt>
                <c:pt idx="38">
                  <c:v>564613.20378374343</c:v>
                </c:pt>
                <c:pt idx="39">
                  <c:v>564613.20378374343</c:v>
                </c:pt>
                <c:pt idx="40">
                  <c:v>564613.20378374343</c:v>
                </c:pt>
                <c:pt idx="41">
                  <c:v>564613.20378374343</c:v>
                </c:pt>
                <c:pt idx="42">
                  <c:v>564613.20378374343</c:v>
                </c:pt>
                <c:pt idx="43">
                  <c:v>564613.20378374343</c:v>
                </c:pt>
                <c:pt idx="44">
                  <c:v>564613.20378374343</c:v>
                </c:pt>
                <c:pt idx="45">
                  <c:v>564613.20378374343</c:v>
                </c:pt>
                <c:pt idx="46">
                  <c:v>564613.20378374343</c:v>
                </c:pt>
                <c:pt idx="47">
                  <c:v>564613.20378374343</c:v>
                </c:pt>
                <c:pt idx="48">
                  <c:v>564613.20378374343</c:v>
                </c:pt>
                <c:pt idx="49">
                  <c:v>564613.20378374343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72-4665-8D35-7F171E9C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3w'!$R$3:$R$52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1710138.3357842208</c:v>
                </c:pt>
                <c:pt idx="2">
                  <c:v>1710499.5554946789</c:v>
                </c:pt>
                <c:pt idx="3">
                  <c:v>1711803.955923293</c:v>
                </c:pt>
                <c:pt idx="4">
                  <c:v>1710235.178579971</c:v>
                </c:pt>
                <c:pt idx="5">
                  <c:v>1710030.6564510972</c:v>
                </c:pt>
                <c:pt idx="6">
                  <c:v>1710003.9961314441</c:v>
                </c:pt>
                <c:pt idx="7">
                  <c:v>1710000.5209029773</c:v>
                </c:pt>
                <c:pt idx="8">
                  <c:v>1710000.067900629</c:v>
                </c:pt>
                <c:pt idx="9">
                  <c:v>1710000.2451791584</c:v>
                </c:pt>
                <c:pt idx="10">
                  <c:v>1710000.8853057725</c:v>
                </c:pt>
                <c:pt idx="11">
                  <c:v>1710003.196708479</c:v>
                </c:pt>
                <c:pt idx="12">
                  <c:v>1710011.5428412864</c:v>
                </c:pt>
                <c:pt idx="13">
                  <c:v>1710041.6794762772</c:v>
                </c:pt>
                <c:pt idx="14">
                  <c:v>1710150.4981622079</c:v>
                </c:pt>
                <c:pt idx="15">
                  <c:v>1710543.4230117858</c:v>
                </c:pt>
                <c:pt idx="16">
                  <c:v>1711962.172631708</c:v>
                </c:pt>
                <c:pt idx="17">
                  <c:v>1717084.4930488777</c:v>
                </c:pt>
                <c:pt idx="18">
                  <c:v>1735572.9068995425</c:v>
                </c:pt>
                <c:pt idx="19">
                  <c:v>1802232.3009903103</c:v>
                </c:pt>
                <c:pt idx="20">
                  <c:v>2041571.2789155999</c:v>
                </c:pt>
                <c:pt idx="21">
                  <c:v>2933674.3271748917</c:v>
                </c:pt>
                <c:pt idx="22">
                  <c:v>5976195.2838394865</c:v>
                </c:pt>
                <c:pt idx="23">
                  <c:v>12440812.256795106</c:v>
                </c:pt>
                <c:pt idx="24">
                  <c:v>11735488.842821823</c:v>
                </c:pt>
                <c:pt idx="25">
                  <c:v>3184462.135001475</c:v>
                </c:pt>
                <c:pt idx="26">
                  <c:v>1770184.1354912207</c:v>
                </c:pt>
                <c:pt idx="27">
                  <c:v>1711962.0897628041</c:v>
                </c:pt>
                <c:pt idx="28">
                  <c:v>1710063.472617585</c:v>
                </c:pt>
                <c:pt idx="29">
                  <c:v>1710002.052782299</c:v>
                </c:pt>
                <c:pt idx="30">
                  <c:v>1710000.0663889479</c:v>
                </c:pt>
                <c:pt idx="31">
                  <c:v>1710000.0021470818</c:v>
                </c:pt>
                <c:pt idx="32">
                  <c:v>1710000</c:v>
                </c:pt>
                <c:pt idx="33">
                  <c:v>1710000</c:v>
                </c:pt>
                <c:pt idx="34">
                  <c:v>1710000</c:v>
                </c:pt>
                <c:pt idx="35">
                  <c:v>1710000</c:v>
                </c:pt>
                <c:pt idx="36">
                  <c:v>1710000</c:v>
                </c:pt>
                <c:pt idx="37">
                  <c:v>1710000</c:v>
                </c:pt>
                <c:pt idx="38">
                  <c:v>1710000</c:v>
                </c:pt>
                <c:pt idx="39">
                  <c:v>1710000</c:v>
                </c:pt>
                <c:pt idx="40">
                  <c:v>1710000</c:v>
                </c:pt>
                <c:pt idx="41">
                  <c:v>1710000</c:v>
                </c:pt>
                <c:pt idx="42">
                  <c:v>1710000</c:v>
                </c:pt>
                <c:pt idx="43">
                  <c:v>1710000</c:v>
                </c:pt>
                <c:pt idx="44">
                  <c:v>1710000</c:v>
                </c:pt>
                <c:pt idx="45">
                  <c:v>1710000</c:v>
                </c:pt>
                <c:pt idx="46">
                  <c:v>1710000</c:v>
                </c:pt>
                <c:pt idx="47">
                  <c:v>1710000</c:v>
                </c:pt>
                <c:pt idx="48">
                  <c:v>1710000</c:v>
                </c:pt>
                <c:pt idx="49">
                  <c:v>1710000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8E-4815-95FD-BE2810775EB2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3607.9118465858205</c:v>
                </c:pt>
                <c:pt idx="4">
                  <c:v>470.35715994170334</c:v>
                </c:pt>
                <c:pt idx="5">
                  <c:v>61.312902194354812</c:v>
                </c:pt>
                <c:pt idx="6">
                  <c:v>7.9922628881679003</c:v>
                </c:pt>
                <c:pt idx="7">
                  <c:v>1.0418059548378267</c:v>
                </c:pt>
                <c:pt idx="8">
                  <c:v>0.13580125823864364</c:v>
                </c:pt>
                <c:pt idx="9">
                  <c:v>0.49035831695132259</c:v>
                </c:pt>
                <c:pt idx="10">
                  <c:v>1.7706115450488724</c:v>
                </c:pt>
                <c:pt idx="11">
                  <c:v>6.3934169578505617</c:v>
                </c:pt>
                <c:pt idx="12">
                  <c:v>23.085682572587807</c:v>
                </c:pt>
                <c:pt idx="13">
                  <c:v>83.358952554291051</c:v>
                </c:pt>
                <c:pt idx="14">
                  <c:v>300.99632441593639</c:v>
                </c:pt>
                <c:pt idx="15">
                  <c:v>1086.8460235714529</c:v>
                </c:pt>
                <c:pt idx="16">
                  <c:v>3924.3452634157848</c:v>
                </c:pt>
                <c:pt idx="17">
                  <c:v>14168.986097755409</c:v>
                </c:pt>
                <c:pt idx="18">
                  <c:v>51145.813799085117</c:v>
                </c:pt>
                <c:pt idx="19">
                  <c:v>184464.60198062065</c:v>
                </c:pt>
                <c:pt idx="20">
                  <c:v>663142.55783119972</c:v>
                </c:pt>
                <c:pt idx="21">
                  <c:v>2447348.6543497834</c:v>
                </c:pt>
                <c:pt idx="22">
                  <c:v>8532390.5676789731</c:v>
                </c:pt>
                <c:pt idx="23">
                  <c:v>21461624.513590213</c:v>
                </c:pt>
                <c:pt idx="24">
                  <c:v>20050977.685643647</c:v>
                </c:pt>
                <c:pt idx="25">
                  <c:v>2948924.2700029504</c:v>
                </c:pt>
                <c:pt idx="26">
                  <c:v>120368.27098244139</c:v>
                </c:pt>
                <c:pt idx="27">
                  <c:v>3924.1795256083483</c:v>
                </c:pt>
                <c:pt idx="28">
                  <c:v>126.94523516993891</c:v>
                </c:pt>
                <c:pt idx="29">
                  <c:v>4.105564597841477</c:v>
                </c:pt>
                <c:pt idx="30">
                  <c:v>0.13277789580323773</c:v>
                </c:pt>
                <c:pt idx="31">
                  <c:v>4.2941633478232877E-3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8E-4815-95FD-BE2810775EB2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1803.9559232929103</c:v>
                </c:pt>
                <c:pt idx="4">
                  <c:v>235.17857997085167</c:v>
                </c:pt>
                <c:pt idx="5">
                  <c:v>30.656451097177406</c:v>
                </c:pt>
                <c:pt idx="6">
                  <c:v>3.9961314440839502</c:v>
                </c:pt>
                <c:pt idx="7">
                  <c:v>0.52090297741891334</c:v>
                </c:pt>
                <c:pt idx="8">
                  <c:v>6.790062911932182E-2</c:v>
                </c:pt>
                <c:pt idx="9">
                  <c:v>0.2451791584756613</c:v>
                </c:pt>
                <c:pt idx="10">
                  <c:v>0.88530577252443621</c:v>
                </c:pt>
                <c:pt idx="11">
                  <c:v>3.1967084789252809</c:v>
                </c:pt>
                <c:pt idx="12">
                  <c:v>11.542841286293903</c:v>
                </c:pt>
                <c:pt idx="13">
                  <c:v>41.679476277145525</c:v>
                </c:pt>
                <c:pt idx="14">
                  <c:v>150.49816220796819</c:v>
                </c:pt>
                <c:pt idx="15">
                  <c:v>543.42301178572643</c:v>
                </c:pt>
                <c:pt idx="16">
                  <c:v>1962.1726317078924</c:v>
                </c:pt>
                <c:pt idx="17">
                  <c:v>7084.4930488777045</c:v>
                </c:pt>
                <c:pt idx="18">
                  <c:v>25572.906899542559</c:v>
                </c:pt>
                <c:pt idx="19">
                  <c:v>92232.300990310323</c:v>
                </c:pt>
                <c:pt idx="20">
                  <c:v>331571.27891559986</c:v>
                </c:pt>
                <c:pt idx="21">
                  <c:v>1223674.3271748917</c:v>
                </c:pt>
                <c:pt idx="22">
                  <c:v>4266195.2838394865</c:v>
                </c:pt>
                <c:pt idx="23">
                  <c:v>10730812.256795106</c:v>
                </c:pt>
                <c:pt idx="24">
                  <c:v>10025488.842821823</c:v>
                </c:pt>
                <c:pt idx="25">
                  <c:v>1474462.1350014752</c:v>
                </c:pt>
                <c:pt idx="26">
                  <c:v>60184.135491220695</c:v>
                </c:pt>
                <c:pt idx="27">
                  <c:v>1962.0897628041741</c:v>
                </c:pt>
                <c:pt idx="28">
                  <c:v>63.472617584969456</c:v>
                </c:pt>
                <c:pt idx="29">
                  <c:v>2.0527822989207385</c:v>
                </c:pt>
                <c:pt idx="30">
                  <c:v>6.6388947901618867E-2</c:v>
                </c:pt>
                <c:pt idx="31">
                  <c:v>2.1470816739116438E-3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8E-4815-95FD-BE2810775EB2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389.31989133471797</c:v>
                </c:pt>
                <c:pt idx="4">
                  <c:v>50.792881437943663</c:v>
                </c:pt>
                <c:pt idx="5">
                  <c:v>6.6216967089192194</c:v>
                </c:pt>
                <c:pt idx="6">
                  <c:v>0.86316274832614537</c:v>
                </c:pt>
                <c:pt idx="7">
                  <c:v>0.11251501519511105</c:v>
                </c:pt>
                <c:pt idx="8">
                  <c:v>1.4666535415243008E-2</c:v>
                </c:pt>
                <c:pt idx="9">
                  <c:v>5.2958692043693273E-2</c:v>
                </c:pt>
                <c:pt idx="10">
                  <c:v>0.19122596619697455</c:v>
                </c:pt>
                <c:pt idx="11">
                  <c:v>0.69048797967536046</c:v>
                </c:pt>
                <c:pt idx="12">
                  <c:v>2.4932400046311418</c:v>
                </c:pt>
                <c:pt idx="13">
                  <c:v>9.0025880828770468</c:v>
                </c:pt>
                <c:pt idx="14">
                  <c:v>32.505272045206659</c:v>
                </c:pt>
                <c:pt idx="15">
                  <c:v>117.34898586937679</c:v>
                </c:pt>
                <c:pt idx="16">
                  <c:v>423.43347282652798</c:v>
                </c:pt>
                <c:pt idx="17">
                  <c:v>1525.1060531995086</c:v>
                </c:pt>
                <c:pt idx="18">
                  <c:v>5457.4301070574302</c:v>
                </c:pt>
                <c:pt idx="19">
                  <c:v>19091.431536718806</c:v>
                </c:pt>
                <c:pt idx="20">
                  <c:v>34200</c:v>
                </c:pt>
                <c:pt idx="21">
                  <c:v>34200</c:v>
                </c:pt>
                <c:pt idx="22">
                  <c:v>34200</c:v>
                </c:pt>
                <c:pt idx="23">
                  <c:v>34200</c:v>
                </c:pt>
                <c:pt idx="24">
                  <c:v>34200</c:v>
                </c:pt>
                <c:pt idx="25">
                  <c:v>34200</c:v>
                </c:pt>
                <c:pt idx="26">
                  <c:v>12639.644115566229</c:v>
                </c:pt>
                <c:pt idx="27">
                  <c:v>423.41560655661146</c:v>
                </c:pt>
                <c:pt idx="28">
                  <c:v>13.70967075638743</c:v>
                </c:pt>
                <c:pt idx="29">
                  <c:v>0.44340054285449415</c:v>
                </c:pt>
                <c:pt idx="30">
                  <c:v>1.4340012293113047E-2</c:v>
                </c:pt>
                <c:pt idx="31">
                  <c:v>4.6376964109043968E-4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8E-4815-95FD-BE2810775EB2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72.158236931716417</c:v>
                </c:pt>
                <c:pt idx="4">
                  <c:v>9.407143198834067</c:v>
                </c:pt>
                <c:pt idx="5">
                  <c:v>1.2262580438870962</c:v>
                </c:pt>
                <c:pt idx="6">
                  <c:v>0.15984525776335801</c:v>
                </c:pt>
                <c:pt idx="7">
                  <c:v>2.0836119096756534E-2</c:v>
                </c:pt>
                <c:pt idx="8">
                  <c:v>2.7160251647728728E-3</c:v>
                </c:pt>
                <c:pt idx="9">
                  <c:v>9.8071663390264519E-3</c:v>
                </c:pt>
                <c:pt idx="10">
                  <c:v>3.5412230900977448E-2</c:v>
                </c:pt>
                <c:pt idx="11">
                  <c:v>0.12786833915701123</c:v>
                </c:pt>
                <c:pt idx="12">
                  <c:v>0.46171365145175614</c:v>
                </c:pt>
                <c:pt idx="13">
                  <c:v>1.6671790510858211</c:v>
                </c:pt>
                <c:pt idx="14">
                  <c:v>6.0199264883187276</c:v>
                </c:pt>
                <c:pt idx="15">
                  <c:v>21.736920471429059</c:v>
                </c:pt>
                <c:pt idx="16">
                  <c:v>78.486905268315695</c:v>
                </c:pt>
                <c:pt idx="17">
                  <c:v>283.37972195510821</c:v>
                </c:pt>
                <c:pt idx="18">
                  <c:v>1022.9162759817024</c:v>
                </c:pt>
                <c:pt idx="19">
                  <c:v>3689.2920396124132</c:v>
                </c:pt>
                <c:pt idx="20">
                  <c:v>13262.851156623994</c:v>
                </c:pt>
                <c:pt idx="21">
                  <c:v>48946.973086995669</c:v>
                </c:pt>
                <c:pt idx="22">
                  <c:v>170647.81135357945</c:v>
                </c:pt>
                <c:pt idx="23">
                  <c:v>429232.49027180427</c:v>
                </c:pt>
                <c:pt idx="24">
                  <c:v>401019.55371287296</c:v>
                </c:pt>
                <c:pt idx="25">
                  <c:v>58978.485400059013</c:v>
                </c:pt>
                <c:pt idx="26">
                  <c:v>2407.3654196488278</c:v>
                </c:pt>
                <c:pt idx="27">
                  <c:v>78.48359051216697</c:v>
                </c:pt>
                <c:pt idx="28">
                  <c:v>2.5389047033987784</c:v>
                </c:pt>
                <c:pt idx="29">
                  <c:v>8.2111291956829535E-2</c:v>
                </c:pt>
                <c:pt idx="30">
                  <c:v>2.6555579160647547E-3</c:v>
                </c:pt>
                <c:pt idx="31">
                  <c:v>8.5883266956465754E-5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8E-4815-95FD-BE2810775EB2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14.431647386343284</c:v>
                </c:pt>
                <c:pt idx="4">
                  <c:v>1.8814286397668134</c:v>
                </c:pt>
                <c:pt idx="5">
                  <c:v>0.24525160877741925</c:v>
                </c:pt>
                <c:pt idx="6">
                  <c:v>3.1969051552671601E-2</c:v>
                </c:pt>
                <c:pt idx="7">
                  <c:v>4.1672238193513067E-3</c:v>
                </c:pt>
                <c:pt idx="8">
                  <c:v>5.4320503295457456E-4</c:v>
                </c:pt>
                <c:pt idx="9">
                  <c:v>1.9614332678052904E-3</c:v>
                </c:pt>
                <c:pt idx="10">
                  <c:v>7.0824461801954897E-3</c:v>
                </c:pt>
                <c:pt idx="11">
                  <c:v>2.5573667831402247E-2</c:v>
                </c:pt>
                <c:pt idx="12">
                  <c:v>9.2342730290351227E-2</c:v>
                </c:pt>
                <c:pt idx="13">
                  <c:v>0.33343581021716423</c:v>
                </c:pt>
                <c:pt idx="14">
                  <c:v>1.2039852976637455</c:v>
                </c:pt>
                <c:pt idx="15">
                  <c:v>4.347384094285812</c:v>
                </c:pt>
                <c:pt idx="16">
                  <c:v>15.69738105366314</c:v>
                </c:pt>
                <c:pt idx="17">
                  <c:v>107.4898609775541</c:v>
                </c:pt>
                <c:pt idx="18">
                  <c:v>477.2581379908512</c:v>
                </c:pt>
                <c:pt idx="19">
                  <c:v>1810.4460198062066</c:v>
                </c:pt>
                <c:pt idx="20">
                  <c:v>6597.2255783119972</c:v>
                </c:pt>
                <c:pt idx="21">
                  <c:v>24439.286543497834</c:v>
                </c:pt>
                <c:pt idx="22">
                  <c:v>85289.70567678973</c:v>
                </c:pt>
                <c:pt idx="23">
                  <c:v>214582.04513590212</c:v>
                </c:pt>
                <c:pt idx="24">
                  <c:v>200475.57685643647</c:v>
                </c:pt>
                <c:pt idx="25">
                  <c:v>29455.042700029506</c:v>
                </c:pt>
                <c:pt idx="26">
                  <c:v>1169.4827098244139</c:v>
                </c:pt>
                <c:pt idx="27">
                  <c:v>15.696718102433394</c:v>
                </c:pt>
                <c:pt idx="28">
                  <c:v>0.50778094067975565</c:v>
                </c:pt>
                <c:pt idx="29">
                  <c:v>1.6422258391365907E-2</c:v>
                </c:pt>
                <c:pt idx="30">
                  <c:v>5.3111158321295093E-4</c:v>
                </c:pt>
                <c:pt idx="31">
                  <c:v>1.7176653391293151E-5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8E-4815-95FD-BE281077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3607.9118465858205</c:v>
                </c:pt>
                <c:pt idx="4">
                  <c:v>470.35715994170334</c:v>
                </c:pt>
                <c:pt idx="5">
                  <c:v>61.312902194354812</c:v>
                </c:pt>
                <c:pt idx="6">
                  <c:v>7.9922628881679003</c:v>
                </c:pt>
                <c:pt idx="7">
                  <c:v>1.0418059548378267</c:v>
                </c:pt>
                <c:pt idx="8">
                  <c:v>0.13580125823864364</c:v>
                </c:pt>
                <c:pt idx="9">
                  <c:v>0.49035831695132259</c:v>
                </c:pt>
                <c:pt idx="10">
                  <c:v>1.7706115450488724</c:v>
                </c:pt>
                <c:pt idx="11">
                  <c:v>6.3934169578505617</c:v>
                </c:pt>
                <c:pt idx="12">
                  <c:v>23.085682572587807</c:v>
                </c:pt>
                <c:pt idx="13">
                  <c:v>83.358952554291051</c:v>
                </c:pt>
                <c:pt idx="14">
                  <c:v>300.99632441593639</c:v>
                </c:pt>
                <c:pt idx="15">
                  <c:v>1086.8460235714529</c:v>
                </c:pt>
                <c:pt idx="16">
                  <c:v>3924.3452634157848</c:v>
                </c:pt>
                <c:pt idx="17">
                  <c:v>14168.986097755409</c:v>
                </c:pt>
                <c:pt idx="18">
                  <c:v>51145.813799085117</c:v>
                </c:pt>
                <c:pt idx="19">
                  <c:v>184464.60198062065</c:v>
                </c:pt>
                <c:pt idx="20">
                  <c:v>663142.55783119972</c:v>
                </c:pt>
                <c:pt idx="21">
                  <c:v>2447348.6543497834</c:v>
                </c:pt>
                <c:pt idx="22">
                  <c:v>8532390.5676789731</c:v>
                </c:pt>
                <c:pt idx="23">
                  <c:v>21461624.513590213</c:v>
                </c:pt>
                <c:pt idx="24">
                  <c:v>20050977.685643647</c:v>
                </c:pt>
                <c:pt idx="25">
                  <c:v>2948924.2700029504</c:v>
                </c:pt>
                <c:pt idx="26">
                  <c:v>120368.27098244139</c:v>
                </c:pt>
                <c:pt idx="27">
                  <c:v>3924.1795256083483</c:v>
                </c:pt>
                <c:pt idx="28">
                  <c:v>126.94523516993891</c:v>
                </c:pt>
                <c:pt idx="29">
                  <c:v>4.105564597841477</c:v>
                </c:pt>
                <c:pt idx="30">
                  <c:v>0.13277789580323773</c:v>
                </c:pt>
                <c:pt idx="31">
                  <c:v>4.2941633478232877E-3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95-4AC4-839D-14F877D17A7A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1803.9559232929103</c:v>
                </c:pt>
                <c:pt idx="4">
                  <c:v>235.17857997085167</c:v>
                </c:pt>
                <c:pt idx="5">
                  <c:v>30.656451097177406</c:v>
                </c:pt>
                <c:pt idx="6">
                  <c:v>3.9961314440839502</c:v>
                </c:pt>
                <c:pt idx="7">
                  <c:v>0.52090297741891334</c:v>
                </c:pt>
                <c:pt idx="8">
                  <c:v>6.790062911932182E-2</c:v>
                </c:pt>
                <c:pt idx="9">
                  <c:v>0.2451791584756613</c:v>
                </c:pt>
                <c:pt idx="10">
                  <c:v>0.88530577252443621</c:v>
                </c:pt>
                <c:pt idx="11">
                  <c:v>3.1967084789252809</c:v>
                </c:pt>
                <c:pt idx="12">
                  <c:v>11.542841286293903</c:v>
                </c:pt>
                <c:pt idx="13">
                  <c:v>41.679476277145525</c:v>
                </c:pt>
                <c:pt idx="14">
                  <c:v>150.49816220796819</c:v>
                </c:pt>
                <c:pt idx="15">
                  <c:v>543.42301178572643</c:v>
                </c:pt>
                <c:pt idx="16">
                  <c:v>1962.1726317078924</c:v>
                </c:pt>
                <c:pt idx="17">
                  <c:v>7084.4930488777045</c:v>
                </c:pt>
                <c:pt idx="18">
                  <c:v>25572.906899542559</c:v>
                </c:pt>
                <c:pt idx="19">
                  <c:v>92232.300990310323</c:v>
                </c:pt>
                <c:pt idx="20">
                  <c:v>331571.27891559986</c:v>
                </c:pt>
                <c:pt idx="21">
                  <c:v>1223674.3271748917</c:v>
                </c:pt>
                <c:pt idx="22">
                  <c:v>4266195.2838394865</c:v>
                </c:pt>
                <c:pt idx="23">
                  <c:v>10730812.256795106</c:v>
                </c:pt>
                <c:pt idx="24">
                  <c:v>10025488.842821823</c:v>
                </c:pt>
                <c:pt idx="25">
                  <c:v>1474462.1350014752</c:v>
                </c:pt>
                <c:pt idx="26">
                  <c:v>60184.135491220695</c:v>
                </c:pt>
                <c:pt idx="27">
                  <c:v>1962.0897628041741</c:v>
                </c:pt>
                <c:pt idx="28">
                  <c:v>63.472617584969456</c:v>
                </c:pt>
                <c:pt idx="29">
                  <c:v>2.0527822989207385</c:v>
                </c:pt>
                <c:pt idx="30">
                  <c:v>6.6388947901618867E-2</c:v>
                </c:pt>
                <c:pt idx="31">
                  <c:v>2.1470816739116438E-3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95-4AC4-839D-14F877D17A7A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389.31989133471797</c:v>
                </c:pt>
                <c:pt idx="4">
                  <c:v>50.792881437943663</c:v>
                </c:pt>
                <c:pt idx="5">
                  <c:v>6.6216967089192194</c:v>
                </c:pt>
                <c:pt idx="6">
                  <c:v>0.86316274832614537</c:v>
                </c:pt>
                <c:pt idx="7">
                  <c:v>0.11251501519511105</c:v>
                </c:pt>
                <c:pt idx="8">
                  <c:v>1.4666535415243008E-2</c:v>
                </c:pt>
                <c:pt idx="9">
                  <c:v>5.2958692043693273E-2</c:v>
                </c:pt>
                <c:pt idx="10">
                  <c:v>0.19122596619697455</c:v>
                </c:pt>
                <c:pt idx="11">
                  <c:v>0.69048797967536046</c:v>
                </c:pt>
                <c:pt idx="12">
                  <c:v>2.4932400046311418</c:v>
                </c:pt>
                <c:pt idx="13">
                  <c:v>9.0025880828770468</c:v>
                </c:pt>
                <c:pt idx="14">
                  <c:v>32.505272045206659</c:v>
                </c:pt>
                <c:pt idx="15">
                  <c:v>117.34898586937679</c:v>
                </c:pt>
                <c:pt idx="16">
                  <c:v>423.43347282652798</c:v>
                </c:pt>
                <c:pt idx="17">
                  <c:v>1525.1060531995086</c:v>
                </c:pt>
                <c:pt idx="18">
                  <c:v>5457.4301070574302</c:v>
                </c:pt>
                <c:pt idx="19">
                  <c:v>19091.431536718806</c:v>
                </c:pt>
                <c:pt idx="20">
                  <c:v>34200</c:v>
                </c:pt>
                <c:pt idx="21">
                  <c:v>34200</c:v>
                </c:pt>
                <c:pt idx="22">
                  <c:v>34200</c:v>
                </c:pt>
                <c:pt idx="23">
                  <c:v>34200</c:v>
                </c:pt>
                <c:pt idx="24">
                  <c:v>34200</c:v>
                </c:pt>
                <c:pt idx="25">
                  <c:v>34200</c:v>
                </c:pt>
                <c:pt idx="26">
                  <c:v>12639.644115566229</c:v>
                </c:pt>
                <c:pt idx="27">
                  <c:v>423.41560655661146</c:v>
                </c:pt>
                <c:pt idx="28">
                  <c:v>13.70967075638743</c:v>
                </c:pt>
                <c:pt idx="29">
                  <c:v>0.44340054285449415</c:v>
                </c:pt>
                <c:pt idx="30">
                  <c:v>1.4340012293113047E-2</c:v>
                </c:pt>
                <c:pt idx="31">
                  <c:v>4.6376964109043968E-4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95-4AC4-839D-14F877D17A7A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72.158236931716417</c:v>
                </c:pt>
                <c:pt idx="4">
                  <c:v>9.407143198834067</c:v>
                </c:pt>
                <c:pt idx="5">
                  <c:v>1.2262580438870962</c:v>
                </c:pt>
                <c:pt idx="6">
                  <c:v>0.15984525776335801</c:v>
                </c:pt>
                <c:pt idx="7">
                  <c:v>2.0836119096756534E-2</c:v>
                </c:pt>
                <c:pt idx="8">
                  <c:v>2.7160251647728728E-3</c:v>
                </c:pt>
                <c:pt idx="9">
                  <c:v>9.8071663390264519E-3</c:v>
                </c:pt>
                <c:pt idx="10">
                  <c:v>3.5412230900977448E-2</c:v>
                </c:pt>
                <c:pt idx="11">
                  <c:v>0.12786833915701123</c:v>
                </c:pt>
                <c:pt idx="12">
                  <c:v>0.46171365145175614</c:v>
                </c:pt>
                <c:pt idx="13">
                  <c:v>1.6671790510858211</c:v>
                </c:pt>
                <c:pt idx="14">
                  <c:v>6.0199264883187276</c:v>
                </c:pt>
                <c:pt idx="15">
                  <c:v>21.736920471429059</c:v>
                </c:pt>
                <c:pt idx="16">
                  <c:v>78.486905268315695</c:v>
                </c:pt>
                <c:pt idx="17">
                  <c:v>283.37972195510821</c:v>
                </c:pt>
                <c:pt idx="18">
                  <c:v>1022.9162759817024</c:v>
                </c:pt>
                <c:pt idx="19">
                  <c:v>3689.2920396124132</c:v>
                </c:pt>
                <c:pt idx="20">
                  <c:v>13262.851156623994</c:v>
                </c:pt>
                <c:pt idx="21">
                  <c:v>48946.973086995669</c:v>
                </c:pt>
                <c:pt idx="22">
                  <c:v>170647.81135357945</c:v>
                </c:pt>
                <c:pt idx="23">
                  <c:v>429232.49027180427</c:v>
                </c:pt>
                <c:pt idx="24">
                  <c:v>401019.55371287296</c:v>
                </c:pt>
                <c:pt idx="25">
                  <c:v>58978.485400059013</c:v>
                </c:pt>
                <c:pt idx="26">
                  <c:v>2407.3654196488278</c:v>
                </c:pt>
                <c:pt idx="27">
                  <c:v>78.48359051216697</c:v>
                </c:pt>
                <c:pt idx="28">
                  <c:v>2.5389047033987784</c:v>
                </c:pt>
                <c:pt idx="29">
                  <c:v>8.2111291956829535E-2</c:v>
                </c:pt>
                <c:pt idx="30">
                  <c:v>2.6555579160647547E-3</c:v>
                </c:pt>
                <c:pt idx="31">
                  <c:v>8.5883266956465754E-5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95-4AC4-839D-14F877D17A7A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14.431647386343284</c:v>
                </c:pt>
                <c:pt idx="4">
                  <c:v>1.8814286397668134</c:v>
                </c:pt>
                <c:pt idx="5">
                  <c:v>0.24525160877741925</c:v>
                </c:pt>
                <c:pt idx="6">
                  <c:v>3.1969051552671601E-2</c:v>
                </c:pt>
                <c:pt idx="7">
                  <c:v>4.1672238193513067E-3</c:v>
                </c:pt>
                <c:pt idx="8">
                  <c:v>5.4320503295457456E-4</c:v>
                </c:pt>
                <c:pt idx="9">
                  <c:v>1.9614332678052904E-3</c:v>
                </c:pt>
                <c:pt idx="10">
                  <c:v>7.0824461801954897E-3</c:v>
                </c:pt>
                <c:pt idx="11">
                  <c:v>2.5573667831402247E-2</c:v>
                </c:pt>
                <c:pt idx="12">
                  <c:v>9.2342730290351227E-2</c:v>
                </c:pt>
                <c:pt idx="13">
                  <c:v>0.33343581021716423</c:v>
                </c:pt>
                <c:pt idx="14">
                  <c:v>1.2039852976637455</c:v>
                </c:pt>
                <c:pt idx="15">
                  <c:v>4.347384094285812</c:v>
                </c:pt>
                <c:pt idx="16">
                  <c:v>15.69738105366314</c:v>
                </c:pt>
                <c:pt idx="17">
                  <c:v>107.4898609775541</c:v>
                </c:pt>
                <c:pt idx="18">
                  <c:v>477.2581379908512</c:v>
                </c:pt>
                <c:pt idx="19">
                  <c:v>1810.4460198062066</c:v>
                </c:pt>
                <c:pt idx="20">
                  <c:v>6597.2255783119972</c:v>
                </c:pt>
                <c:pt idx="21">
                  <c:v>24439.286543497834</c:v>
                </c:pt>
                <c:pt idx="22">
                  <c:v>85289.70567678973</c:v>
                </c:pt>
                <c:pt idx="23">
                  <c:v>214582.04513590212</c:v>
                </c:pt>
                <c:pt idx="24">
                  <c:v>200475.57685643647</c:v>
                </c:pt>
                <c:pt idx="25">
                  <c:v>29455.042700029506</c:v>
                </c:pt>
                <c:pt idx="26">
                  <c:v>1169.4827098244139</c:v>
                </c:pt>
                <c:pt idx="27">
                  <c:v>15.696718102433394</c:v>
                </c:pt>
                <c:pt idx="28">
                  <c:v>0.50778094067975565</c:v>
                </c:pt>
                <c:pt idx="29">
                  <c:v>1.6422258391365907E-2</c:v>
                </c:pt>
                <c:pt idx="30">
                  <c:v>5.3111158321295093E-4</c:v>
                </c:pt>
                <c:pt idx="31">
                  <c:v>1.7176653391293151E-5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95-4AC4-839D-14F877D17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4943.6944043828034</c:v>
                </c:pt>
                <c:pt idx="4">
                  <c:v>5414.0515643245071</c:v>
                </c:pt>
                <c:pt idx="5">
                  <c:v>5475.3644665188622</c:v>
                </c:pt>
                <c:pt idx="6">
                  <c:v>5483.3567294070299</c:v>
                </c:pt>
                <c:pt idx="7">
                  <c:v>5484.3985353618673</c:v>
                </c:pt>
                <c:pt idx="8">
                  <c:v>5484.5343366201059</c:v>
                </c:pt>
                <c:pt idx="9">
                  <c:v>5485.0246949370576</c:v>
                </c:pt>
                <c:pt idx="10">
                  <c:v>5486.7953064821068</c:v>
                </c:pt>
                <c:pt idx="11">
                  <c:v>5493.1887234399574</c:v>
                </c:pt>
                <c:pt idx="12">
                  <c:v>5516.2744060125451</c:v>
                </c:pt>
                <c:pt idx="13">
                  <c:v>5599.6333585668363</c:v>
                </c:pt>
                <c:pt idx="14">
                  <c:v>5900.6296829827725</c:v>
                </c:pt>
                <c:pt idx="15">
                  <c:v>6987.4757065542253</c:v>
                </c:pt>
                <c:pt idx="16">
                  <c:v>10911.820969970009</c:v>
                </c:pt>
                <c:pt idx="17">
                  <c:v>25080.807067725418</c:v>
                </c:pt>
                <c:pt idx="18">
                  <c:v>76226.620866810539</c:v>
                </c:pt>
                <c:pt idx="19">
                  <c:v>260691.2228474312</c:v>
                </c:pt>
                <c:pt idx="20">
                  <c:v>923833.78067863092</c:v>
                </c:pt>
                <c:pt idx="21">
                  <c:v>3371182.4350284142</c:v>
                </c:pt>
                <c:pt idx="22">
                  <c:v>11903573.002707388</c:v>
                </c:pt>
                <c:pt idx="23">
                  <c:v>33365197.516297601</c:v>
                </c:pt>
                <c:pt idx="24">
                  <c:v>53416175.201941252</c:v>
                </c:pt>
                <c:pt idx="25">
                  <c:v>56365099.471944205</c:v>
                </c:pt>
                <c:pt idx="26">
                  <c:v>56485467.74292665</c:v>
                </c:pt>
                <c:pt idx="27">
                  <c:v>56489391.922452256</c:v>
                </c:pt>
                <c:pt idx="28">
                  <c:v>56489518.867687427</c:v>
                </c:pt>
                <c:pt idx="29">
                  <c:v>56489522.973252021</c:v>
                </c:pt>
                <c:pt idx="30">
                  <c:v>56489523.10602992</c:v>
                </c:pt>
                <c:pt idx="31">
                  <c:v>56489523.110324085</c:v>
                </c:pt>
                <c:pt idx="32">
                  <c:v>56489523.110324085</c:v>
                </c:pt>
                <c:pt idx="33">
                  <c:v>56489523.110324085</c:v>
                </c:pt>
                <c:pt idx="34">
                  <c:v>56489523.110324085</c:v>
                </c:pt>
                <c:pt idx="35">
                  <c:v>56489523.110324085</c:v>
                </c:pt>
                <c:pt idx="36">
                  <c:v>56489523.110324085</c:v>
                </c:pt>
                <c:pt idx="37">
                  <c:v>56489523.110324085</c:v>
                </c:pt>
                <c:pt idx="38">
                  <c:v>56489523.110324085</c:v>
                </c:pt>
                <c:pt idx="39">
                  <c:v>56489523.110324085</c:v>
                </c:pt>
                <c:pt idx="40">
                  <c:v>56489523.110324085</c:v>
                </c:pt>
                <c:pt idx="41">
                  <c:v>56489523.110324085</c:v>
                </c:pt>
                <c:pt idx="42">
                  <c:v>56489523.110324085</c:v>
                </c:pt>
                <c:pt idx="43">
                  <c:v>56489523.110324085</c:v>
                </c:pt>
                <c:pt idx="44">
                  <c:v>56489523.110324085</c:v>
                </c:pt>
                <c:pt idx="45">
                  <c:v>56489523.110324085</c:v>
                </c:pt>
                <c:pt idx="46">
                  <c:v>56489523.110324085</c:v>
                </c:pt>
                <c:pt idx="47">
                  <c:v>56489523.110324085</c:v>
                </c:pt>
                <c:pt idx="48">
                  <c:v>56489523.110324085</c:v>
                </c:pt>
                <c:pt idx="49">
                  <c:v>56489523.110324085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8B-4E9A-A1F1-A25ADFFA4C83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2471.8472021914017</c:v>
                </c:pt>
                <c:pt idx="4">
                  <c:v>2707.0257821622536</c:v>
                </c:pt>
                <c:pt idx="5">
                  <c:v>2737.6822332594311</c:v>
                </c:pt>
                <c:pt idx="6">
                  <c:v>2741.6783647035149</c:v>
                </c:pt>
                <c:pt idx="7">
                  <c:v>2742.1992676809336</c:v>
                </c:pt>
                <c:pt idx="8">
                  <c:v>2742.267168310053</c:v>
                </c:pt>
                <c:pt idx="9">
                  <c:v>2742.5123474685288</c:v>
                </c:pt>
                <c:pt idx="10">
                  <c:v>2743.3976532410534</c:v>
                </c:pt>
                <c:pt idx="11">
                  <c:v>2746.5943617199787</c:v>
                </c:pt>
                <c:pt idx="12">
                  <c:v>2758.1372030062726</c:v>
                </c:pt>
                <c:pt idx="13">
                  <c:v>2799.8166792834181</c:v>
                </c:pt>
                <c:pt idx="14">
                  <c:v>2950.3148414913862</c:v>
                </c:pt>
                <c:pt idx="15">
                  <c:v>3493.7378532771127</c:v>
                </c:pt>
                <c:pt idx="16">
                  <c:v>5455.9104849850046</c:v>
                </c:pt>
                <c:pt idx="17">
                  <c:v>12540.403533862709</c:v>
                </c:pt>
                <c:pt idx="18">
                  <c:v>38113.31043340527</c:v>
                </c:pt>
                <c:pt idx="19">
                  <c:v>130345.6114237156</c:v>
                </c:pt>
                <c:pt idx="20">
                  <c:v>461916.89033931546</c:v>
                </c:pt>
                <c:pt idx="21">
                  <c:v>1685591.2175142071</c:v>
                </c:pt>
                <c:pt idx="22">
                  <c:v>5951786.5013536941</c:v>
                </c:pt>
                <c:pt idx="23">
                  <c:v>16682598.758148801</c:v>
                </c:pt>
                <c:pt idx="24">
                  <c:v>26708087.600970626</c:v>
                </c:pt>
                <c:pt idx="25">
                  <c:v>28182549.735972103</c:v>
                </c:pt>
                <c:pt idx="26">
                  <c:v>28242733.871463325</c:v>
                </c:pt>
                <c:pt idx="27">
                  <c:v>28244695.961226128</c:v>
                </c:pt>
                <c:pt idx="28">
                  <c:v>28244759.433843713</c:v>
                </c:pt>
                <c:pt idx="29">
                  <c:v>28244761.48662601</c:v>
                </c:pt>
                <c:pt idx="30">
                  <c:v>28244761.55301496</c:v>
                </c:pt>
                <c:pt idx="31">
                  <c:v>28244761.555162042</c:v>
                </c:pt>
                <c:pt idx="32">
                  <c:v>28244761.555162042</c:v>
                </c:pt>
                <c:pt idx="33">
                  <c:v>28244761.555162042</c:v>
                </c:pt>
                <c:pt idx="34">
                  <c:v>28244761.555162042</c:v>
                </c:pt>
                <c:pt idx="35">
                  <c:v>28244761.555162042</c:v>
                </c:pt>
                <c:pt idx="36">
                  <c:v>28244761.555162042</c:v>
                </c:pt>
                <c:pt idx="37">
                  <c:v>28244761.555162042</c:v>
                </c:pt>
                <c:pt idx="38">
                  <c:v>28244761.555162042</c:v>
                </c:pt>
                <c:pt idx="39">
                  <c:v>28244761.555162042</c:v>
                </c:pt>
                <c:pt idx="40">
                  <c:v>28244761.555162042</c:v>
                </c:pt>
                <c:pt idx="41">
                  <c:v>28244761.555162042</c:v>
                </c:pt>
                <c:pt idx="42">
                  <c:v>28244761.555162042</c:v>
                </c:pt>
                <c:pt idx="43">
                  <c:v>28244761.555162042</c:v>
                </c:pt>
                <c:pt idx="44">
                  <c:v>28244761.555162042</c:v>
                </c:pt>
                <c:pt idx="45">
                  <c:v>28244761.555162042</c:v>
                </c:pt>
                <c:pt idx="46">
                  <c:v>28244761.555162042</c:v>
                </c:pt>
                <c:pt idx="47">
                  <c:v>28244761.555162042</c:v>
                </c:pt>
                <c:pt idx="48">
                  <c:v>28244761.555162042</c:v>
                </c:pt>
                <c:pt idx="49">
                  <c:v>28244761.555162042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8B-4E9A-A1F1-A25ADFFA4C83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533.55666770893151</c:v>
                </c:pt>
                <c:pt idx="4">
                  <c:v>584.34954914687523</c:v>
                </c:pt>
                <c:pt idx="5">
                  <c:v>590.97124585579445</c:v>
                </c:pt>
                <c:pt idx="6">
                  <c:v>591.83440860412054</c:v>
                </c:pt>
                <c:pt idx="7">
                  <c:v>591.94692361931561</c:v>
                </c:pt>
                <c:pt idx="8">
                  <c:v>591.96159015473086</c:v>
                </c:pt>
                <c:pt idx="9">
                  <c:v>592.01454884677457</c:v>
                </c:pt>
                <c:pt idx="10">
                  <c:v>592.20577481297153</c:v>
                </c:pt>
                <c:pt idx="11">
                  <c:v>592.89626279264689</c:v>
                </c:pt>
                <c:pt idx="12">
                  <c:v>595.38950279727806</c:v>
                </c:pt>
                <c:pt idx="13">
                  <c:v>604.39209088015514</c:v>
                </c:pt>
                <c:pt idx="14">
                  <c:v>636.89736292536179</c:v>
                </c:pt>
                <c:pt idx="15">
                  <c:v>754.24634879473854</c:v>
                </c:pt>
                <c:pt idx="16">
                  <c:v>1177.6798216212665</c:v>
                </c:pt>
                <c:pt idx="17">
                  <c:v>2702.785874820775</c:v>
                </c:pt>
                <c:pt idx="18">
                  <c:v>8160.2159818782056</c:v>
                </c:pt>
                <c:pt idx="19">
                  <c:v>27251.647518597012</c:v>
                </c:pt>
                <c:pt idx="20">
                  <c:v>61451.647518597012</c:v>
                </c:pt>
                <c:pt idx="21">
                  <c:v>95651.647518597019</c:v>
                </c:pt>
                <c:pt idx="22">
                  <c:v>129851.64751859702</c:v>
                </c:pt>
                <c:pt idx="23">
                  <c:v>164051.64751859702</c:v>
                </c:pt>
                <c:pt idx="24">
                  <c:v>198251.64751859702</c:v>
                </c:pt>
                <c:pt idx="25">
                  <c:v>232451.64751859702</c:v>
                </c:pt>
                <c:pt idx="26">
                  <c:v>245091.29163416324</c:v>
                </c:pt>
                <c:pt idx="27">
                  <c:v>245514.70724071984</c:v>
                </c:pt>
                <c:pt idx="28">
                  <c:v>245528.41691147623</c:v>
                </c:pt>
                <c:pt idx="29">
                  <c:v>245528.8603120191</c:v>
                </c:pt>
                <c:pt idx="30">
                  <c:v>245528.8746520314</c:v>
                </c:pt>
                <c:pt idx="31">
                  <c:v>245528.87511580106</c:v>
                </c:pt>
                <c:pt idx="32">
                  <c:v>245528.87511580106</c:v>
                </c:pt>
                <c:pt idx="33">
                  <c:v>245528.87511580106</c:v>
                </c:pt>
                <c:pt idx="34">
                  <c:v>245528.87511580106</c:v>
                </c:pt>
                <c:pt idx="35">
                  <c:v>245528.87511580106</c:v>
                </c:pt>
                <c:pt idx="36">
                  <c:v>245528.87511580106</c:v>
                </c:pt>
                <c:pt idx="37">
                  <c:v>245528.87511580106</c:v>
                </c:pt>
                <c:pt idx="38">
                  <c:v>245528.87511580106</c:v>
                </c:pt>
                <c:pt idx="39">
                  <c:v>245528.87511580106</c:v>
                </c:pt>
                <c:pt idx="40">
                  <c:v>245528.87511580106</c:v>
                </c:pt>
                <c:pt idx="41">
                  <c:v>245528.87511580106</c:v>
                </c:pt>
                <c:pt idx="42">
                  <c:v>245528.87511580106</c:v>
                </c:pt>
                <c:pt idx="43">
                  <c:v>245528.87511580106</c:v>
                </c:pt>
                <c:pt idx="44">
                  <c:v>245528.87511580106</c:v>
                </c:pt>
                <c:pt idx="45">
                  <c:v>245528.87511580106</c:v>
                </c:pt>
                <c:pt idx="46">
                  <c:v>245528.87511580106</c:v>
                </c:pt>
                <c:pt idx="47">
                  <c:v>245528.87511580106</c:v>
                </c:pt>
                <c:pt idx="48">
                  <c:v>245528.87511580106</c:v>
                </c:pt>
                <c:pt idx="49">
                  <c:v>245528.87511580106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8B-4E9A-A1F1-A25ADFFA4C83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98.87388808765607</c:v>
                </c:pt>
                <c:pt idx="4">
                  <c:v>108.28103128649013</c:v>
                </c:pt>
                <c:pt idx="5">
                  <c:v>109.50728933037723</c:v>
                </c:pt>
                <c:pt idx="6">
                  <c:v>109.66713458814058</c:v>
                </c:pt>
                <c:pt idx="7">
                  <c:v>109.68797070723734</c:v>
                </c:pt>
                <c:pt idx="8">
                  <c:v>109.69068673240211</c:v>
                </c:pt>
                <c:pt idx="9">
                  <c:v>109.70049389874114</c:v>
                </c:pt>
                <c:pt idx="10">
                  <c:v>109.73590612964212</c:v>
                </c:pt>
                <c:pt idx="11">
                  <c:v>109.86377446879914</c:v>
                </c:pt>
                <c:pt idx="12">
                  <c:v>110.3254881202509</c:v>
                </c:pt>
                <c:pt idx="13">
                  <c:v>111.99266717133672</c:v>
                </c:pt>
                <c:pt idx="14">
                  <c:v>118.01259365965545</c:v>
                </c:pt>
                <c:pt idx="15">
                  <c:v>139.74951413108451</c:v>
                </c:pt>
                <c:pt idx="16">
                  <c:v>218.23641939940021</c:v>
                </c:pt>
                <c:pt idx="17">
                  <c:v>501.61614135450839</c:v>
                </c:pt>
                <c:pt idx="18">
                  <c:v>1524.5324173362108</c:v>
                </c:pt>
                <c:pt idx="19">
                  <c:v>5213.8244569486242</c:v>
                </c:pt>
                <c:pt idx="20">
                  <c:v>18476.675613572617</c:v>
                </c:pt>
                <c:pt idx="21">
                  <c:v>67423.648700568287</c:v>
                </c:pt>
                <c:pt idx="22">
                  <c:v>238071.46005414776</c:v>
                </c:pt>
                <c:pt idx="23">
                  <c:v>667303.95032595203</c:v>
                </c:pt>
                <c:pt idx="24">
                  <c:v>1068323.5040388249</c:v>
                </c:pt>
                <c:pt idx="25">
                  <c:v>1127301.989438884</c:v>
                </c:pt>
                <c:pt idx="26">
                  <c:v>1129709.3548585328</c:v>
                </c:pt>
                <c:pt idx="27">
                  <c:v>1129787.8384490449</c:v>
                </c:pt>
                <c:pt idx="28">
                  <c:v>1129790.3773537483</c:v>
                </c:pt>
                <c:pt idx="29">
                  <c:v>1129790.4594650404</c:v>
                </c:pt>
                <c:pt idx="30">
                  <c:v>1129790.4621205982</c:v>
                </c:pt>
                <c:pt idx="31">
                  <c:v>1129790.4622064815</c:v>
                </c:pt>
                <c:pt idx="32">
                  <c:v>1129790.4622064815</c:v>
                </c:pt>
                <c:pt idx="33">
                  <c:v>1129790.4622064815</c:v>
                </c:pt>
                <c:pt idx="34">
                  <c:v>1129790.4622064815</c:v>
                </c:pt>
                <c:pt idx="35">
                  <c:v>1129790.4622064815</c:v>
                </c:pt>
                <c:pt idx="36">
                  <c:v>1129790.4622064815</c:v>
                </c:pt>
                <c:pt idx="37">
                  <c:v>1129790.4622064815</c:v>
                </c:pt>
                <c:pt idx="38">
                  <c:v>1129790.4622064815</c:v>
                </c:pt>
                <c:pt idx="39">
                  <c:v>1129790.4622064815</c:v>
                </c:pt>
                <c:pt idx="40">
                  <c:v>1129790.4622064815</c:v>
                </c:pt>
                <c:pt idx="41">
                  <c:v>1129790.4622064815</c:v>
                </c:pt>
                <c:pt idx="42">
                  <c:v>1129790.4622064815</c:v>
                </c:pt>
                <c:pt idx="43">
                  <c:v>1129790.4622064815</c:v>
                </c:pt>
                <c:pt idx="44">
                  <c:v>1129790.4622064815</c:v>
                </c:pt>
                <c:pt idx="45">
                  <c:v>1129790.4622064815</c:v>
                </c:pt>
                <c:pt idx="46">
                  <c:v>1129790.4622064815</c:v>
                </c:pt>
                <c:pt idx="47">
                  <c:v>1129790.4622064815</c:v>
                </c:pt>
                <c:pt idx="48">
                  <c:v>1129790.4622064815</c:v>
                </c:pt>
                <c:pt idx="49">
                  <c:v>1129790.4622064815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8B-4E9A-A1F1-A25ADFFA4C83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19.774777617531214</c:v>
                </c:pt>
                <c:pt idx="4">
                  <c:v>21.656206257298027</c:v>
                </c:pt>
                <c:pt idx="5">
                  <c:v>21.901457866075447</c:v>
                </c:pt>
                <c:pt idx="6">
                  <c:v>21.933426917628118</c:v>
                </c:pt>
                <c:pt idx="7">
                  <c:v>21.93759414144747</c:v>
                </c:pt>
                <c:pt idx="8">
                  <c:v>21.938137346480424</c:v>
                </c:pt>
                <c:pt idx="9">
                  <c:v>21.940098779748229</c:v>
                </c:pt>
                <c:pt idx="10">
                  <c:v>21.947181225928425</c:v>
                </c:pt>
                <c:pt idx="11">
                  <c:v>21.972754893759827</c:v>
                </c:pt>
                <c:pt idx="12">
                  <c:v>22.065097624050178</c:v>
                </c:pt>
                <c:pt idx="13">
                  <c:v>22.398533434267343</c:v>
                </c:pt>
                <c:pt idx="14">
                  <c:v>23.602518731931088</c:v>
                </c:pt>
                <c:pt idx="15">
                  <c:v>27.949902826216899</c:v>
                </c:pt>
                <c:pt idx="16">
                  <c:v>43.647283879880035</c:v>
                </c:pt>
                <c:pt idx="17">
                  <c:v>151.13714485743412</c:v>
                </c:pt>
                <c:pt idx="18">
                  <c:v>628.39528284828532</c:v>
                </c:pt>
                <c:pt idx="19">
                  <c:v>2438.8413026544918</c:v>
                </c:pt>
                <c:pt idx="20">
                  <c:v>9036.0668809664894</c:v>
                </c:pt>
                <c:pt idx="21">
                  <c:v>33475.353424464323</c:v>
                </c:pt>
                <c:pt idx="22">
                  <c:v>118765.05910125405</c:v>
                </c:pt>
                <c:pt idx="23">
                  <c:v>333347.10423715616</c:v>
                </c:pt>
                <c:pt idx="24">
                  <c:v>533822.68109359266</c:v>
                </c:pt>
                <c:pt idx="25">
                  <c:v>563277.72379362222</c:v>
                </c:pt>
                <c:pt idx="26">
                  <c:v>564447.20650344668</c:v>
                </c:pt>
                <c:pt idx="27">
                  <c:v>564462.90322154912</c:v>
                </c:pt>
                <c:pt idx="28">
                  <c:v>564463.41100248985</c:v>
                </c:pt>
                <c:pt idx="29">
                  <c:v>564463.4274247482</c:v>
                </c:pt>
                <c:pt idx="30">
                  <c:v>564463.42795585981</c:v>
                </c:pt>
                <c:pt idx="31">
                  <c:v>564463.42797303642</c:v>
                </c:pt>
                <c:pt idx="32">
                  <c:v>564463.42797303642</c:v>
                </c:pt>
                <c:pt idx="33">
                  <c:v>564463.42797303642</c:v>
                </c:pt>
                <c:pt idx="34">
                  <c:v>564463.42797303642</c:v>
                </c:pt>
                <c:pt idx="35">
                  <c:v>564463.42797303642</c:v>
                </c:pt>
                <c:pt idx="36">
                  <c:v>564463.42797303642</c:v>
                </c:pt>
                <c:pt idx="37">
                  <c:v>564463.42797303642</c:v>
                </c:pt>
                <c:pt idx="38">
                  <c:v>564463.42797303642</c:v>
                </c:pt>
                <c:pt idx="39">
                  <c:v>564463.42797303642</c:v>
                </c:pt>
                <c:pt idx="40">
                  <c:v>564463.42797303642</c:v>
                </c:pt>
                <c:pt idx="41">
                  <c:v>564463.42797303642</c:v>
                </c:pt>
                <c:pt idx="42">
                  <c:v>564463.42797303642</c:v>
                </c:pt>
                <c:pt idx="43">
                  <c:v>564463.42797303642</c:v>
                </c:pt>
                <c:pt idx="44">
                  <c:v>564463.42797303642</c:v>
                </c:pt>
                <c:pt idx="45">
                  <c:v>564463.42797303642</c:v>
                </c:pt>
                <c:pt idx="46">
                  <c:v>564463.42797303642</c:v>
                </c:pt>
                <c:pt idx="47">
                  <c:v>564463.42797303642</c:v>
                </c:pt>
                <c:pt idx="48">
                  <c:v>564463.42797303642</c:v>
                </c:pt>
                <c:pt idx="49">
                  <c:v>564463.42797303642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8B-4E9A-A1F1-A25ADFFA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3w'!$Z$3:$Z$52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3420168.3357842192</c:v>
                </c:pt>
                <c:pt idx="2">
                  <c:v>5130667.8912788983</c:v>
                </c:pt>
                <c:pt idx="3">
                  <c:v>6842471.8472021911</c:v>
                </c:pt>
                <c:pt idx="4">
                  <c:v>8552707.0257821623</c:v>
                </c:pt>
                <c:pt idx="5">
                  <c:v>10262737.682233259</c:v>
                </c:pt>
                <c:pt idx="6">
                  <c:v>11972741.678364703</c:v>
                </c:pt>
                <c:pt idx="7">
                  <c:v>13682742.199267682</c:v>
                </c:pt>
                <c:pt idx="8">
                  <c:v>15392742.267168311</c:v>
                </c:pt>
                <c:pt idx="9">
                  <c:v>17102742.512347471</c:v>
                </c:pt>
                <c:pt idx="10">
                  <c:v>18812743.397653244</c:v>
                </c:pt>
                <c:pt idx="11">
                  <c:v>20522746.594361722</c:v>
                </c:pt>
                <c:pt idx="12">
                  <c:v>22232758.137203008</c:v>
                </c:pt>
                <c:pt idx="13">
                  <c:v>23942799.816679284</c:v>
                </c:pt>
                <c:pt idx="14">
                  <c:v>25652950.31484149</c:v>
                </c:pt>
                <c:pt idx="15">
                  <c:v>27363493.737853277</c:v>
                </c:pt>
                <c:pt idx="16">
                  <c:v>29075455.910484985</c:v>
                </c:pt>
                <c:pt idx="17">
                  <c:v>30792540.403533861</c:v>
                </c:pt>
                <c:pt idx="18">
                  <c:v>32528113.310433403</c:v>
                </c:pt>
                <c:pt idx="19">
                  <c:v>34330345.611423716</c:v>
                </c:pt>
                <c:pt idx="20">
                  <c:v>36371916.890339315</c:v>
                </c:pt>
                <c:pt idx="21">
                  <c:v>39305591.217514209</c:v>
                </c:pt>
                <c:pt idx="22">
                  <c:v>45281786.501353696</c:v>
                </c:pt>
                <c:pt idx="23">
                  <c:v>57722598.758148804</c:v>
                </c:pt>
                <c:pt idx="24">
                  <c:v>69458087.600970626</c:v>
                </c:pt>
                <c:pt idx="25">
                  <c:v>72642549.735972106</c:v>
                </c:pt>
                <c:pt idx="26">
                  <c:v>74412733.871463329</c:v>
                </c:pt>
                <c:pt idx="27">
                  <c:v>76124695.961226135</c:v>
                </c:pt>
                <c:pt idx="28">
                  <c:v>77834759.433843717</c:v>
                </c:pt>
                <c:pt idx="29">
                  <c:v>79544761.486626014</c:v>
                </c:pt>
                <c:pt idx="30">
                  <c:v>81254761.553014964</c:v>
                </c:pt>
                <c:pt idx="31">
                  <c:v>82964761.555162042</c:v>
                </c:pt>
                <c:pt idx="32">
                  <c:v>84674761.555162042</c:v>
                </c:pt>
                <c:pt idx="33">
                  <c:v>86384761.555162042</c:v>
                </c:pt>
                <c:pt idx="34">
                  <c:v>88094761.555162042</c:v>
                </c:pt>
                <c:pt idx="35">
                  <c:v>89804761.555162042</c:v>
                </c:pt>
                <c:pt idx="36">
                  <c:v>91514761.555162042</c:v>
                </c:pt>
                <c:pt idx="37">
                  <c:v>93224761.555162042</c:v>
                </c:pt>
                <c:pt idx="38">
                  <c:v>94934761.555162042</c:v>
                </c:pt>
                <c:pt idx="39">
                  <c:v>96644761.555162042</c:v>
                </c:pt>
                <c:pt idx="40">
                  <c:v>98354761.555162042</c:v>
                </c:pt>
                <c:pt idx="41">
                  <c:v>100064761.55516204</c:v>
                </c:pt>
                <c:pt idx="42">
                  <c:v>101774761.55516204</c:v>
                </c:pt>
                <c:pt idx="43">
                  <c:v>103484761.55516204</c:v>
                </c:pt>
                <c:pt idx="44">
                  <c:v>105194761.55516204</c:v>
                </c:pt>
                <c:pt idx="45">
                  <c:v>106904761.55516204</c:v>
                </c:pt>
                <c:pt idx="46">
                  <c:v>108614761.55516204</c:v>
                </c:pt>
                <c:pt idx="47">
                  <c:v>110324761.55516204</c:v>
                </c:pt>
                <c:pt idx="48">
                  <c:v>112034761.55516204</c:v>
                </c:pt>
                <c:pt idx="49">
                  <c:v>113744761.55516204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6B-448A-9548-AB58D0101E90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4943.6944043828034</c:v>
                </c:pt>
                <c:pt idx="4">
                  <c:v>5414.0515643245071</c:v>
                </c:pt>
                <c:pt idx="5">
                  <c:v>5475.3644665188622</c:v>
                </c:pt>
                <c:pt idx="6">
                  <c:v>5483.3567294070299</c:v>
                </c:pt>
                <c:pt idx="7">
                  <c:v>5484.3985353618673</c:v>
                </c:pt>
                <c:pt idx="8">
                  <c:v>5484.5343366201059</c:v>
                </c:pt>
                <c:pt idx="9">
                  <c:v>5485.0246949370576</c:v>
                </c:pt>
                <c:pt idx="10">
                  <c:v>5486.7953064821068</c:v>
                </c:pt>
                <c:pt idx="11">
                  <c:v>5493.1887234399574</c:v>
                </c:pt>
                <c:pt idx="12">
                  <c:v>5516.2744060125451</c:v>
                </c:pt>
                <c:pt idx="13">
                  <c:v>5599.6333585668363</c:v>
                </c:pt>
                <c:pt idx="14">
                  <c:v>5900.6296829827725</c:v>
                </c:pt>
                <c:pt idx="15">
                  <c:v>6987.4757065542253</c:v>
                </c:pt>
                <c:pt idx="16">
                  <c:v>10911.820969970009</c:v>
                </c:pt>
                <c:pt idx="17">
                  <c:v>25080.807067725418</c:v>
                </c:pt>
                <c:pt idx="18">
                  <c:v>76226.620866810539</c:v>
                </c:pt>
                <c:pt idx="19">
                  <c:v>260691.2228474312</c:v>
                </c:pt>
                <c:pt idx="20">
                  <c:v>923833.78067863092</c:v>
                </c:pt>
                <c:pt idx="21">
                  <c:v>3371182.4350284142</c:v>
                </c:pt>
                <c:pt idx="22">
                  <c:v>11903573.002707388</c:v>
                </c:pt>
                <c:pt idx="23">
                  <c:v>33365197.516297601</c:v>
                </c:pt>
                <c:pt idx="24">
                  <c:v>53416175.201941252</c:v>
                </c:pt>
                <c:pt idx="25">
                  <c:v>56365099.471944205</c:v>
                </c:pt>
                <c:pt idx="26">
                  <c:v>56485467.74292665</c:v>
                </c:pt>
                <c:pt idx="27">
                  <c:v>56489391.922452256</c:v>
                </c:pt>
                <c:pt idx="28">
                  <c:v>56489518.867687427</c:v>
                </c:pt>
                <c:pt idx="29">
                  <c:v>56489522.973252021</c:v>
                </c:pt>
                <c:pt idx="30">
                  <c:v>56489523.10602992</c:v>
                </c:pt>
                <c:pt idx="31">
                  <c:v>56489523.110324085</c:v>
                </c:pt>
                <c:pt idx="32">
                  <c:v>56489523.110324085</c:v>
                </c:pt>
                <c:pt idx="33">
                  <c:v>56489523.110324085</c:v>
                </c:pt>
                <c:pt idx="34">
                  <c:v>56489523.110324085</c:v>
                </c:pt>
                <c:pt idx="35">
                  <c:v>56489523.110324085</c:v>
                </c:pt>
                <c:pt idx="36">
                  <c:v>56489523.110324085</c:v>
                </c:pt>
                <c:pt idx="37">
                  <c:v>56489523.110324085</c:v>
                </c:pt>
                <c:pt idx="38">
                  <c:v>56489523.110324085</c:v>
                </c:pt>
                <c:pt idx="39">
                  <c:v>56489523.110324085</c:v>
                </c:pt>
                <c:pt idx="40">
                  <c:v>56489523.110324085</c:v>
                </c:pt>
                <c:pt idx="41">
                  <c:v>56489523.110324085</c:v>
                </c:pt>
                <c:pt idx="42">
                  <c:v>56489523.110324085</c:v>
                </c:pt>
                <c:pt idx="43">
                  <c:v>56489523.110324085</c:v>
                </c:pt>
                <c:pt idx="44">
                  <c:v>56489523.110324085</c:v>
                </c:pt>
                <c:pt idx="45">
                  <c:v>56489523.110324085</c:v>
                </c:pt>
                <c:pt idx="46">
                  <c:v>56489523.110324085</c:v>
                </c:pt>
                <c:pt idx="47">
                  <c:v>56489523.110324085</c:v>
                </c:pt>
                <c:pt idx="48">
                  <c:v>56489523.110324085</c:v>
                </c:pt>
                <c:pt idx="49">
                  <c:v>56489523.110324085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6B-448A-9548-AB58D0101E90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2471.8472021914017</c:v>
                </c:pt>
                <c:pt idx="4">
                  <c:v>2707.0257821622536</c:v>
                </c:pt>
                <c:pt idx="5">
                  <c:v>2737.6822332594311</c:v>
                </c:pt>
                <c:pt idx="6">
                  <c:v>2741.6783647035149</c:v>
                </c:pt>
                <c:pt idx="7">
                  <c:v>2742.1992676809336</c:v>
                </c:pt>
                <c:pt idx="8">
                  <c:v>2742.267168310053</c:v>
                </c:pt>
                <c:pt idx="9">
                  <c:v>2742.5123474685288</c:v>
                </c:pt>
                <c:pt idx="10">
                  <c:v>2743.3976532410534</c:v>
                </c:pt>
                <c:pt idx="11">
                  <c:v>2746.5943617199787</c:v>
                </c:pt>
                <c:pt idx="12">
                  <c:v>2758.1372030062726</c:v>
                </c:pt>
                <c:pt idx="13">
                  <c:v>2799.8166792834181</c:v>
                </c:pt>
                <c:pt idx="14">
                  <c:v>2950.3148414913862</c:v>
                </c:pt>
                <c:pt idx="15">
                  <c:v>3493.7378532771127</c:v>
                </c:pt>
                <c:pt idx="16">
                  <c:v>5455.9104849850046</c:v>
                </c:pt>
                <c:pt idx="17">
                  <c:v>12540.403533862709</c:v>
                </c:pt>
                <c:pt idx="18">
                  <c:v>38113.31043340527</c:v>
                </c:pt>
                <c:pt idx="19">
                  <c:v>130345.6114237156</c:v>
                </c:pt>
                <c:pt idx="20">
                  <c:v>461916.89033931546</c:v>
                </c:pt>
                <c:pt idx="21">
                  <c:v>1685591.2175142071</c:v>
                </c:pt>
                <c:pt idx="22">
                  <c:v>5951786.5013536941</c:v>
                </c:pt>
                <c:pt idx="23">
                  <c:v>16682598.758148801</c:v>
                </c:pt>
                <c:pt idx="24">
                  <c:v>26708087.600970626</c:v>
                </c:pt>
                <c:pt idx="25">
                  <c:v>28182549.735972103</c:v>
                </c:pt>
                <c:pt idx="26">
                  <c:v>28242733.871463325</c:v>
                </c:pt>
                <c:pt idx="27">
                  <c:v>28244695.961226128</c:v>
                </c:pt>
                <c:pt idx="28">
                  <c:v>28244759.433843713</c:v>
                </c:pt>
                <c:pt idx="29">
                  <c:v>28244761.48662601</c:v>
                </c:pt>
                <c:pt idx="30">
                  <c:v>28244761.55301496</c:v>
                </c:pt>
                <c:pt idx="31">
                  <c:v>28244761.555162042</c:v>
                </c:pt>
                <c:pt idx="32">
                  <c:v>28244761.555162042</c:v>
                </c:pt>
                <c:pt idx="33">
                  <c:v>28244761.555162042</c:v>
                </c:pt>
                <c:pt idx="34">
                  <c:v>28244761.555162042</c:v>
                </c:pt>
                <c:pt idx="35">
                  <c:v>28244761.555162042</c:v>
                </c:pt>
                <c:pt idx="36">
                  <c:v>28244761.555162042</c:v>
                </c:pt>
                <c:pt idx="37">
                  <c:v>28244761.555162042</c:v>
                </c:pt>
                <c:pt idx="38">
                  <c:v>28244761.555162042</c:v>
                </c:pt>
                <c:pt idx="39">
                  <c:v>28244761.555162042</c:v>
                </c:pt>
                <c:pt idx="40">
                  <c:v>28244761.555162042</c:v>
                </c:pt>
                <c:pt idx="41">
                  <c:v>28244761.555162042</c:v>
                </c:pt>
                <c:pt idx="42">
                  <c:v>28244761.555162042</c:v>
                </c:pt>
                <c:pt idx="43">
                  <c:v>28244761.555162042</c:v>
                </c:pt>
                <c:pt idx="44">
                  <c:v>28244761.555162042</c:v>
                </c:pt>
                <c:pt idx="45">
                  <c:v>28244761.555162042</c:v>
                </c:pt>
                <c:pt idx="46">
                  <c:v>28244761.555162042</c:v>
                </c:pt>
                <c:pt idx="47">
                  <c:v>28244761.555162042</c:v>
                </c:pt>
                <c:pt idx="48">
                  <c:v>28244761.555162042</c:v>
                </c:pt>
                <c:pt idx="49">
                  <c:v>28244761.555162042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6B-448A-9548-AB58D0101E90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533.55666770893151</c:v>
                </c:pt>
                <c:pt idx="4">
                  <c:v>584.34954914687523</c:v>
                </c:pt>
                <c:pt idx="5">
                  <c:v>590.97124585579445</c:v>
                </c:pt>
                <c:pt idx="6">
                  <c:v>591.83440860412054</c:v>
                </c:pt>
                <c:pt idx="7">
                  <c:v>591.94692361931561</c:v>
                </c:pt>
                <c:pt idx="8">
                  <c:v>591.96159015473086</c:v>
                </c:pt>
                <c:pt idx="9">
                  <c:v>592.01454884677457</c:v>
                </c:pt>
                <c:pt idx="10">
                  <c:v>592.20577481297153</c:v>
                </c:pt>
                <c:pt idx="11">
                  <c:v>592.89626279264689</c:v>
                </c:pt>
                <c:pt idx="12">
                  <c:v>595.38950279727806</c:v>
                </c:pt>
                <c:pt idx="13">
                  <c:v>604.39209088015514</c:v>
                </c:pt>
                <c:pt idx="14">
                  <c:v>636.89736292536179</c:v>
                </c:pt>
                <c:pt idx="15">
                  <c:v>754.24634879473854</c:v>
                </c:pt>
                <c:pt idx="16">
                  <c:v>1177.6798216212665</c:v>
                </c:pt>
                <c:pt idx="17">
                  <c:v>2702.785874820775</c:v>
                </c:pt>
                <c:pt idx="18">
                  <c:v>8160.2159818782056</c:v>
                </c:pt>
                <c:pt idx="19">
                  <c:v>27251.647518597012</c:v>
                </c:pt>
                <c:pt idx="20">
                  <c:v>61451.647518597012</c:v>
                </c:pt>
                <c:pt idx="21">
                  <c:v>95651.647518597019</c:v>
                </c:pt>
                <c:pt idx="22">
                  <c:v>129851.64751859702</c:v>
                </c:pt>
                <c:pt idx="23">
                  <c:v>164051.64751859702</c:v>
                </c:pt>
                <c:pt idx="24">
                  <c:v>198251.64751859702</c:v>
                </c:pt>
                <c:pt idx="25">
                  <c:v>232451.64751859702</c:v>
                </c:pt>
                <c:pt idx="26">
                  <c:v>245091.29163416324</c:v>
                </c:pt>
                <c:pt idx="27">
                  <c:v>245514.70724071984</c:v>
                </c:pt>
                <c:pt idx="28">
                  <c:v>245528.41691147623</c:v>
                </c:pt>
                <c:pt idx="29">
                  <c:v>245528.8603120191</c:v>
                </c:pt>
                <c:pt idx="30">
                  <c:v>245528.8746520314</c:v>
                </c:pt>
                <c:pt idx="31">
                  <c:v>245528.87511580106</c:v>
                </c:pt>
                <c:pt idx="32">
                  <c:v>245528.87511580106</c:v>
                </c:pt>
                <c:pt idx="33">
                  <c:v>245528.87511580106</c:v>
                </c:pt>
                <c:pt idx="34">
                  <c:v>245528.87511580106</c:v>
                </c:pt>
                <c:pt idx="35">
                  <c:v>245528.87511580106</c:v>
                </c:pt>
                <c:pt idx="36">
                  <c:v>245528.87511580106</c:v>
                </c:pt>
                <c:pt idx="37">
                  <c:v>245528.87511580106</c:v>
                </c:pt>
                <c:pt idx="38">
                  <c:v>245528.87511580106</c:v>
                </c:pt>
                <c:pt idx="39">
                  <c:v>245528.87511580106</c:v>
                </c:pt>
                <c:pt idx="40">
                  <c:v>245528.87511580106</c:v>
                </c:pt>
                <c:pt idx="41">
                  <c:v>245528.87511580106</c:v>
                </c:pt>
                <c:pt idx="42">
                  <c:v>245528.87511580106</c:v>
                </c:pt>
                <c:pt idx="43">
                  <c:v>245528.87511580106</c:v>
                </c:pt>
                <c:pt idx="44">
                  <c:v>245528.87511580106</c:v>
                </c:pt>
                <c:pt idx="45">
                  <c:v>245528.87511580106</c:v>
                </c:pt>
                <c:pt idx="46">
                  <c:v>245528.87511580106</c:v>
                </c:pt>
                <c:pt idx="47">
                  <c:v>245528.87511580106</c:v>
                </c:pt>
                <c:pt idx="48">
                  <c:v>245528.87511580106</c:v>
                </c:pt>
                <c:pt idx="49">
                  <c:v>245528.87511580106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6B-448A-9548-AB58D0101E90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98.87388808765607</c:v>
                </c:pt>
                <c:pt idx="4">
                  <c:v>108.28103128649013</c:v>
                </c:pt>
                <c:pt idx="5">
                  <c:v>109.50728933037723</c:v>
                </c:pt>
                <c:pt idx="6">
                  <c:v>109.66713458814058</c:v>
                </c:pt>
                <c:pt idx="7">
                  <c:v>109.68797070723734</c:v>
                </c:pt>
                <c:pt idx="8">
                  <c:v>109.69068673240211</c:v>
                </c:pt>
                <c:pt idx="9">
                  <c:v>109.70049389874114</c:v>
                </c:pt>
                <c:pt idx="10">
                  <c:v>109.73590612964212</c:v>
                </c:pt>
                <c:pt idx="11">
                  <c:v>109.86377446879914</c:v>
                </c:pt>
                <c:pt idx="12">
                  <c:v>110.3254881202509</c:v>
                </c:pt>
                <c:pt idx="13">
                  <c:v>111.99266717133672</c:v>
                </c:pt>
                <c:pt idx="14">
                  <c:v>118.01259365965545</c:v>
                </c:pt>
                <c:pt idx="15">
                  <c:v>139.74951413108451</c:v>
                </c:pt>
                <c:pt idx="16">
                  <c:v>218.23641939940021</c:v>
                </c:pt>
                <c:pt idx="17">
                  <c:v>501.61614135450839</c:v>
                </c:pt>
                <c:pt idx="18">
                  <c:v>1524.5324173362108</c:v>
                </c:pt>
                <c:pt idx="19">
                  <c:v>5213.8244569486242</c:v>
                </c:pt>
                <c:pt idx="20">
                  <c:v>18476.675613572617</c:v>
                </c:pt>
                <c:pt idx="21">
                  <c:v>67423.648700568287</c:v>
                </c:pt>
                <c:pt idx="22">
                  <c:v>238071.46005414776</c:v>
                </c:pt>
                <c:pt idx="23">
                  <c:v>667303.95032595203</c:v>
                </c:pt>
                <c:pt idx="24">
                  <c:v>1068323.5040388249</c:v>
                </c:pt>
                <c:pt idx="25">
                  <c:v>1127301.989438884</c:v>
                </c:pt>
                <c:pt idx="26">
                  <c:v>1129709.3548585328</c:v>
                </c:pt>
                <c:pt idx="27">
                  <c:v>1129787.8384490449</c:v>
                </c:pt>
                <c:pt idx="28">
                  <c:v>1129790.3773537483</c:v>
                </c:pt>
                <c:pt idx="29">
                  <c:v>1129790.4594650404</c:v>
                </c:pt>
                <c:pt idx="30">
                  <c:v>1129790.4621205982</c:v>
                </c:pt>
                <c:pt idx="31">
                  <c:v>1129790.4622064815</c:v>
                </c:pt>
                <c:pt idx="32">
                  <c:v>1129790.4622064815</c:v>
                </c:pt>
                <c:pt idx="33">
                  <c:v>1129790.4622064815</c:v>
                </c:pt>
                <c:pt idx="34">
                  <c:v>1129790.4622064815</c:v>
                </c:pt>
                <c:pt idx="35">
                  <c:v>1129790.4622064815</c:v>
                </c:pt>
                <c:pt idx="36">
                  <c:v>1129790.4622064815</c:v>
                </c:pt>
                <c:pt idx="37">
                  <c:v>1129790.4622064815</c:v>
                </c:pt>
                <c:pt idx="38">
                  <c:v>1129790.4622064815</c:v>
                </c:pt>
                <c:pt idx="39">
                  <c:v>1129790.4622064815</c:v>
                </c:pt>
                <c:pt idx="40">
                  <c:v>1129790.4622064815</c:v>
                </c:pt>
                <c:pt idx="41">
                  <c:v>1129790.4622064815</c:v>
                </c:pt>
                <c:pt idx="42">
                  <c:v>1129790.4622064815</c:v>
                </c:pt>
                <c:pt idx="43">
                  <c:v>1129790.4622064815</c:v>
                </c:pt>
                <c:pt idx="44">
                  <c:v>1129790.4622064815</c:v>
                </c:pt>
                <c:pt idx="45">
                  <c:v>1129790.4622064815</c:v>
                </c:pt>
                <c:pt idx="46">
                  <c:v>1129790.4622064815</c:v>
                </c:pt>
                <c:pt idx="47">
                  <c:v>1129790.4622064815</c:v>
                </c:pt>
                <c:pt idx="48">
                  <c:v>1129790.4622064815</c:v>
                </c:pt>
                <c:pt idx="49">
                  <c:v>1129790.4622064815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76B-448A-9548-AB58D0101E90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'Fail-delay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'Fail-delay lock down 3w'!$AC$3:$AC$52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19.774777617531214</c:v>
                </c:pt>
                <c:pt idx="4">
                  <c:v>21.656206257298027</c:v>
                </c:pt>
                <c:pt idx="5">
                  <c:v>21.901457866075447</c:v>
                </c:pt>
                <c:pt idx="6">
                  <c:v>21.933426917628118</c:v>
                </c:pt>
                <c:pt idx="7">
                  <c:v>21.93759414144747</c:v>
                </c:pt>
                <c:pt idx="8">
                  <c:v>21.938137346480424</c:v>
                </c:pt>
                <c:pt idx="9">
                  <c:v>21.940098779748229</c:v>
                </c:pt>
                <c:pt idx="10">
                  <c:v>21.947181225928425</c:v>
                </c:pt>
                <c:pt idx="11">
                  <c:v>21.972754893759827</c:v>
                </c:pt>
                <c:pt idx="12">
                  <c:v>22.065097624050178</c:v>
                </c:pt>
                <c:pt idx="13">
                  <c:v>22.398533434267343</c:v>
                </c:pt>
                <c:pt idx="14">
                  <c:v>23.602518731931088</c:v>
                </c:pt>
                <c:pt idx="15">
                  <c:v>27.949902826216899</c:v>
                </c:pt>
                <c:pt idx="16">
                  <c:v>43.647283879880035</c:v>
                </c:pt>
                <c:pt idx="17">
                  <c:v>151.13714485743412</c:v>
                </c:pt>
                <c:pt idx="18">
                  <c:v>628.39528284828532</c:v>
                </c:pt>
                <c:pt idx="19">
                  <c:v>2438.8413026544918</c:v>
                </c:pt>
                <c:pt idx="20">
                  <c:v>9036.0668809664894</c:v>
                </c:pt>
                <c:pt idx="21">
                  <c:v>33475.353424464323</c:v>
                </c:pt>
                <c:pt idx="22">
                  <c:v>118765.05910125405</c:v>
                </c:pt>
                <c:pt idx="23">
                  <c:v>333347.10423715616</c:v>
                </c:pt>
                <c:pt idx="24">
                  <c:v>533822.68109359266</c:v>
                </c:pt>
                <c:pt idx="25">
                  <c:v>563277.72379362222</c:v>
                </c:pt>
                <c:pt idx="26">
                  <c:v>564447.20650344668</c:v>
                </c:pt>
                <c:pt idx="27">
                  <c:v>564462.90322154912</c:v>
                </c:pt>
                <c:pt idx="28">
                  <c:v>564463.41100248985</c:v>
                </c:pt>
                <c:pt idx="29">
                  <c:v>564463.4274247482</c:v>
                </c:pt>
                <c:pt idx="30">
                  <c:v>564463.42795585981</c:v>
                </c:pt>
                <c:pt idx="31">
                  <c:v>564463.42797303642</c:v>
                </c:pt>
                <c:pt idx="32">
                  <c:v>564463.42797303642</c:v>
                </c:pt>
                <c:pt idx="33">
                  <c:v>564463.42797303642</c:v>
                </c:pt>
                <c:pt idx="34">
                  <c:v>564463.42797303642</c:v>
                </c:pt>
                <c:pt idx="35">
                  <c:v>564463.42797303642</c:v>
                </c:pt>
                <c:pt idx="36">
                  <c:v>564463.42797303642</c:v>
                </c:pt>
                <c:pt idx="37">
                  <c:v>564463.42797303642</c:v>
                </c:pt>
                <c:pt idx="38">
                  <c:v>564463.42797303642</c:v>
                </c:pt>
                <c:pt idx="39">
                  <c:v>564463.42797303642</c:v>
                </c:pt>
                <c:pt idx="40">
                  <c:v>564463.42797303642</c:v>
                </c:pt>
                <c:pt idx="41">
                  <c:v>564463.42797303642</c:v>
                </c:pt>
                <c:pt idx="42">
                  <c:v>564463.42797303642</c:v>
                </c:pt>
                <c:pt idx="43">
                  <c:v>564463.42797303642</c:v>
                </c:pt>
                <c:pt idx="44">
                  <c:v>564463.42797303642</c:v>
                </c:pt>
                <c:pt idx="45">
                  <c:v>564463.42797303642</c:v>
                </c:pt>
                <c:pt idx="46">
                  <c:v>564463.42797303642</c:v>
                </c:pt>
                <c:pt idx="47">
                  <c:v>564463.42797303642</c:v>
                </c:pt>
                <c:pt idx="48">
                  <c:v>564463.42797303642</c:v>
                </c:pt>
                <c:pt idx="49">
                  <c:v>564463.42797303642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6B-448A-9548-AB58D0101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down'!$R$3:$R$52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1710138.9117712555</c:v>
                </c:pt>
                <c:pt idx="2">
                  <c:v>1710504.3023170806</c:v>
                </c:pt>
                <c:pt idx="3">
                  <c:v>1710237.2752066981</c:v>
                </c:pt>
                <c:pt idx="4">
                  <c:v>1710111.6358530356</c:v>
                </c:pt>
                <c:pt idx="5">
                  <c:v>1710052.5230932715</c:v>
                </c:pt>
                <c:pt idx="6">
                  <c:v>1710024.711247331</c:v>
                </c:pt>
                <c:pt idx="7">
                  <c:v>1710011.6262054038</c:v>
                </c:pt>
                <c:pt idx="8">
                  <c:v>1710042.2061308399</c:v>
                </c:pt>
                <c:pt idx="9">
                  <c:v>1710153.2189385598</c:v>
                </c:pt>
                <c:pt idx="10">
                  <c:v>1710556.2205508645</c:v>
                </c:pt>
                <c:pt idx="11">
                  <c:v>1712019.1712863476</c:v>
                </c:pt>
                <c:pt idx="12">
                  <c:v>1717329.4025816529</c:v>
                </c:pt>
                <c:pt idx="13">
                  <c:v>1736598.1840920406</c:v>
                </c:pt>
                <c:pt idx="14">
                  <c:v>1806432.2578825392</c:v>
                </c:pt>
                <c:pt idx="15">
                  <c:v>2058347.6431986934</c:v>
                </c:pt>
                <c:pt idx="16">
                  <c:v>2949368.2514002109</c:v>
                </c:pt>
                <c:pt idx="17">
                  <c:v>5822569.7021888997</c:v>
                </c:pt>
                <c:pt idx="18">
                  <c:v>11893463.413859006</c:v>
                </c:pt>
                <c:pt idx="19">
                  <c:v>11923315.774970235</c:v>
                </c:pt>
                <c:pt idx="20">
                  <c:v>3568930.6379727963</c:v>
                </c:pt>
                <c:pt idx="21">
                  <c:v>1802184.7971745736</c:v>
                </c:pt>
                <c:pt idx="22">
                  <c:v>1713728.3428690592</c:v>
                </c:pt>
                <c:pt idx="23">
                  <c:v>1710149.0552883383</c:v>
                </c:pt>
                <c:pt idx="24">
                  <c:v>1710005.956244994</c:v>
                </c:pt>
                <c:pt idx="25">
                  <c:v>1710000.2380068523</c:v>
                </c:pt>
                <c:pt idx="26">
                  <c:v>1710000.0095105588</c:v>
                </c:pt>
                <c:pt idx="27">
                  <c:v>1710000</c:v>
                </c:pt>
                <c:pt idx="28">
                  <c:v>1710000</c:v>
                </c:pt>
                <c:pt idx="29">
                  <c:v>1710000</c:v>
                </c:pt>
                <c:pt idx="30">
                  <c:v>1710000</c:v>
                </c:pt>
                <c:pt idx="31">
                  <c:v>1710000</c:v>
                </c:pt>
                <c:pt idx="32">
                  <c:v>1710000</c:v>
                </c:pt>
                <c:pt idx="33">
                  <c:v>1710000</c:v>
                </c:pt>
                <c:pt idx="34">
                  <c:v>1710000</c:v>
                </c:pt>
                <c:pt idx="35">
                  <c:v>1710000</c:v>
                </c:pt>
                <c:pt idx="36">
                  <c:v>1710000</c:v>
                </c:pt>
                <c:pt idx="37">
                  <c:v>1710000</c:v>
                </c:pt>
                <c:pt idx="38">
                  <c:v>1710000</c:v>
                </c:pt>
                <c:pt idx="39">
                  <c:v>1710000</c:v>
                </c:pt>
                <c:pt idx="40">
                  <c:v>1710000</c:v>
                </c:pt>
                <c:pt idx="41">
                  <c:v>1710000</c:v>
                </c:pt>
                <c:pt idx="42">
                  <c:v>1710000</c:v>
                </c:pt>
                <c:pt idx="43">
                  <c:v>1710000</c:v>
                </c:pt>
                <c:pt idx="44">
                  <c:v>1710000</c:v>
                </c:pt>
                <c:pt idx="45">
                  <c:v>1710000</c:v>
                </c:pt>
                <c:pt idx="46">
                  <c:v>1710000</c:v>
                </c:pt>
                <c:pt idx="47">
                  <c:v>1710000</c:v>
                </c:pt>
                <c:pt idx="48">
                  <c:v>1710000</c:v>
                </c:pt>
                <c:pt idx="49">
                  <c:v>1710000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EA-4FCC-98BA-65DAB894E9F6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277.8235425112685</c:v>
                </c:pt>
                <c:pt idx="2">
                  <c:v>1008.6046341610811</c:v>
                </c:pt>
                <c:pt idx="3">
                  <c:v>474.55041339616866</c:v>
                </c:pt>
                <c:pt idx="4">
                  <c:v>223.27170607117085</c:v>
                </c:pt>
                <c:pt idx="5">
                  <c:v>105.04618654294529</c:v>
                </c:pt>
                <c:pt idx="6">
                  <c:v>49.422494662110239</c:v>
                </c:pt>
                <c:pt idx="7">
                  <c:v>23.252410807472756</c:v>
                </c:pt>
                <c:pt idx="8">
                  <c:v>84.412261679878142</c:v>
                </c:pt>
                <c:pt idx="9">
                  <c:v>306.43787711936989</c:v>
                </c:pt>
                <c:pt idx="10">
                  <c:v>1112.4411017290336</c:v>
                </c:pt>
                <c:pt idx="11">
                  <c:v>4038.3425726950863</c:v>
                </c:pt>
                <c:pt idx="12">
                  <c:v>14658.805163305533</c:v>
                </c:pt>
                <c:pt idx="13">
                  <c:v>53196.368184081468</c:v>
                </c:pt>
                <c:pt idx="14">
                  <c:v>192864.51576507834</c:v>
                </c:pt>
                <c:pt idx="15">
                  <c:v>696695.28639738669</c:v>
                </c:pt>
                <c:pt idx="16">
                  <c:v>2478736.5028004213</c:v>
                </c:pt>
                <c:pt idx="17">
                  <c:v>8225139.4043777985</c:v>
                </c:pt>
                <c:pt idx="18">
                  <c:v>20366926.827718012</c:v>
                </c:pt>
                <c:pt idx="19">
                  <c:v>20426631.549940471</c:v>
                </c:pt>
                <c:pt idx="20">
                  <c:v>3717861.2759455931</c:v>
                </c:pt>
                <c:pt idx="21">
                  <c:v>184369.59434914743</c:v>
                </c:pt>
                <c:pt idx="22">
                  <c:v>7456.6857381183227</c:v>
                </c:pt>
                <c:pt idx="23">
                  <c:v>298.11057667677824</c:v>
                </c:pt>
                <c:pt idx="24">
                  <c:v>11.912489987967941</c:v>
                </c:pt>
                <c:pt idx="25">
                  <c:v>0.4760137045575763</c:v>
                </c:pt>
                <c:pt idx="26">
                  <c:v>1.902111753000757E-2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EA-4FCC-98BA-65DAB894E9F6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138.91177125563425</c:v>
                </c:pt>
                <c:pt idx="2">
                  <c:v>504.30231708054055</c:v>
                </c:pt>
                <c:pt idx="3">
                  <c:v>237.27520669808433</c:v>
                </c:pt>
                <c:pt idx="4">
                  <c:v>111.63585303558543</c:v>
                </c:pt>
                <c:pt idx="5">
                  <c:v>52.523093271472646</c:v>
                </c:pt>
                <c:pt idx="6">
                  <c:v>24.71124733105512</c:v>
                </c:pt>
                <c:pt idx="7">
                  <c:v>11.626205403736378</c:v>
                </c:pt>
                <c:pt idx="8">
                  <c:v>42.206130839939071</c:v>
                </c:pt>
                <c:pt idx="9">
                  <c:v>153.21893855968494</c:v>
                </c:pt>
                <c:pt idx="10">
                  <c:v>556.22055086451678</c:v>
                </c:pt>
                <c:pt idx="11">
                  <c:v>2019.1712863475432</c:v>
                </c:pt>
                <c:pt idx="12">
                  <c:v>7329.4025816527665</c:v>
                </c:pt>
                <c:pt idx="13">
                  <c:v>26598.184092040734</c:v>
                </c:pt>
                <c:pt idx="14">
                  <c:v>96432.257882539168</c:v>
                </c:pt>
                <c:pt idx="15">
                  <c:v>348347.64319869335</c:v>
                </c:pt>
                <c:pt idx="16">
                  <c:v>1239368.2514002107</c:v>
                </c:pt>
                <c:pt idx="17">
                  <c:v>4112569.7021888993</c:v>
                </c:pt>
                <c:pt idx="18">
                  <c:v>10183463.413859006</c:v>
                </c:pt>
                <c:pt idx="19">
                  <c:v>10213315.774970235</c:v>
                </c:pt>
                <c:pt idx="20">
                  <c:v>1858930.6379727966</c:v>
                </c:pt>
                <c:pt idx="21">
                  <c:v>92184.797174573716</c:v>
                </c:pt>
                <c:pt idx="22">
                  <c:v>3728.3428690591613</c:v>
                </c:pt>
                <c:pt idx="23">
                  <c:v>149.05528833838912</c:v>
                </c:pt>
                <c:pt idx="24">
                  <c:v>5.9562449939839706</c:v>
                </c:pt>
                <c:pt idx="25">
                  <c:v>0.23800685227878815</c:v>
                </c:pt>
                <c:pt idx="26">
                  <c:v>9.5105587650037848E-3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EA-4FCC-98BA-65DAB894E9F6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down'!$S$3:$S$52</c:f>
              <c:numCache>
                <c:formatCode>#,##0</c:formatCode>
                <c:ptCount val="50"/>
                <c:pt idx="0">
                  <c:v>6.1599129837153459</c:v>
                </c:pt>
                <c:pt idx="1">
                  <c:v>28.521351480136445</c:v>
                </c:pt>
                <c:pt idx="2">
                  <c:v>103.52549371932184</c:v>
                </c:pt>
                <c:pt idx="3">
                  <c:v>48.715066479129689</c:v>
                </c:pt>
                <c:pt idx="4">
                  <c:v>22.921356944542012</c:v>
                </c:pt>
                <c:pt idx="5">
                  <c:v>10.784475100877744</c:v>
                </c:pt>
                <c:pt idx="6">
                  <c:v>5.0739837451710992</c:v>
                </c:pt>
                <c:pt idx="7">
                  <c:v>2.3872344407181556</c:v>
                </c:pt>
                <c:pt idx="8">
                  <c:v>8.6661533041043235</c:v>
                </c:pt>
                <c:pt idx="9">
                  <c:v>31.45868577915693</c:v>
                </c:pt>
                <c:pt idx="10">
                  <c:v>114.18071661432981</c:v>
                </c:pt>
                <c:pt idx="11">
                  <c:v>414.20944114596364</c:v>
                </c:pt>
                <c:pt idx="12">
                  <c:v>1499.7988366623881</c:v>
                </c:pt>
                <c:pt idx="13">
                  <c:v>5394.1395425187357</c:v>
                </c:pt>
                <c:pt idx="14">
                  <c:v>18949.651420781913</c:v>
                </c:pt>
                <c:pt idx="15">
                  <c:v>61780.461682940891</c:v>
                </c:pt>
                <c:pt idx="16">
                  <c:v>168377.86420838773</c:v>
                </c:pt>
                <c:pt idx="17">
                  <c:v>364192.23203972465</c:v>
                </c:pt>
                <c:pt idx="18">
                  <c:v>649410.05737068923</c:v>
                </c:pt>
                <c:pt idx="19">
                  <c:v>650705.92326044082</c:v>
                </c:pt>
                <c:pt idx="20">
                  <c:v>221616.14514481774</c:v>
                </c:pt>
                <c:pt idx="21">
                  <c:v>18148.997543659047</c:v>
                </c:pt>
                <c:pt idx="22">
                  <c:v>764.21200317750117</c:v>
                </c:pt>
                <c:pt idx="23">
                  <c:v>30.603871269987156</c:v>
                </c:pt>
                <c:pt idx="24">
                  <c:v>1.2230122086558384</c:v>
                </c:pt>
                <c:pt idx="25">
                  <c:v>4.8870734857572394E-2</c:v>
                </c:pt>
                <c:pt idx="26">
                  <c:v>1.9528347243354437E-3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EA-4FCC-98BA-65DAB894E9F6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5.5564708502253701</c:v>
                </c:pt>
                <c:pt idx="2">
                  <c:v>20.172092683221621</c:v>
                </c:pt>
                <c:pt idx="3">
                  <c:v>9.4910082679233732</c:v>
                </c:pt>
                <c:pt idx="4">
                  <c:v>4.4654341214234172</c:v>
                </c:pt>
                <c:pt idx="5">
                  <c:v>2.1009237308589057</c:v>
                </c:pt>
                <c:pt idx="6">
                  <c:v>0.98844989324220478</c:v>
                </c:pt>
                <c:pt idx="7">
                  <c:v>0.46504821614945513</c:v>
                </c:pt>
                <c:pt idx="8">
                  <c:v>1.6882452335975628</c:v>
                </c:pt>
                <c:pt idx="9">
                  <c:v>6.1287575423873975</c:v>
                </c:pt>
                <c:pt idx="10">
                  <c:v>22.248822034580673</c:v>
                </c:pt>
                <c:pt idx="11">
                  <c:v>80.766851453901722</c:v>
                </c:pt>
                <c:pt idx="12">
                  <c:v>293.17610326611066</c:v>
                </c:pt>
                <c:pt idx="13">
                  <c:v>1063.9273636816295</c:v>
                </c:pt>
                <c:pt idx="14">
                  <c:v>3857.2903153015668</c:v>
                </c:pt>
                <c:pt idx="15">
                  <c:v>13933.905727947735</c:v>
                </c:pt>
                <c:pt idx="16">
                  <c:v>49574.730056008426</c:v>
                </c:pt>
                <c:pt idx="17">
                  <c:v>164502.78808755596</c:v>
                </c:pt>
                <c:pt idx="18">
                  <c:v>407338.53655436024</c:v>
                </c:pt>
                <c:pt idx="19">
                  <c:v>408532.63099880941</c:v>
                </c:pt>
                <c:pt idx="20">
                  <c:v>74357.225518911859</c:v>
                </c:pt>
                <c:pt idx="21">
                  <c:v>3687.3918869829486</c:v>
                </c:pt>
                <c:pt idx="22">
                  <c:v>149.13371476236645</c:v>
                </c:pt>
                <c:pt idx="23">
                  <c:v>5.962211533535565</c:v>
                </c:pt>
                <c:pt idx="24">
                  <c:v>0.23824979975935884</c:v>
                </c:pt>
                <c:pt idx="25">
                  <c:v>9.520274091151526E-3</c:v>
                </c:pt>
                <c:pt idx="26">
                  <c:v>3.8042235060015139E-4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EA-4FCC-98BA-65DAB894E9F6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1.111294170045074</c:v>
                </c:pt>
                <c:pt idx="2">
                  <c:v>4.0344185366443241</c:v>
                </c:pt>
                <c:pt idx="3">
                  <c:v>1.8982016535846746</c:v>
                </c:pt>
                <c:pt idx="4">
                  <c:v>0.89308682428468344</c:v>
                </c:pt>
                <c:pt idx="5">
                  <c:v>0.42018474617178114</c:v>
                </c:pt>
                <c:pt idx="6">
                  <c:v>0.19768997864844096</c:v>
                </c:pt>
                <c:pt idx="7">
                  <c:v>9.3009643229891026E-2</c:v>
                </c:pt>
                <c:pt idx="8">
                  <c:v>0.33764904671951257</c:v>
                </c:pt>
                <c:pt idx="9">
                  <c:v>1.2257515084774795</c:v>
                </c:pt>
                <c:pt idx="10">
                  <c:v>4.4497644069161346</c:v>
                </c:pt>
                <c:pt idx="11">
                  <c:v>16.153370290780344</c:v>
                </c:pt>
                <c:pt idx="12">
                  <c:v>112.38805163305533</c:v>
                </c:pt>
                <c:pt idx="13">
                  <c:v>497.76368184081474</c:v>
                </c:pt>
                <c:pt idx="14">
                  <c:v>1894.4451576507834</c:v>
                </c:pt>
                <c:pt idx="15">
                  <c:v>6932.7528639738675</c:v>
                </c:pt>
                <c:pt idx="16">
                  <c:v>24753.165028004212</c:v>
                </c:pt>
                <c:pt idx="17">
                  <c:v>82217.194043777985</c:v>
                </c:pt>
                <c:pt idx="18">
                  <c:v>203635.06827718011</c:v>
                </c:pt>
                <c:pt idx="19">
                  <c:v>204232.1154994047</c:v>
                </c:pt>
                <c:pt idx="20">
                  <c:v>37144.412759455932</c:v>
                </c:pt>
                <c:pt idx="21">
                  <c:v>1809.4959434914742</c:v>
                </c:pt>
                <c:pt idx="22">
                  <c:v>40.366857381183223</c:v>
                </c:pt>
                <c:pt idx="23">
                  <c:v>1.192442306707113</c:v>
                </c:pt>
                <c:pt idx="24">
                  <c:v>4.7649959951871768E-2</c:v>
                </c:pt>
                <c:pt idx="25">
                  <c:v>1.9040548182303052E-3</c:v>
                </c:pt>
                <c:pt idx="26">
                  <c:v>7.6084470120030279E-5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3EA-4FCC-98BA-65DAB894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277.8235425112685</c:v>
                </c:pt>
                <c:pt idx="2">
                  <c:v>1008.6046341610811</c:v>
                </c:pt>
                <c:pt idx="3">
                  <c:v>474.55041339616866</c:v>
                </c:pt>
                <c:pt idx="4">
                  <c:v>223.27170607117085</c:v>
                </c:pt>
                <c:pt idx="5">
                  <c:v>105.04618654294529</c:v>
                </c:pt>
                <c:pt idx="6">
                  <c:v>49.422494662110239</c:v>
                </c:pt>
                <c:pt idx="7">
                  <c:v>23.252410807472756</c:v>
                </c:pt>
                <c:pt idx="8">
                  <c:v>84.412261679878142</c:v>
                </c:pt>
                <c:pt idx="9">
                  <c:v>306.43787711936989</c:v>
                </c:pt>
                <c:pt idx="10">
                  <c:v>1112.4411017290336</c:v>
                </c:pt>
                <c:pt idx="11">
                  <c:v>4038.3425726950863</c:v>
                </c:pt>
                <c:pt idx="12">
                  <c:v>14658.805163305533</c:v>
                </c:pt>
                <c:pt idx="13">
                  <c:v>53196.368184081468</c:v>
                </c:pt>
                <c:pt idx="14">
                  <c:v>192864.51576507834</c:v>
                </c:pt>
                <c:pt idx="15">
                  <c:v>696695.28639738669</c:v>
                </c:pt>
                <c:pt idx="16">
                  <c:v>2478736.5028004213</c:v>
                </c:pt>
                <c:pt idx="17">
                  <c:v>8225139.4043777985</c:v>
                </c:pt>
                <c:pt idx="18">
                  <c:v>20366926.827718012</c:v>
                </c:pt>
                <c:pt idx="19">
                  <c:v>20426631.549940471</c:v>
                </c:pt>
                <c:pt idx="20">
                  <c:v>3717861.2759455931</c:v>
                </c:pt>
                <c:pt idx="21">
                  <c:v>184369.59434914743</c:v>
                </c:pt>
                <c:pt idx="22">
                  <c:v>7456.6857381183227</c:v>
                </c:pt>
                <c:pt idx="23">
                  <c:v>298.11057667677824</c:v>
                </c:pt>
                <c:pt idx="24">
                  <c:v>11.912489987967941</c:v>
                </c:pt>
                <c:pt idx="25">
                  <c:v>0.4760137045575763</c:v>
                </c:pt>
                <c:pt idx="26">
                  <c:v>1.902111753000757E-2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7A-49D0-9361-A6E398C30CC1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138.91177125563425</c:v>
                </c:pt>
                <c:pt idx="2">
                  <c:v>504.30231708054055</c:v>
                </c:pt>
                <c:pt idx="3">
                  <c:v>237.27520669808433</c:v>
                </c:pt>
                <c:pt idx="4">
                  <c:v>111.63585303558543</c:v>
                </c:pt>
                <c:pt idx="5">
                  <c:v>52.523093271472646</c:v>
                </c:pt>
                <c:pt idx="6">
                  <c:v>24.71124733105512</c:v>
                </c:pt>
                <c:pt idx="7">
                  <c:v>11.626205403736378</c:v>
                </c:pt>
                <c:pt idx="8">
                  <c:v>42.206130839939071</c:v>
                </c:pt>
                <c:pt idx="9">
                  <c:v>153.21893855968494</c:v>
                </c:pt>
                <c:pt idx="10">
                  <c:v>556.22055086451678</c:v>
                </c:pt>
                <c:pt idx="11">
                  <c:v>2019.1712863475432</c:v>
                </c:pt>
                <c:pt idx="12">
                  <c:v>7329.4025816527665</c:v>
                </c:pt>
                <c:pt idx="13">
                  <c:v>26598.184092040734</c:v>
                </c:pt>
                <c:pt idx="14">
                  <c:v>96432.257882539168</c:v>
                </c:pt>
                <c:pt idx="15">
                  <c:v>348347.64319869335</c:v>
                </c:pt>
                <c:pt idx="16">
                  <c:v>1239368.2514002107</c:v>
                </c:pt>
                <c:pt idx="17">
                  <c:v>4112569.7021888993</c:v>
                </c:pt>
                <c:pt idx="18">
                  <c:v>10183463.413859006</c:v>
                </c:pt>
                <c:pt idx="19">
                  <c:v>10213315.774970235</c:v>
                </c:pt>
                <c:pt idx="20">
                  <c:v>1858930.6379727966</c:v>
                </c:pt>
                <c:pt idx="21">
                  <c:v>92184.797174573716</c:v>
                </c:pt>
                <c:pt idx="22">
                  <c:v>3728.3428690591613</c:v>
                </c:pt>
                <c:pt idx="23">
                  <c:v>149.05528833838912</c:v>
                </c:pt>
                <c:pt idx="24">
                  <c:v>5.9562449939839706</c:v>
                </c:pt>
                <c:pt idx="25">
                  <c:v>0.23800685227878815</c:v>
                </c:pt>
                <c:pt idx="26">
                  <c:v>9.5105587650037848E-3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7A-49D0-9361-A6E398C30CC1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down'!$S$3:$S$52</c:f>
              <c:numCache>
                <c:formatCode>#,##0</c:formatCode>
                <c:ptCount val="50"/>
                <c:pt idx="0">
                  <c:v>6.1599129837153459</c:v>
                </c:pt>
                <c:pt idx="1">
                  <c:v>28.521351480136445</c:v>
                </c:pt>
                <c:pt idx="2">
                  <c:v>103.52549371932184</c:v>
                </c:pt>
                <c:pt idx="3">
                  <c:v>48.715066479129689</c:v>
                </c:pt>
                <c:pt idx="4">
                  <c:v>22.921356944542012</c:v>
                </c:pt>
                <c:pt idx="5">
                  <c:v>10.784475100877744</c:v>
                </c:pt>
                <c:pt idx="6">
                  <c:v>5.0739837451710992</c:v>
                </c:pt>
                <c:pt idx="7">
                  <c:v>2.3872344407181556</c:v>
                </c:pt>
                <c:pt idx="8">
                  <c:v>8.6661533041043235</c:v>
                </c:pt>
                <c:pt idx="9">
                  <c:v>31.45868577915693</c:v>
                </c:pt>
                <c:pt idx="10">
                  <c:v>114.18071661432981</c:v>
                </c:pt>
                <c:pt idx="11">
                  <c:v>414.20944114596364</c:v>
                </c:pt>
                <c:pt idx="12">
                  <c:v>1499.7988366623881</c:v>
                </c:pt>
                <c:pt idx="13">
                  <c:v>5394.1395425187357</c:v>
                </c:pt>
                <c:pt idx="14">
                  <c:v>18949.651420781913</c:v>
                </c:pt>
                <c:pt idx="15">
                  <c:v>61780.461682940891</c:v>
                </c:pt>
                <c:pt idx="16">
                  <c:v>168377.86420838773</c:v>
                </c:pt>
                <c:pt idx="17">
                  <c:v>364192.23203972465</c:v>
                </c:pt>
                <c:pt idx="18">
                  <c:v>649410.05737068923</c:v>
                </c:pt>
                <c:pt idx="19">
                  <c:v>650705.92326044082</c:v>
                </c:pt>
                <c:pt idx="20">
                  <c:v>221616.14514481774</c:v>
                </c:pt>
                <c:pt idx="21">
                  <c:v>18148.997543659047</c:v>
                </c:pt>
                <c:pt idx="22">
                  <c:v>764.21200317750117</c:v>
                </c:pt>
                <c:pt idx="23">
                  <c:v>30.603871269987156</c:v>
                </c:pt>
                <c:pt idx="24">
                  <c:v>1.2230122086558384</c:v>
                </c:pt>
                <c:pt idx="25">
                  <c:v>4.8870734857572394E-2</c:v>
                </c:pt>
                <c:pt idx="26">
                  <c:v>1.9528347243354437E-3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7A-49D0-9361-A6E398C30CC1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5.5564708502253701</c:v>
                </c:pt>
                <c:pt idx="2">
                  <c:v>20.172092683221621</c:v>
                </c:pt>
                <c:pt idx="3">
                  <c:v>9.4910082679233732</c:v>
                </c:pt>
                <c:pt idx="4">
                  <c:v>4.4654341214234172</c:v>
                </c:pt>
                <c:pt idx="5">
                  <c:v>2.1009237308589057</c:v>
                </c:pt>
                <c:pt idx="6">
                  <c:v>0.98844989324220478</c:v>
                </c:pt>
                <c:pt idx="7">
                  <c:v>0.46504821614945513</c:v>
                </c:pt>
                <c:pt idx="8">
                  <c:v>1.6882452335975628</c:v>
                </c:pt>
                <c:pt idx="9">
                  <c:v>6.1287575423873975</c:v>
                </c:pt>
                <c:pt idx="10">
                  <c:v>22.248822034580673</c:v>
                </c:pt>
                <c:pt idx="11">
                  <c:v>80.766851453901722</c:v>
                </c:pt>
                <c:pt idx="12">
                  <c:v>293.17610326611066</c:v>
                </c:pt>
                <c:pt idx="13">
                  <c:v>1063.9273636816295</c:v>
                </c:pt>
                <c:pt idx="14">
                  <c:v>3857.2903153015668</c:v>
                </c:pt>
                <c:pt idx="15">
                  <c:v>13933.905727947735</c:v>
                </c:pt>
                <c:pt idx="16">
                  <c:v>49574.730056008426</c:v>
                </c:pt>
                <c:pt idx="17">
                  <c:v>164502.78808755596</c:v>
                </c:pt>
                <c:pt idx="18">
                  <c:v>407338.53655436024</c:v>
                </c:pt>
                <c:pt idx="19">
                  <c:v>408532.63099880941</c:v>
                </c:pt>
                <c:pt idx="20">
                  <c:v>74357.225518911859</c:v>
                </c:pt>
                <c:pt idx="21">
                  <c:v>3687.3918869829486</c:v>
                </c:pt>
                <c:pt idx="22">
                  <c:v>149.13371476236645</c:v>
                </c:pt>
                <c:pt idx="23">
                  <c:v>5.962211533535565</c:v>
                </c:pt>
                <c:pt idx="24">
                  <c:v>0.23824979975935884</c:v>
                </c:pt>
                <c:pt idx="25">
                  <c:v>9.520274091151526E-3</c:v>
                </c:pt>
                <c:pt idx="26">
                  <c:v>3.8042235060015139E-4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7A-49D0-9361-A6E398C30CC1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1.111294170045074</c:v>
                </c:pt>
                <c:pt idx="2">
                  <c:v>4.0344185366443241</c:v>
                </c:pt>
                <c:pt idx="3">
                  <c:v>1.8982016535846746</c:v>
                </c:pt>
                <c:pt idx="4">
                  <c:v>0.89308682428468344</c:v>
                </c:pt>
                <c:pt idx="5">
                  <c:v>0.42018474617178114</c:v>
                </c:pt>
                <c:pt idx="6">
                  <c:v>0.19768997864844096</c:v>
                </c:pt>
                <c:pt idx="7">
                  <c:v>9.3009643229891026E-2</c:v>
                </c:pt>
                <c:pt idx="8">
                  <c:v>0.33764904671951257</c:v>
                </c:pt>
                <c:pt idx="9">
                  <c:v>1.2257515084774795</c:v>
                </c:pt>
                <c:pt idx="10">
                  <c:v>4.4497644069161346</c:v>
                </c:pt>
                <c:pt idx="11">
                  <c:v>16.153370290780344</c:v>
                </c:pt>
                <c:pt idx="12">
                  <c:v>112.38805163305533</c:v>
                </c:pt>
                <c:pt idx="13">
                  <c:v>497.76368184081474</c:v>
                </c:pt>
                <c:pt idx="14">
                  <c:v>1894.4451576507834</c:v>
                </c:pt>
                <c:pt idx="15">
                  <c:v>6932.7528639738675</c:v>
                </c:pt>
                <c:pt idx="16">
                  <c:v>24753.165028004212</c:v>
                </c:pt>
                <c:pt idx="17">
                  <c:v>82217.194043777985</c:v>
                </c:pt>
                <c:pt idx="18">
                  <c:v>203635.06827718011</c:v>
                </c:pt>
                <c:pt idx="19">
                  <c:v>204232.1154994047</c:v>
                </c:pt>
                <c:pt idx="20">
                  <c:v>37144.412759455932</c:v>
                </c:pt>
                <c:pt idx="21">
                  <c:v>1809.4959434914742</c:v>
                </c:pt>
                <c:pt idx="22">
                  <c:v>40.366857381183223</c:v>
                </c:pt>
                <c:pt idx="23">
                  <c:v>1.192442306707113</c:v>
                </c:pt>
                <c:pt idx="24">
                  <c:v>4.7649959951871768E-2</c:v>
                </c:pt>
                <c:pt idx="25">
                  <c:v>1.9040548182303052E-3</c:v>
                </c:pt>
                <c:pt idx="26">
                  <c:v>7.6084470120030279E-5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7A-49D0-9361-A6E398C30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337.82354250866399</c:v>
                </c:pt>
                <c:pt idx="2">
                  <c:v>1346.428176669745</c:v>
                </c:pt>
                <c:pt idx="3">
                  <c:v>1820.9785900659135</c:v>
                </c:pt>
                <c:pt idx="4">
                  <c:v>2044.2502961370844</c:v>
                </c:pt>
                <c:pt idx="5">
                  <c:v>2149.2964826800298</c:v>
                </c:pt>
                <c:pt idx="6">
                  <c:v>2198.7189773421401</c:v>
                </c:pt>
                <c:pt idx="7">
                  <c:v>2221.9713881496127</c:v>
                </c:pt>
                <c:pt idx="8">
                  <c:v>2306.3836498294909</c:v>
                </c:pt>
                <c:pt idx="9">
                  <c:v>2612.821526948861</c:v>
                </c:pt>
                <c:pt idx="10">
                  <c:v>3725.2626286778946</c:v>
                </c:pt>
                <c:pt idx="11">
                  <c:v>7763.6052013729804</c:v>
                </c:pt>
                <c:pt idx="12">
                  <c:v>22422.410364678515</c:v>
                </c:pt>
                <c:pt idx="13">
                  <c:v>75618.77854875999</c:v>
                </c:pt>
                <c:pt idx="14">
                  <c:v>268483.29431383836</c:v>
                </c:pt>
                <c:pt idx="15">
                  <c:v>965178.58071122505</c:v>
                </c:pt>
                <c:pt idx="16">
                  <c:v>3443915.0835116464</c:v>
                </c:pt>
                <c:pt idx="17">
                  <c:v>11669054.487889444</c:v>
                </c:pt>
                <c:pt idx="18">
                  <c:v>32035981.315607458</c:v>
                </c:pt>
                <c:pt idx="19">
                  <c:v>52462612.865547925</c:v>
                </c:pt>
                <c:pt idx="20">
                  <c:v>56180474.141493522</c:v>
                </c:pt>
                <c:pt idx="21">
                  <c:v>56364843.735842668</c:v>
                </c:pt>
                <c:pt idx="22">
                  <c:v>56372300.421580784</c:v>
                </c:pt>
                <c:pt idx="23">
                  <c:v>56372598.532157458</c:v>
                </c:pt>
                <c:pt idx="24">
                  <c:v>56372610.444647446</c:v>
                </c:pt>
                <c:pt idx="25">
                  <c:v>56372610.920661151</c:v>
                </c:pt>
                <c:pt idx="26">
                  <c:v>56372610.939682268</c:v>
                </c:pt>
                <c:pt idx="27">
                  <c:v>56372610.939682268</c:v>
                </c:pt>
                <c:pt idx="28">
                  <c:v>56372610.939682268</c:v>
                </c:pt>
                <c:pt idx="29">
                  <c:v>56372610.939682268</c:v>
                </c:pt>
                <c:pt idx="30">
                  <c:v>56372610.939682268</c:v>
                </c:pt>
                <c:pt idx="31">
                  <c:v>56372610.939682268</c:v>
                </c:pt>
                <c:pt idx="32">
                  <c:v>56372610.939682268</c:v>
                </c:pt>
                <c:pt idx="33">
                  <c:v>56372610.939682268</c:v>
                </c:pt>
                <c:pt idx="34">
                  <c:v>56372610.939682268</c:v>
                </c:pt>
                <c:pt idx="35">
                  <c:v>56372610.939682268</c:v>
                </c:pt>
                <c:pt idx="36">
                  <c:v>56372610.939682268</c:v>
                </c:pt>
                <c:pt idx="37">
                  <c:v>56372610.939682268</c:v>
                </c:pt>
                <c:pt idx="38">
                  <c:v>56372610.939682268</c:v>
                </c:pt>
                <c:pt idx="39">
                  <c:v>56372610.939682268</c:v>
                </c:pt>
                <c:pt idx="40">
                  <c:v>56372610.939682268</c:v>
                </c:pt>
                <c:pt idx="41">
                  <c:v>56372610.939682268</c:v>
                </c:pt>
                <c:pt idx="42">
                  <c:v>56372610.939682268</c:v>
                </c:pt>
                <c:pt idx="43">
                  <c:v>56372610.939682268</c:v>
                </c:pt>
                <c:pt idx="44">
                  <c:v>56372610.939682268</c:v>
                </c:pt>
                <c:pt idx="45">
                  <c:v>56372610.939682268</c:v>
                </c:pt>
                <c:pt idx="46">
                  <c:v>56372610.939682268</c:v>
                </c:pt>
                <c:pt idx="47">
                  <c:v>56372610.939682268</c:v>
                </c:pt>
                <c:pt idx="48">
                  <c:v>56372610.939682268</c:v>
                </c:pt>
                <c:pt idx="49">
                  <c:v>56372610.939682268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78-4A76-9BBF-9F6A8445522B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168.911771254332</c:v>
                </c:pt>
                <c:pt idx="2">
                  <c:v>673.21408833487249</c:v>
                </c:pt>
                <c:pt idx="3">
                  <c:v>910.48929503295676</c:v>
                </c:pt>
                <c:pt idx="4">
                  <c:v>1022.1251480685422</c:v>
                </c:pt>
                <c:pt idx="5">
                  <c:v>1074.6482413400149</c:v>
                </c:pt>
                <c:pt idx="6">
                  <c:v>1099.35948867107</c:v>
                </c:pt>
                <c:pt idx="7">
                  <c:v>1110.9856940748064</c:v>
                </c:pt>
                <c:pt idx="8">
                  <c:v>1153.1918249147454</c:v>
                </c:pt>
                <c:pt idx="9">
                  <c:v>1306.4107634744305</c:v>
                </c:pt>
                <c:pt idx="10">
                  <c:v>1862.6313143389473</c:v>
                </c:pt>
                <c:pt idx="11">
                  <c:v>3881.8026006864902</c:v>
                </c:pt>
                <c:pt idx="12">
                  <c:v>11211.205182339258</c:v>
                </c:pt>
                <c:pt idx="13">
                  <c:v>37809.389274379995</c:v>
                </c:pt>
                <c:pt idx="14">
                  <c:v>134241.64715691918</c:v>
                </c:pt>
                <c:pt idx="15">
                  <c:v>482589.29035561252</c:v>
                </c:pt>
                <c:pt idx="16">
                  <c:v>1721957.5417558232</c:v>
                </c:pt>
                <c:pt idx="17">
                  <c:v>5834527.2439447222</c:v>
                </c:pt>
                <c:pt idx="18">
                  <c:v>16017990.657803729</c:v>
                </c:pt>
                <c:pt idx="19">
                  <c:v>26231306.432773963</c:v>
                </c:pt>
                <c:pt idx="20">
                  <c:v>28090237.070746761</c:v>
                </c:pt>
                <c:pt idx="21">
                  <c:v>28182421.867921334</c:v>
                </c:pt>
                <c:pt idx="22">
                  <c:v>28186150.210790392</c:v>
                </c:pt>
                <c:pt idx="23">
                  <c:v>28186299.266078729</c:v>
                </c:pt>
                <c:pt idx="24">
                  <c:v>28186305.222323723</c:v>
                </c:pt>
                <c:pt idx="25">
                  <c:v>28186305.460330576</c:v>
                </c:pt>
                <c:pt idx="26">
                  <c:v>28186305.469841134</c:v>
                </c:pt>
                <c:pt idx="27">
                  <c:v>28186305.469841134</c:v>
                </c:pt>
                <c:pt idx="28">
                  <c:v>28186305.469841134</c:v>
                </c:pt>
                <c:pt idx="29">
                  <c:v>28186305.469841134</c:v>
                </c:pt>
                <c:pt idx="30">
                  <c:v>28186305.469841134</c:v>
                </c:pt>
                <c:pt idx="31">
                  <c:v>28186305.469841134</c:v>
                </c:pt>
                <c:pt idx="32">
                  <c:v>28186305.469841134</c:v>
                </c:pt>
                <c:pt idx="33">
                  <c:v>28186305.469841134</c:v>
                </c:pt>
                <c:pt idx="34">
                  <c:v>28186305.469841134</c:v>
                </c:pt>
                <c:pt idx="35">
                  <c:v>28186305.469841134</c:v>
                </c:pt>
                <c:pt idx="36">
                  <c:v>28186305.469841134</c:v>
                </c:pt>
                <c:pt idx="37">
                  <c:v>28186305.469841134</c:v>
                </c:pt>
                <c:pt idx="38">
                  <c:v>28186305.469841134</c:v>
                </c:pt>
                <c:pt idx="39">
                  <c:v>28186305.469841134</c:v>
                </c:pt>
                <c:pt idx="40">
                  <c:v>28186305.469841134</c:v>
                </c:pt>
                <c:pt idx="41">
                  <c:v>28186305.469841134</c:v>
                </c:pt>
                <c:pt idx="42">
                  <c:v>28186305.469841134</c:v>
                </c:pt>
                <c:pt idx="43">
                  <c:v>28186305.469841134</c:v>
                </c:pt>
                <c:pt idx="44">
                  <c:v>28186305.469841134</c:v>
                </c:pt>
                <c:pt idx="45">
                  <c:v>28186305.469841134</c:v>
                </c:pt>
                <c:pt idx="46">
                  <c:v>28186305.469841134</c:v>
                </c:pt>
                <c:pt idx="47">
                  <c:v>28186305.469841134</c:v>
                </c:pt>
                <c:pt idx="48">
                  <c:v>28186305.469841134</c:v>
                </c:pt>
                <c:pt idx="49">
                  <c:v>28186305.469841134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78-4A76-9BBF-9F6A8445522B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down'!$AA$3:$AA$52</c:f>
              <c:numCache>
                <c:formatCode>#,##0</c:formatCode>
                <c:ptCount val="50"/>
                <c:pt idx="0">
                  <c:v>6.1599129837153459</c:v>
                </c:pt>
                <c:pt idx="1">
                  <c:v>34.68126446385179</c:v>
                </c:pt>
                <c:pt idx="2">
                  <c:v>138.20675818317363</c:v>
                </c:pt>
                <c:pt idx="3">
                  <c:v>186.92182466230332</c:v>
                </c:pt>
                <c:pt idx="4">
                  <c:v>209.84318160684535</c:v>
                </c:pt>
                <c:pt idx="5">
                  <c:v>220.62765670772311</c:v>
                </c:pt>
                <c:pt idx="6">
                  <c:v>225.7016404528942</c:v>
                </c:pt>
                <c:pt idx="7">
                  <c:v>228.08887489361234</c:v>
                </c:pt>
                <c:pt idx="8">
                  <c:v>236.75502819771665</c:v>
                </c:pt>
                <c:pt idx="9">
                  <c:v>268.21371397687358</c:v>
                </c:pt>
                <c:pt idx="10">
                  <c:v>382.39443059120339</c:v>
                </c:pt>
                <c:pt idx="11">
                  <c:v>796.60387173716708</c:v>
                </c:pt>
                <c:pt idx="12">
                  <c:v>2296.4027083995552</c:v>
                </c:pt>
                <c:pt idx="13">
                  <c:v>7690.5422509182908</c:v>
                </c:pt>
                <c:pt idx="14">
                  <c:v>26640.193671700203</c:v>
                </c:pt>
                <c:pt idx="15">
                  <c:v>88420.655354641087</c:v>
                </c:pt>
                <c:pt idx="16">
                  <c:v>256798.51956302882</c:v>
                </c:pt>
                <c:pt idx="17">
                  <c:v>620990.75160275353</c:v>
                </c:pt>
                <c:pt idx="18">
                  <c:v>1270400.8089734428</c:v>
                </c:pt>
                <c:pt idx="19">
                  <c:v>1921106.7322338836</c:v>
                </c:pt>
                <c:pt idx="20">
                  <c:v>2142722.8773787012</c:v>
                </c:pt>
                <c:pt idx="21">
                  <c:v>2160871.8749223603</c:v>
                </c:pt>
                <c:pt idx="22">
                  <c:v>2161636.0869255378</c:v>
                </c:pt>
                <c:pt idx="23">
                  <c:v>2161666.6907968079</c:v>
                </c:pt>
                <c:pt idx="24">
                  <c:v>2161667.9138090163</c:v>
                </c:pt>
                <c:pt idx="25">
                  <c:v>2161667.9626797512</c:v>
                </c:pt>
                <c:pt idx="26">
                  <c:v>2161667.9646325861</c:v>
                </c:pt>
                <c:pt idx="27">
                  <c:v>2161667.9646325861</c:v>
                </c:pt>
                <c:pt idx="28">
                  <c:v>2161667.9646325861</c:v>
                </c:pt>
                <c:pt idx="29">
                  <c:v>2161667.9646325861</c:v>
                </c:pt>
                <c:pt idx="30">
                  <c:v>2161667.9646325861</c:v>
                </c:pt>
                <c:pt idx="31">
                  <c:v>2161667.9646325861</c:v>
                </c:pt>
                <c:pt idx="32">
                  <c:v>2161667.9646325861</c:v>
                </c:pt>
                <c:pt idx="33">
                  <c:v>2161667.9646325861</c:v>
                </c:pt>
                <c:pt idx="34">
                  <c:v>2161667.9646325861</c:v>
                </c:pt>
                <c:pt idx="35">
                  <c:v>2161667.9646325861</c:v>
                </c:pt>
                <c:pt idx="36">
                  <c:v>2161667.9646325861</c:v>
                </c:pt>
                <c:pt idx="37">
                  <c:v>2161667.9646325861</c:v>
                </c:pt>
                <c:pt idx="38">
                  <c:v>2161667.9646325861</c:v>
                </c:pt>
                <c:pt idx="39">
                  <c:v>2161667.9646325861</c:v>
                </c:pt>
                <c:pt idx="40">
                  <c:v>2161667.9646325861</c:v>
                </c:pt>
                <c:pt idx="41">
                  <c:v>2161667.9646325861</c:v>
                </c:pt>
                <c:pt idx="42">
                  <c:v>2161667.9646325861</c:v>
                </c:pt>
                <c:pt idx="43">
                  <c:v>2161667.9646325861</c:v>
                </c:pt>
                <c:pt idx="44">
                  <c:v>2161667.9646325861</c:v>
                </c:pt>
                <c:pt idx="45">
                  <c:v>2161667.9646325861</c:v>
                </c:pt>
                <c:pt idx="46">
                  <c:v>2161667.9646325861</c:v>
                </c:pt>
                <c:pt idx="47">
                  <c:v>2161667.9646325861</c:v>
                </c:pt>
                <c:pt idx="48">
                  <c:v>2161667.9646325861</c:v>
                </c:pt>
                <c:pt idx="49">
                  <c:v>2161667.9646325861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78-4A76-9BBF-9F6A8445522B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6.7564708501732795</c:v>
                </c:pt>
                <c:pt idx="2">
                  <c:v>26.9285635333949</c:v>
                </c:pt>
                <c:pt idx="3">
                  <c:v>36.41957180131827</c:v>
                </c:pt>
                <c:pt idx="4">
                  <c:v>40.885005922741684</c:v>
                </c:pt>
                <c:pt idx="5">
                  <c:v>42.985929653600593</c:v>
                </c:pt>
                <c:pt idx="6">
                  <c:v>43.974379546842798</c:v>
                </c:pt>
                <c:pt idx="7">
                  <c:v>44.439427762992253</c:v>
                </c:pt>
                <c:pt idx="8">
                  <c:v>46.127672996589816</c:v>
                </c:pt>
                <c:pt idx="9">
                  <c:v>52.256430538977213</c:v>
                </c:pt>
                <c:pt idx="10">
                  <c:v>74.505252573557883</c:v>
                </c:pt>
                <c:pt idx="11">
                  <c:v>155.27210402745959</c:v>
                </c:pt>
                <c:pt idx="12">
                  <c:v>448.44820729357025</c:v>
                </c:pt>
                <c:pt idx="13">
                  <c:v>1512.3755709751997</c:v>
                </c:pt>
                <c:pt idx="14">
                  <c:v>5369.6658862767663</c:v>
                </c:pt>
                <c:pt idx="15">
                  <c:v>19303.5716142245</c:v>
                </c:pt>
                <c:pt idx="16">
                  <c:v>68878.301670232933</c:v>
                </c:pt>
                <c:pt idx="17">
                  <c:v>233381.0897577889</c:v>
                </c:pt>
                <c:pt idx="18">
                  <c:v>640719.62631214911</c:v>
                </c:pt>
                <c:pt idx="19">
                  <c:v>1049252.2573109586</c:v>
                </c:pt>
                <c:pt idx="20">
                  <c:v>1123609.4828298704</c:v>
                </c:pt>
                <c:pt idx="21">
                  <c:v>1127296.8747168533</c:v>
                </c:pt>
                <c:pt idx="22">
                  <c:v>1127446.0084316155</c:v>
                </c:pt>
                <c:pt idx="23">
                  <c:v>1127451.970643149</c:v>
                </c:pt>
                <c:pt idx="24">
                  <c:v>1127452.2088929487</c:v>
                </c:pt>
                <c:pt idx="25">
                  <c:v>1127452.2184132228</c:v>
                </c:pt>
                <c:pt idx="26">
                  <c:v>1127452.2187936453</c:v>
                </c:pt>
                <c:pt idx="27">
                  <c:v>1127452.2187936453</c:v>
                </c:pt>
                <c:pt idx="28">
                  <c:v>1127452.2187936453</c:v>
                </c:pt>
                <c:pt idx="29">
                  <c:v>1127452.2187936453</c:v>
                </c:pt>
                <c:pt idx="30">
                  <c:v>1127452.2187936453</c:v>
                </c:pt>
                <c:pt idx="31">
                  <c:v>1127452.2187936453</c:v>
                </c:pt>
                <c:pt idx="32">
                  <c:v>1127452.2187936453</c:v>
                </c:pt>
                <c:pt idx="33">
                  <c:v>1127452.2187936453</c:v>
                </c:pt>
                <c:pt idx="34">
                  <c:v>1127452.2187936453</c:v>
                </c:pt>
                <c:pt idx="35">
                  <c:v>1127452.2187936453</c:v>
                </c:pt>
                <c:pt idx="36">
                  <c:v>1127452.2187936453</c:v>
                </c:pt>
                <c:pt idx="37">
                  <c:v>1127452.2187936453</c:v>
                </c:pt>
                <c:pt idx="38">
                  <c:v>1127452.2187936453</c:v>
                </c:pt>
                <c:pt idx="39">
                  <c:v>1127452.2187936453</c:v>
                </c:pt>
                <c:pt idx="40">
                  <c:v>1127452.2187936453</c:v>
                </c:pt>
                <c:pt idx="41">
                  <c:v>1127452.2187936453</c:v>
                </c:pt>
                <c:pt idx="42">
                  <c:v>1127452.2187936453</c:v>
                </c:pt>
                <c:pt idx="43">
                  <c:v>1127452.2187936453</c:v>
                </c:pt>
                <c:pt idx="44">
                  <c:v>1127452.2187936453</c:v>
                </c:pt>
                <c:pt idx="45">
                  <c:v>1127452.2187936453</c:v>
                </c:pt>
                <c:pt idx="46">
                  <c:v>1127452.2187936453</c:v>
                </c:pt>
                <c:pt idx="47">
                  <c:v>1127452.2187936453</c:v>
                </c:pt>
                <c:pt idx="48">
                  <c:v>1127452.2187936453</c:v>
                </c:pt>
                <c:pt idx="49">
                  <c:v>1127452.2187936453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78-4A76-9BBF-9F6A8445522B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1.3512941700346559</c:v>
                </c:pt>
                <c:pt idx="2">
                  <c:v>5.3857127066789801</c:v>
                </c:pt>
                <c:pt idx="3">
                  <c:v>7.2839143602636547</c:v>
                </c:pt>
                <c:pt idx="4">
                  <c:v>8.1770011845483381</c:v>
                </c:pt>
                <c:pt idx="5">
                  <c:v>8.5971859307201193</c:v>
                </c:pt>
                <c:pt idx="6">
                  <c:v>8.7948759093685602</c:v>
                </c:pt>
                <c:pt idx="7">
                  <c:v>8.8878855525984513</c:v>
                </c:pt>
                <c:pt idx="8">
                  <c:v>9.2255345993179638</c:v>
                </c:pt>
                <c:pt idx="9">
                  <c:v>10.451286107795443</c:v>
                </c:pt>
                <c:pt idx="10">
                  <c:v>14.901050514711578</c:v>
                </c:pt>
                <c:pt idx="11">
                  <c:v>31.054420805491922</c:v>
                </c:pt>
                <c:pt idx="12">
                  <c:v>143.44247243854724</c:v>
                </c:pt>
                <c:pt idx="13">
                  <c:v>641.20615427936195</c:v>
                </c:pt>
                <c:pt idx="14">
                  <c:v>2535.6513119301453</c:v>
                </c:pt>
                <c:pt idx="15">
                  <c:v>9468.4041759040119</c:v>
                </c:pt>
                <c:pt idx="16">
                  <c:v>34221.569203908221</c:v>
                </c:pt>
                <c:pt idx="17">
                  <c:v>116438.76324768621</c:v>
                </c:pt>
                <c:pt idx="18">
                  <c:v>320073.83152486628</c:v>
                </c:pt>
                <c:pt idx="19">
                  <c:v>524305.94702427101</c:v>
                </c:pt>
                <c:pt idx="20">
                  <c:v>561450.35978372698</c:v>
                </c:pt>
                <c:pt idx="21">
                  <c:v>563259.85572721844</c:v>
                </c:pt>
                <c:pt idx="22">
                  <c:v>563300.22258459963</c:v>
                </c:pt>
                <c:pt idx="23">
                  <c:v>563301.4150269063</c:v>
                </c:pt>
                <c:pt idx="24">
                  <c:v>563301.46267686621</c:v>
                </c:pt>
                <c:pt idx="25">
                  <c:v>563301.46458092099</c:v>
                </c:pt>
                <c:pt idx="26">
                  <c:v>563301.4646570055</c:v>
                </c:pt>
                <c:pt idx="27">
                  <c:v>563301.4646570055</c:v>
                </c:pt>
                <c:pt idx="28">
                  <c:v>563301.4646570055</c:v>
                </c:pt>
                <c:pt idx="29">
                  <c:v>563301.4646570055</c:v>
                </c:pt>
                <c:pt idx="30">
                  <c:v>563301.4646570055</c:v>
                </c:pt>
                <c:pt idx="31">
                  <c:v>563301.4646570055</c:v>
                </c:pt>
                <c:pt idx="32">
                  <c:v>563301.4646570055</c:v>
                </c:pt>
                <c:pt idx="33">
                  <c:v>563301.4646570055</c:v>
                </c:pt>
                <c:pt idx="34">
                  <c:v>563301.4646570055</c:v>
                </c:pt>
                <c:pt idx="35">
                  <c:v>563301.4646570055</c:v>
                </c:pt>
                <c:pt idx="36">
                  <c:v>563301.4646570055</c:v>
                </c:pt>
                <c:pt idx="37">
                  <c:v>563301.4646570055</c:v>
                </c:pt>
                <c:pt idx="38">
                  <c:v>563301.4646570055</c:v>
                </c:pt>
                <c:pt idx="39">
                  <c:v>563301.4646570055</c:v>
                </c:pt>
                <c:pt idx="40">
                  <c:v>563301.4646570055</c:v>
                </c:pt>
                <c:pt idx="41">
                  <c:v>563301.4646570055</c:v>
                </c:pt>
                <c:pt idx="42">
                  <c:v>563301.4646570055</c:v>
                </c:pt>
                <c:pt idx="43">
                  <c:v>563301.4646570055</c:v>
                </c:pt>
                <c:pt idx="44">
                  <c:v>563301.4646570055</c:v>
                </c:pt>
                <c:pt idx="45">
                  <c:v>563301.4646570055</c:v>
                </c:pt>
                <c:pt idx="46">
                  <c:v>563301.4646570055</c:v>
                </c:pt>
                <c:pt idx="47">
                  <c:v>563301.4646570055</c:v>
                </c:pt>
                <c:pt idx="48">
                  <c:v>563301.4646570055</c:v>
                </c:pt>
                <c:pt idx="49">
                  <c:v>563301.4646570055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78-4A76-9BBF-9F6A84455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130.24959117291513</c:v>
                </c:pt>
                <c:pt idx="4">
                  <c:v>16.979534374184091</c:v>
                </c:pt>
                <c:pt idx="5">
                  <c:v>2.2134690796926648</c:v>
                </c:pt>
                <c:pt idx="6">
                  <c:v>0.28854989264637254</c:v>
                </c:pt>
                <c:pt idx="7">
                  <c:v>3.7615630277265666E-2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9F-4829-BD93-DC2DA27F7BC6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65.124795586457566</c:v>
                </c:pt>
                <c:pt idx="4">
                  <c:v>8.4897671870920455</c:v>
                </c:pt>
                <c:pt idx="5">
                  <c:v>1.1067345398463324</c:v>
                </c:pt>
                <c:pt idx="6">
                  <c:v>0.14427494632318627</c:v>
                </c:pt>
                <c:pt idx="7">
                  <c:v>1.8807815138632833E-2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9F-4829-BD93-DC2DA27F7BC6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14.066519338115478</c:v>
                </c:pt>
                <c:pt idx="4">
                  <c:v>1.8337822940850557</c:v>
                </c:pt>
                <c:pt idx="5">
                  <c:v>0.23905453453928932</c:v>
                </c:pt>
                <c:pt idx="6">
                  <c:v>3.1163386263419069E-2</c:v>
                </c:pt>
                <c:pt idx="7">
                  <c:v>4.0624880335369913E-3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9F-4829-BD93-DC2DA27F7BC6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2.6049918234583025</c:v>
                </c:pt>
                <c:pt idx="4">
                  <c:v>0.33959068748368182</c:v>
                </c:pt>
                <c:pt idx="5">
                  <c:v>4.4269381593853296E-2</c:v>
                </c:pt>
                <c:pt idx="6">
                  <c:v>5.7709978529274508E-3</c:v>
                </c:pt>
                <c:pt idx="7">
                  <c:v>7.5231260554531332E-4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9F-4829-BD93-DC2DA27F7BC6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0.5209983646916605</c:v>
                </c:pt>
                <c:pt idx="4">
                  <c:v>6.7918137496736364E-2</c:v>
                </c:pt>
                <c:pt idx="5">
                  <c:v>8.8538763187706593E-3</c:v>
                </c:pt>
                <c:pt idx="6">
                  <c:v>1.1541995705854902E-3</c:v>
                </c:pt>
                <c:pt idx="7">
                  <c:v>1.5046252110906266E-4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9F-4829-BD93-DC2DA27F7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ajorUnit val="200"/>
        <c:minorUnit val="1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down'!$Z$3:$Z$52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3420168.9117712541</c:v>
                </c:pt>
                <c:pt idx="2">
                  <c:v>5130673.2140883347</c:v>
                </c:pt>
                <c:pt idx="3">
                  <c:v>6840910.4892950328</c:v>
                </c:pt>
                <c:pt idx="4">
                  <c:v>8551022.1251480691</c:v>
                </c:pt>
                <c:pt idx="5">
                  <c:v>10261074.648241341</c:v>
                </c:pt>
                <c:pt idx="6">
                  <c:v>11971099.359488672</c:v>
                </c:pt>
                <c:pt idx="7">
                  <c:v>13681110.985694075</c:v>
                </c:pt>
                <c:pt idx="8">
                  <c:v>15391153.191824915</c:v>
                </c:pt>
                <c:pt idx="9">
                  <c:v>17101306.410763476</c:v>
                </c:pt>
                <c:pt idx="10">
                  <c:v>18811862.631314341</c:v>
                </c:pt>
                <c:pt idx="11">
                  <c:v>20523881.802600689</c:v>
                </c:pt>
                <c:pt idx="12">
                  <c:v>22241211.205182344</c:v>
                </c:pt>
                <c:pt idx="13">
                  <c:v>23977809.389274385</c:v>
                </c:pt>
                <c:pt idx="14">
                  <c:v>25784241.647156924</c:v>
                </c:pt>
                <c:pt idx="15">
                  <c:v>27842589.290355619</c:v>
                </c:pt>
                <c:pt idx="16">
                  <c:v>30791957.541755829</c:v>
                </c:pt>
                <c:pt idx="17">
                  <c:v>36614527.243944727</c:v>
                </c:pt>
                <c:pt idx="18">
                  <c:v>48507990.657803729</c:v>
                </c:pt>
                <c:pt idx="19">
                  <c:v>60431306.432773963</c:v>
                </c:pt>
                <c:pt idx="20">
                  <c:v>64000237.070746757</c:v>
                </c:pt>
                <c:pt idx="21">
                  <c:v>65802421.86792133</c:v>
                </c:pt>
                <c:pt idx="22">
                  <c:v>67516150.210790396</c:v>
                </c:pt>
                <c:pt idx="23">
                  <c:v>69226299.26607874</c:v>
                </c:pt>
                <c:pt idx="24">
                  <c:v>70936305.222323731</c:v>
                </c:pt>
                <c:pt idx="25">
                  <c:v>72646305.460330576</c:v>
                </c:pt>
                <c:pt idx="26">
                  <c:v>74356305.469841138</c:v>
                </c:pt>
                <c:pt idx="27">
                  <c:v>76066305.469841138</c:v>
                </c:pt>
                <c:pt idx="28">
                  <c:v>77776305.469841138</c:v>
                </c:pt>
                <c:pt idx="29">
                  <c:v>79486305.469841138</c:v>
                </c:pt>
                <c:pt idx="30">
                  <c:v>81196305.469841138</c:v>
                </c:pt>
                <c:pt idx="31">
                  <c:v>82906305.469841138</c:v>
                </c:pt>
                <c:pt idx="32">
                  <c:v>84616305.469841138</c:v>
                </c:pt>
                <c:pt idx="33">
                  <c:v>86326305.469841138</c:v>
                </c:pt>
                <c:pt idx="34">
                  <c:v>88036305.469841138</c:v>
                </c:pt>
                <c:pt idx="35">
                  <c:v>89746305.469841138</c:v>
                </c:pt>
                <c:pt idx="36">
                  <c:v>91456305.469841138</c:v>
                </c:pt>
                <c:pt idx="37">
                  <c:v>93166305.469841138</c:v>
                </c:pt>
                <c:pt idx="38">
                  <c:v>94876305.469841138</c:v>
                </c:pt>
                <c:pt idx="39">
                  <c:v>96586305.469841138</c:v>
                </c:pt>
                <c:pt idx="40">
                  <c:v>98296305.469841138</c:v>
                </c:pt>
                <c:pt idx="41">
                  <c:v>100006305.46984114</c:v>
                </c:pt>
                <c:pt idx="42">
                  <c:v>101716305.46984114</c:v>
                </c:pt>
                <c:pt idx="43">
                  <c:v>103426305.46984114</c:v>
                </c:pt>
                <c:pt idx="44">
                  <c:v>105136305.46984114</c:v>
                </c:pt>
                <c:pt idx="45">
                  <c:v>106846305.46984114</c:v>
                </c:pt>
                <c:pt idx="46">
                  <c:v>108556305.46984114</c:v>
                </c:pt>
                <c:pt idx="47">
                  <c:v>110266305.46984114</c:v>
                </c:pt>
                <c:pt idx="48">
                  <c:v>111976305.46984114</c:v>
                </c:pt>
                <c:pt idx="49">
                  <c:v>113686305.46984114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1C-4488-A9F5-5D0615C93B09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337.82354250866399</c:v>
                </c:pt>
                <c:pt idx="2">
                  <c:v>1346.428176669745</c:v>
                </c:pt>
                <c:pt idx="3">
                  <c:v>1820.9785900659135</c:v>
                </c:pt>
                <c:pt idx="4">
                  <c:v>2044.2502961370844</c:v>
                </c:pt>
                <c:pt idx="5">
                  <c:v>2149.2964826800298</c:v>
                </c:pt>
                <c:pt idx="6">
                  <c:v>2198.7189773421401</c:v>
                </c:pt>
                <c:pt idx="7">
                  <c:v>2221.9713881496127</c:v>
                </c:pt>
                <c:pt idx="8">
                  <c:v>2306.3836498294909</c:v>
                </c:pt>
                <c:pt idx="9">
                  <c:v>2612.821526948861</c:v>
                </c:pt>
                <c:pt idx="10">
                  <c:v>3725.2626286778946</c:v>
                </c:pt>
                <c:pt idx="11">
                  <c:v>7763.6052013729804</c:v>
                </c:pt>
                <c:pt idx="12">
                  <c:v>22422.410364678515</c:v>
                </c:pt>
                <c:pt idx="13">
                  <c:v>75618.77854875999</c:v>
                </c:pt>
                <c:pt idx="14">
                  <c:v>268483.29431383836</c:v>
                </c:pt>
                <c:pt idx="15">
                  <c:v>965178.58071122505</c:v>
                </c:pt>
                <c:pt idx="16">
                  <c:v>3443915.0835116464</c:v>
                </c:pt>
                <c:pt idx="17">
                  <c:v>11669054.487889444</c:v>
                </c:pt>
                <c:pt idx="18">
                  <c:v>32035981.315607458</c:v>
                </c:pt>
                <c:pt idx="19">
                  <c:v>52462612.865547925</c:v>
                </c:pt>
                <c:pt idx="20">
                  <c:v>56180474.141493522</c:v>
                </c:pt>
                <c:pt idx="21">
                  <c:v>56364843.735842668</c:v>
                </c:pt>
                <c:pt idx="22">
                  <c:v>56372300.421580784</c:v>
                </c:pt>
                <c:pt idx="23">
                  <c:v>56372598.532157458</c:v>
                </c:pt>
                <c:pt idx="24">
                  <c:v>56372610.444647446</c:v>
                </c:pt>
                <c:pt idx="25">
                  <c:v>56372610.920661151</c:v>
                </c:pt>
                <c:pt idx="26">
                  <c:v>56372610.939682268</c:v>
                </c:pt>
                <c:pt idx="27">
                  <c:v>56372610.939682268</c:v>
                </c:pt>
                <c:pt idx="28">
                  <c:v>56372610.939682268</c:v>
                </c:pt>
                <c:pt idx="29">
                  <c:v>56372610.939682268</c:v>
                </c:pt>
                <c:pt idx="30">
                  <c:v>56372610.939682268</c:v>
                </c:pt>
                <c:pt idx="31">
                  <c:v>56372610.939682268</c:v>
                </c:pt>
                <c:pt idx="32">
                  <c:v>56372610.939682268</c:v>
                </c:pt>
                <c:pt idx="33">
                  <c:v>56372610.939682268</c:v>
                </c:pt>
                <c:pt idx="34">
                  <c:v>56372610.939682268</c:v>
                </c:pt>
                <c:pt idx="35">
                  <c:v>56372610.939682268</c:v>
                </c:pt>
                <c:pt idx="36">
                  <c:v>56372610.939682268</c:v>
                </c:pt>
                <c:pt idx="37">
                  <c:v>56372610.939682268</c:v>
                </c:pt>
                <c:pt idx="38">
                  <c:v>56372610.939682268</c:v>
                </c:pt>
                <c:pt idx="39">
                  <c:v>56372610.939682268</c:v>
                </c:pt>
                <c:pt idx="40">
                  <c:v>56372610.939682268</c:v>
                </c:pt>
                <c:pt idx="41">
                  <c:v>56372610.939682268</c:v>
                </c:pt>
                <c:pt idx="42">
                  <c:v>56372610.939682268</c:v>
                </c:pt>
                <c:pt idx="43">
                  <c:v>56372610.939682268</c:v>
                </c:pt>
                <c:pt idx="44">
                  <c:v>56372610.939682268</c:v>
                </c:pt>
                <c:pt idx="45">
                  <c:v>56372610.939682268</c:v>
                </c:pt>
                <c:pt idx="46">
                  <c:v>56372610.939682268</c:v>
                </c:pt>
                <c:pt idx="47">
                  <c:v>56372610.939682268</c:v>
                </c:pt>
                <c:pt idx="48">
                  <c:v>56372610.939682268</c:v>
                </c:pt>
                <c:pt idx="49">
                  <c:v>56372610.939682268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1C-4488-A9F5-5D0615C93B09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168.911771254332</c:v>
                </c:pt>
                <c:pt idx="2">
                  <c:v>673.21408833487249</c:v>
                </c:pt>
                <c:pt idx="3">
                  <c:v>910.48929503295676</c:v>
                </c:pt>
                <c:pt idx="4">
                  <c:v>1022.1251480685422</c:v>
                </c:pt>
                <c:pt idx="5">
                  <c:v>1074.6482413400149</c:v>
                </c:pt>
                <c:pt idx="6">
                  <c:v>1099.35948867107</c:v>
                </c:pt>
                <c:pt idx="7">
                  <c:v>1110.9856940748064</c:v>
                </c:pt>
                <c:pt idx="8">
                  <c:v>1153.1918249147454</c:v>
                </c:pt>
                <c:pt idx="9">
                  <c:v>1306.4107634744305</c:v>
                </c:pt>
                <c:pt idx="10">
                  <c:v>1862.6313143389473</c:v>
                </c:pt>
                <c:pt idx="11">
                  <c:v>3881.8026006864902</c:v>
                </c:pt>
                <c:pt idx="12">
                  <c:v>11211.205182339258</c:v>
                </c:pt>
                <c:pt idx="13">
                  <c:v>37809.389274379995</c:v>
                </c:pt>
                <c:pt idx="14">
                  <c:v>134241.64715691918</c:v>
                </c:pt>
                <c:pt idx="15">
                  <c:v>482589.29035561252</c:v>
                </c:pt>
                <c:pt idx="16">
                  <c:v>1721957.5417558232</c:v>
                </c:pt>
                <c:pt idx="17">
                  <c:v>5834527.2439447222</c:v>
                </c:pt>
                <c:pt idx="18">
                  <c:v>16017990.657803729</c:v>
                </c:pt>
                <c:pt idx="19">
                  <c:v>26231306.432773963</c:v>
                </c:pt>
                <c:pt idx="20">
                  <c:v>28090237.070746761</c:v>
                </c:pt>
                <c:pt idx="21">
                  <c:v>28182421.867921334</c:v>
                </c:pt>
                <c:pt idx="22">
                  <c:v>28186150.210790392</c:v>
                </c:pt>
                <c:pt idx="23">
                  <c:v>28186299.266078729</c:v>
                </c:pt>
                <c:pt idx="24">
                  <c:v>28186305.222323723</c:v>
                </c:pt>
                <c:pt idx="25">
                  <c:v>28186305.460330576</c:v>
                </c:pt>
                <c:pt idx="26">
                  <c:v>28186305.469841134</c:v>
                </c:pt>
                <c:pt idx="27">
                  <c:v>28186305.469841134</c:v>
                </c:pt>
                <c:pt idx="28">
                  <c:v>28186305.469841134</c:v>
                </c:pt>
                <c:pt idx="29">
                  <c:v>28186305.469841134</c:v>
                </c:pt>
                <c:pt idx="30">
                  <c:v>28186305.469841134</c:v>
                </c:pt>
                <c:pt idx="31">
                  <c:v>28186305.469841134</c:v>
                </c:pt>
                <c:pt idx="32">
                  <c:v>28186305.469841134</c:v>
                </c:pt>
                <c:pt idx="33">
                  <c:v>28186305.469841134</c:v>
                </c:pt>
                <c:pt idx="34">
                  <c:v>28186305.469841134</c:v>
                </c:pt>
                <c:pt idx="35">
                  <c:v>28186305.469841134</c:v>
                </c:pt>
                <c:pt idx="36">
                  <c:v>28186305.469841134</c:v>
                </c:pt>
                <c:pt idx="37">
                  <c:v>28186305.469841134</c:v>
                </c:pt>
                <c:pt idx="38">
                  <c:v>28186305.469841134</c:v>
                </c:pt>
                <c:pt idx="39">
                  <c:v>28186305.469841134</c:v>
                </c:pt>
                <c:pt idx="40">
                  <c:v>28186305.469841134</c:v>
                </c:pt>
                <c:pt idx="41">
                  <c:v>28186305.469841134</c:v>
                </c:pt>
                <c:pt idx="42">
                  <c:v>28186305.469841134</c:v>
                </c:pt>
                <c:pt idx="43">
                  <c:v>28186305.469841134</c:v>
                </c:pt>
                <c:pt idx="44">
                  <c:v>28186305.469841134</c:v>
                </c:pt>
                <c:pt idx="45">
                  <c:v>28186305.469841134</c:v>
                </c:pt>
                <c:pt idx="46">
                  <c:v>28186305.469841134</c:v>
                </c:pt>
                <c:pt idx="47">
                  <c:v>28186305.469841134</c:v>
                </c:pt>
                <c:pt idx="48">
                  <c:v>28186305.469841134</c:v>
                </c:pt>
                <c:pt idx="49">
                  <c:v>28186305.469841134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1C-4488-A9F5-5D0615C93B09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down'!$AA$3:$AA$52</c:f>
              <c:numCache>
                <c:formatCode>#,##0</c:formatCode>
                <c:ptCount val="50"/>
                <c:pt idx="0">
                  <c:v>6.1599129837153459</c:v>
                </c:pt>
                <c:pt idx="1">
                  <c:v>34.68126446385179</c:v>
                </c:pt>
                <c:pt idx="2">
                  <c:v>138.20675818317363</c:v>
                </c:pt>
                <c:pt idx="3">
                  <c:v>186.92182466230332</c:v>
                </c:pt>
                <c:pt idx="4">
                  <c:v>209.84318160684535</c:v>
                </c:pt>
                <c:pt idx="5">
                  <c:v>220.62765670772311</c:v>
                </c:pt>
                <c:pt idx="6">
                  <c:v>225.7016404528942</c:v>
                </c:pt>
                <c:pt idx="7">
                  <c:v>228.08887489361234</c:v>
                </c:pt>
                <c:pt idx="8">
                  <c:v>236.75502819771665</c:v>
                </c:pt>
                <c:pt idx="9">
                  <c:v>268.21371397687358</c:v>
                </c:pt>
                <c:pt idx="10">
                  <c:v>382.39443059120339</c:v>
                </c:pt>
                <c:pt idx="11">
                  <c:v>796.60387173716708</c:v>
                </c:pt>
                <c:pt idx="12">
                  <c:v>2296.4027083995552</c:v>
                </c:pt>
                <c:pt idx="13">
                  <c:v>7690.5422509182908</c:v>
                </c:pt>
                <c:pt idx="14">
                  <c:v>26640.193671700203</c:v>
                </c:pt>
                <c:pt idx="15">
                  <c:v>88420.655354641087</c:v>
                </c:pt>
                <c:pt idx="16">
                  <c:v>256798.51956302882</c:v>
                </c:pt>
                <c:pt idx="17">
                  <c:v>620990.75160275353</c:v>
                </c:pt>
                <c:pt idx="18">
                  <c:v>1270400.8089734428</c:v>
                </c:pt>
                <c:pt idx="19">
                  <c:v>1921106.7322338836</c:v>
                </c:pt>
                <c:pt idx="20">
                  <c:v>2142722.8773787012</c:v>
                </c:pt>
                <c:pt idx="21">
                  <c:v>2160871.8749223603</c:v>
                </c:pt>
                <c:pt idx="22">
                  <c:v>2161636.0869255378</c:v>
                </c:pt>
                <c:pt idx="23">
                  <c:v>2161666.6907968079</c:v>
                </c:pt>
                <c:pt idx="24">
                  <c:v>2161667.9138090163</c:v>
                </c:pt>
                <c:pt idx="25">
                  <c:v>2161667.9626797512</c:v>
                </c:pt>
                <c:pt idx="26">
                  <c:v>2161667.9646325861</c:v>
                </c:pt>
                <c:pt idx="27">
                  <c:v>2161667.9646325861</c:v>
                </c:pt>
                <c:pt idx="28">
                  <c:v>2161667.9646325861</c:v>
                </c:pt>
                <c:pt idx="29">
                  <c:v>2161667.9646325861</c:v>
                </c:pt>
                <c:pt idx="30">
                  <c:v>2161667.9646325861</c:v>
                </c:pt>
                <c:pt idx="31">
                  <c:v>2161667.9646325861</c:v>
                </c:pt>
                <c:pt idx="32">
                  <c:v>2161667.9646325861</c:v>
                </c:pt>
                <c:pt idx="33">
                  <c:v>2161667.9646325861</c:v>
                </c:pt>
                <c:pt idx="34">
                  <c:v>2161667.9646325861</c:v>
                </c:pt>
                <c:pt idx="35">
                  <c:v>2161667.9646325861</c:v>
                </c:pt>
                <c:pt idx="36">
                  <c:v>2161667.9646325861</c:v>
                </c:pt>
                <c:pt idx="37">
                  <c:v>2161667.9646325861</c:v>
                </c:pt>
                <c:pt idx="38">
                  <c:v>2161667.9646325861</c:v>
                </c:pt>
                <c:pt idx="39">
                  <c:v>2161667.9646325861</c:v>
                </c:pt>
                <c:pt idx="40">
                  <c:v>2161667.9646325861</c:v>
                </c:pt>
                <c:pt idx="41">
                  <c:v>2161667.9646325861</c:v>
                </c:pt>
                <c:pt idx="42">
                  <c:v>2161667.9646325861</c:v>
                </c:pt>
                <c:pt idx="43">
                  <c:v>2161667.9646325861</c:v>
                </c:pt>
                <c:pt idx="44">
                  <c:v>2161667.9646325861</c:v>
                </c:pt>
                <c:pt idx="45">
                  <c:v>2161667.9646325861</c:v>
                </c:pt>
                <c:pt idx="46">
                  <c:v>2161667.9646325861</c:v>
                </c:pt>
                <c:pt idx="47">
                  <c:v>2161667.9646325861</c:v>
                </c:pt>
                <c:pt idx="48">
                  <c:v>2161667.9646325861</c:v>
                </c:pt>
                <c:pt idx="49">
                  <c:v>2161667.9646325861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81C-4488-A9F5-5D0615C93B09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6.7564708501732795</c:v>
                </c:pt>
                <c:pt idx="2">
                  <c:v>26.9285635333949</c:v>
                </c:pt>
                <c:pt idx="3">
                  <c:v>36.41957180131827</c:v>
                </c:pt>
                <c:pt idx="4">
                  <c:v>40.885005922741684</c:v>
                </c:pt>
                <c:pt idx="5">
                  <c:v>42.985929653600593</c:v>
                </c:pt>
                <c:pt idx="6">
                  <c:v>43.974379546842798</c:v>
                </c:pt>
                <c:pt idx="7">
                  <c:v>44.439427762992253</c:v>
                </c:pt>
                <c:pt idx="8">
                  <c:v>46.127672996589816</c:v>
                </c:pt>
                <c:pt idx="9">
                  <c:v>52.256430538977213</c:v>
                </c:pt>
                <c:pt idx="10">
                  <c:v>74.505252573557883</c:v>
                </c:pt>
                <c:pt idx="11">
                  <c:v>155.27210402745959</c:v>
                </c:pt>
                <c:pt idx="12">
                  <c:v>448.44820729357025</c:v>
                </c:pt>
                <c:pt idx="13">
                  <c:v>1512.3755709751997</c:v>
                </c:pt>
                <c:pt idx="14">
                  <c:v>5369.6658862767663</c:v>
                </c:pt>
                <c:pt idx="15">
                  <c:v>19303.5716142245</c:v>
                </c:pt>
                <c:pt idx="16">
                  <c:v>68878.301670232933</c:v>
                </c:pt>
                <c:pt idx="17">
                  <c:v>233381.0897577889</c:v>
                </c:pt>
                <c:pt idx="18">
                  <c:v>640719.62631214911</c:v>
                </c:pt>
                <c:pt idx="19">
                  <c:v>1049252.2573109586</c:v>
                </c:pt>
                <c:pt idx="20">
                  <c:v>1123609.4828298704</c:v>
                </c:pt>
                <c:pt idx="21">
                  <c:v>1127296.8747168533</c:v>
                </c:pt>
                <c:pt idx="22">
                  <c:v>1127446.0084316155</c:v>
                </c:pt>
                <c:pt idx="23">
                  <c:v>1127451.970643149</c:v>
                </c:pt>
                <c:pt idx="24">
                  <c:v>1127452.2088929487</c:v>
                </c:pt>
                <c:pt idx="25">
                  <c:v>1127452.2184132228</c:v>
                </c:pt>
                <c:pt idx="26">
                  <c:v>1127452.2187936453</c:v>
                </c:pt>
                <c:pt idx="27">
                  <c:v>1127452.2187936453</c:v>
                </c:pt>
                <c:pt idx="28">
                  <c:v>1127452.2187936453</c:v>
                </c:pt>
                <c:pt idx="29">
                  <c:v>1127452.2187936453</c:v>
                </c:pt>
                <c:pt idx="30">
                  <c:v>1127452.2187936453</c:v>
                </c:pt>
                <c:pt idx="31">
                  <c:v>1127452.2187936453</c:v>
                </c:pt>
                <c:pt idx="32">
                  <c:v>1127452.2187936453</c:v>
                </c:pt>
                <c:pt idx="33">
                  <c:v>1127452.2187936453</c:v>
                </c:pt>
                <c:pt idx="34">
                  <c:v>1127452.2187936453</c:v>
                </c:pt>
                <c:pt idx="35">
                  <c:v>1127452.2187936453</c:v>
                </c:pt>
                <c:pt idx="36">
                  <c:v>1127452.2187936453</c:v>
                </c:pt>
                <c:pt idx="37">
                  <c:v>1127452.2187936453</c:v>
                </c:pt>
                <c:pt idx="38">
                  <c:v>1127452.2187936453</c:v>
                </c:pt>
                <c:pt idx="39">
                  <c:v>1127452.2187936453</c:v>
                </c:pt>
                <c:pt idx="40">
                  <c:v>1127452.2187936453</c:v>
                </c:pt>
                <c:pt idx="41">
                  <c:v>1127452.2187936453</c:v>
                </c:pt>
                <c:pt idx="42">
                  <c:v>1127452.2187936453</c:v>
                </c:pt>
                <c:pt idx="43">
                  <c:v>1127452.2187936453</c:v>
                </c:pt>
                <c:pt idx="44">
                  <c:v>1127452.2187936453</c:v>
                </c:pt>
                <c:pt idx="45">
                  <c:v>1127452.2187936453</c:v>
                </c:pt>
                <c:pt idx="46">
                  <c:v>1127452.2187936453</c:v>
                </c:pt>
                <c:pt idx="47">
                  <c:v>1127452.2187936453</c:v>
                </c:pt>
                <c:pt idx="48">
                  <c:v>1127452.2187936453</c:v>
                </c:pt>
                <c:pt idx="49">
                  <c:v>1127452.2187936453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81C-4488-A9F5-5D0615C93B09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'Fail-less rigorous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'Fail-less rigorous lock down'!$AC$3:$AC$52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1.3512941700346559</c:v>
                </c:pt>
                <c:pt idx="2">
                  <c:v>5.3857127066789801</c:v>
                </c:pt>
                <c:pt idx="3">
                  <c:v>7.2839143602636547</c:v>
                </c:pt>
                <c:pt idx="4">
                  <c:v>8.1770011845483381</c:v>
                </c:pt>
                <c:pt idx="5">
                  <c:v>8.5971859307201193</c:v>
                </c:pt>
                <c:pt idx="6">
                  <c:v>8.7948759093685602</c:v>
                </c:pt>
                <c:pt idx="7">
                  <c:v>8.8878855525984513</c:v>
                </c:pt>
                <c:pt idx="8">
                  <c:v>9.2255345993179638</c:v>
                </c:pt>
                <c:pt idx="9">
                  <c:v>10.451286107795443</c:v>
                </c:pt>
                <c:pt idx="10">
                  <c:v>14.901050514711578</c:v>
                </c:pt>
                <c:pt idx="11">
                  <c:v>31.054420805491922</c:v>
                </c:pt>
                <c:pt idx="12">
                  <c:v>143.44247243854724</c:v>
                </c:pt>
                <c:pt idx="13">
                  <c:v>641.20615427936195</c:v>
                </c:pt>
                <c:pt idx="14">
                  <c:v>2535.6513119301453</c:v>
                </c:pt>
                <c:pt idx="15">
                  <c:v>9468.4041759040119</c:v>
                </c:pt>
                <c:pt idx="16">
                  <c:v>34221.569203908221</c:v>
                </c:pt>
                <c:pt idx="17">
                  <c:v>116438.76324768621</c:v>
                </c:pt>
                <c:pt idx="18">
                  <c:v>320073.83152486628</c:v>
                </c:pt>
                <c:pt idx="19">
                  <c:v>524305.94702427101</c:v>
                </c:pt>
                <c:pt idx="20">
                  <c:v>561450.35978372698</c:v>
                </c:pt>
                <c:pt idx="21">
                  <c:v>563259.85572721844</c:v>
                </c:pt>
                <c:pt idx="22">
                  <c:v>563300.22258459963</c:v>
                </c:pt>
                <c:pt idx="23">
                  <c:v>563301.4150269063</c:v>
                </c:pt>
                <c:pt idx="24">
                  <c:v>563301.46267686621</c:v>
                </c:pt>
                <c:pt idx="25">
                  <c:v>563301.46458092099</c:v>
                </c:pt>
                <c:pt idx="26">
                  <c:v>563301.4646570055</c:v>
                </c:pt>
                <c:pt idx="27">
                  <c:v>563301.4646570055</c:v>
                </c:pt>
                <c:pt idx="28">
                  <c:v>563301.4646570055</c:v>
                </c:pt>
                <c:pt idx="29">
                  <c:v>563301.4646570055</c:v>
                </c:pt>
                <c:pt idx="30">
                  <c:v>563301.4646570055</c:v>
                </c:pt>
                <c:pt idx="31">
                  <c:v>563301.4646570055</c:v>
                </c:pt>
                <c:pt idx="32">
                  <c:v>563301.4646570055</c:v>
                </c:pt>
                <c:pt idx="33">
                  <c:v>563301.4646570055</c:v>
                </c:pt>
                <c:pt idx="34">
                  <c:v>563301.4646570055</c:v>
                </c:pt>
                <c:pt idx="35">
                  <c:v>563301.4646570055</c:v>
                </c:pt>
                <c:pt idx="36">
                  <c:v>563301.4646570055</c:v>
                </c:pt>
                <c:pt idx="37">
                  <c:v>563301.4646570055</c:v>
                </c:pt>
                <c:pt idx="38">
                  <c:v>563301.4646570055</c:v>
                </c:pt>
                <c:pt idx="39">
                  <c:v>563301.4646570055</c:v>
                </c:pt>
                <c:pt idx="40">
                  <c:v>563301.4646570055</c:v>
                </c:pt>
                <c:pt idx="41">
                  <c:v>563301.4646570055</c:v>
                </c:pt>
                <c:pt idx="42">
                  <c:v>563301.4646570055</c:v>
                </c:pt>
                <c:pt idx="43">
                  <c:v>563301.4646570055</c:v>
                </c:pt>
                <c:pt idx="44">
                  <c:v>563301.4646570055</c:v>
                </c:pt>
                <c:pt idx="45">
                  <c:v>563301.4646570055</c:v>
                </c:pt>
                <c:pt idx="46">
                  <c:v>563301.4646570055</c:v>
                </c:pt>
                <c:pt idx="47">
                  <c:v>563301.4646570055</c:v>
                </c:pt>
                <c:pt idx="48">
                  <c:v>563301.4646570055</c:v>
                </c:pt>
                <c:pt idx="49">
                  <c:v>563301.4646570055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81C-4488-A9F5-5D0615C93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contain'!$R$3:$R$52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1710138.3357842208</c:v>
                </c:pt>
                <c:pt idx="2">
                  <c:v>1710502.5554420929</c:v>
                </c:pt>
                <c:pt idx="3">
                  <c:v>1710065.6241907887</c:v>
                </c:pt>
                <c:pt idx="4">
                  <c:v>1710008.663168296</c:v>
                </c:pt>
                <c:pt idx="5">
                  <c:v>1710001.2376391431</c:v>
                </c:pt>
                <c:pt idx="6">
                  <c:v>1710000.2696397714</c:v>
                </c:pt>
                <c:pt idx="7">
                  <c:v>1710000.1434504865</c:v>
                </c:pt>
                <c:pt idx="8">
                  <c:v>1710000.6263148172</c:v>
                </c:pt>
                <c:pt idx="9">
                  <c:v>1710002.3699887404</c:v>
                </c:pt>
                <c:pt idx="10">
                  <c:v>1710008.6665782153</c:v>
                </c:pt>
                <c:pt idx="11">
                  <c:v>1710031.4042152325</c:v>
                </c:pt>
                <c:pt idx="12">
                  <c:v>1710113.5120719483</c:v>
                </c:pt>
                <c:pt idx="13">
                  <c:v>1710410.0102749653</c:v>
                </c:pt>
                <c:pt idx="14">
                  <c:v>1711480.6714549318</c:v>
                </c:pt>
                <c:pt idx="15">
                  <c:v>1715346.6144065044</c:v>
                </c:pt>
                <c:pt idx="16">
                  <c:v>1729302.6592963745</c:v>
                </c:pt>
                <c:pt idx="17">
                  <c:v>1779642.9710455907</c:v>
                </c:pt>
                <c:pt idx="18">
                  <c:v>1960664.6576207804</c:v>
                </c:pt>
                <c:pt idx="19">
                  <c:v>2628167.5552464928</c:v>
                </c:pt>
                <c:pt idx="20">
                  <c:v>5000187.1336605819</c:v>
                </c:pt>
                <c:pt idx="21">
                  <c:v>10959421.311788589</c:v>
                </c:pt>
                <c:pt idx="22">
                  <c:v>13335889.314619081</c:v>
                </c:pt>
                <c:pt idx="23">
                  <c:v>4400118.6603401937</c:v>
                </c:pt>
                <c:pt idx="24">
                  <c:v>1833297.2914013597</c:v>
                </c:pt>
                <c:pt idx="25">
                  <c:v>1713986.5042459848</c:v>
                </c:pt>
                <c:pt idx="26">
                  <c:v>1710126.9880286981</c:v>
                </c:pt>
                <c:pt idx="27">
                  <c:v>1710004.1478878651</c:v>
                </c:pt>
                <c:pt idx="28">
                  <c:v>1710000.2402452945</c:v>
                </c:pt>
                <c:pt idx="29">
                  <c:v>1710000.1159422521</c:v>
                </c:pt>
                <c:pt idx="30">
                  <c:v>1710000.1119881452</c:v>
                </c:pt>
                <c:pt idx="31">
                  <c:v>1710000.1118623628</c:v>
                </c:pt>
                <c:pt idx="32">
                  <c:v>1710000.11185836</c:v>
                </c:pt>
                <c:pt idx="33">
                  <c:v>1710000.1118582312</c:v>
                </c:pt>
                <c:pt idx="34">
                  <c:v>1710000.1118582254</c:v>
                </c:pt>
                <c:pt idx="35">
                  <c:v>1710000.1118582236</c:v>
                </c:pt>
                <c:pt idx="36">
                  <c:v>1710000.1118582219</c:v>
                </c:pt>
                <c:pt idx="37">
                  <c:v>1710000.1118582203</c:v>
                </c:pt>
                <c:pt idx="38">
                  <c:v>1710000.1118582187</c:v>
                </c:pt>
                <c:pt idx="39">
                  <c:v>1710000.111858217</c:v>
                </c:pt>
                <c:pt idx="40">
                  <c:v>1710000.1118582154</c:v>
                </c:pt>
                <c:pt idx="41">
                  <c:v>1710000.1118582138</c:v>
                </c:pt>
                <c:pt idx="42">
                  <c:v>1710000.1118582122</c:v>
                </c:pt>
                <c:pt idx="43">
                  <c:v>1710000.1118582105</c:v>
                </c:pt>
                <c:pt idx="44">
                  <c:v>1710000.1118582089</c:v>
                </c:pt>
                <c:pt idx="45">
                  <c:v>1710000.1118582073</c:v>
                </c:pt>
                <c:pt idx="46">
                  <c:v>1710000.1118582054</c:v>
                </c:pt>
                <c:pt idx="47">
                  <c:v>1710000.111858204</c:v>
                </c:pt>
                <c:pt idx="48">
                  <c:v>1710000.1118582024</c:v>
                </c:pt>
                <c:pt idx="49">
                  <c:v>1710000.1118582007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F7-40AB-9CEF-28F645153F9A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1005.1108841860889</c:v>
                </c:pt>
                <c:pt idx="3">
                  <c:v>131.24838157729801</c:v>
                </c:pt>
                <c:pt idx="4">
                  <c:v>17.326336592127234</c:v>
                </c:pt>
                <c:pt idx="5">
                  <c:v>2.475278286340199</c:v>
                </c:pt>
                <c:pt idx="6">
                  <c:v>0.53927954302146475</c:v>
                </c:pt>
                <c:pt idx="7">
                  <c:v>0.28690097297889849</c:v>
                </c:pt>
                <c:pt idx="8">
                  <c:v>1.2526296343517984</c:v>
                </c:pt>
                <c:pt idx="9">
                  <c:v>4.7399774808498663</c:v>
                </c:pt>
                <c:pt idx="10">
                  <c:v>17.333156430821006</c:v>
                </c:pt>
                <c:pt idx="11">
                  <c:v>62.808430464911247</c:v>
                </c:pt>
                <c:pt idx="12">
                  <c:v>227.02414389630388</c:v>
                </c:pt>
                <c:pt idx="13">
                  <c:v>820.02054993046693</c:v>
                </c:pt>
                <c:pt idx="14">
                  <c:v>2961.342909863718</c:v>
                </c:pt>
                <c:pt idx="15">
                  <c:v>10693.228813008714</c:v>
                </c:pt>
                <c:pt idx="16">
                  <c:v>38605.318592749296</c:v>
                </c:pt>
                <c:pt idx="17">
                  <c:v>139285.94209118129</c:v>
                </c:pt>
                <c:pt idx="18">
                  <c:v>501329.31524156098</c:v>
                </c:pt>
                <c:pt idx="19">
                  <c:v>1836335.1104929852</c:v>
                </c:pt>
                <c:pt idx="20">
                  <c:v>6580374.2673211638</c:v>
                </c:pt>
                <c:pt idx="21">
                  <c:v>18498842.623577178</c:v>
                </c:pt>
                <c:pt idx="22">
                  <c:v>23251778.629238162</c:v>
                </c:pt>
                <c:pt idx="23">
                  <c:v>5380237.3206803882</c:v>
                </c:pt>
                <c:pt idx="24">
                  <c:v>246594.58280271944</c:v>
                </c:pt>
                <c:pt idx="25">
                  <c:v>7973.0084919698847</c:v>
                </c:pt>
                <c:pt idx="26">
                  <c:v>253.97605739637709</c:v>
                </c:pt>
                <c:pt idx="27">
                  <c:v>8.2957757300741033</c:v>
                </c:pt>
                <c:pt idx="28">
                  <c:v>0.48049058922264298</c:v>
                </c:pt>
                <c:pt idx="29">
                  <c:v>0.23188450436889552</c:v>
                </c:pt>
                <c:pt idx="30">
                  <c:v>0.22397629043102718</c:v>
                </c:pt>
                <c:pt idx="31">
                  <c:v>0.22372472543302768</c:v>
                </c:pt>
                <c:pt idx="32">
                  <c:v>0.22371672007102938</c:v>
                </c:pt>
                <c:pt idx="33">
                  <c:v>0.22371646229285558</c:v>
                </c:pt>
                <c:pt idx="34">
                  <c:v>0.22371645082286395</c:v>
                </c:pt>
                <c:pt idx="35">
                  <c:v>0.22371644726321138</c:v>
                </c:pt>
                <c:pt idx="36">
                  <c:v>0.22371644409907576</c:v>
                </c:pt>
                <c:pt idx="37">
                  <c:v>0.22371644063830243</c:v>
                </c:pt>
                <c:pt idx="38">
                  <c:v>0.22371643747416681</c:v>
                </c:pt>
                <c:pt idx="39">
                  <c:v>0.22371643411227271</c:v>
                </c:pt>
                <c:pt idx="40">
                  <c:v>0.22371643075037861</c:v>
                </c:pt>
                <c:pt idx="41">
                  <c:v>0.22371642758624299</c:v>
                </c:pt>
                <c:pt idx="42">
                  <c:v>0.22371642412546966</c:v>
                </c:pt>
                <c:pt idx="43">
                  <c:v>0.22371642096133404</c:v>
                </c:pt>
                <c:pt idx="44">
                  <c:v>0.22371641759943994</c:v>
                </c:pt>
                <c:pt idx="45">
                  <c:v>0.22371641443530432</c:v>
                </c:pt>
                <c:pt idx="46">
                  <c:v>0.22371641097453099</c:v>
                </c:pt>
                <c:pt idx="47">
                  <c:v>0.22371640810703308</c:v>
                </c:pt>
                <c:pt idx="48">
                  <c:v>0.22371640464625975</c:v>
                </c:pt>
                <c:pt idx="49">
                  <c:v>0.22371640148212413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F7-40AB-9CEF-28F645153F9A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502.55544209304446</c:v>
                </c:pt>
                <c:pt idx="3">
                  <c:v>65.624190788649003</c:v>
                </c:pt>
                <c:pt idx="4">
                  <c:v>8.6631682960636169</c:v>
                </c:pt>
                <c:pt idx="5">
                  <c:v>1.2376391431700995</c:v>
                </c:pt>
                <c:pt idx="6">
                  <c:v>0.26963977151073237</c:v>
                </c:pt>
                <c:pt idx="7">
                  <c:v>0.14345048648944925</c:v>
                </c:pt>
                <c:pt idx="8">
                  <c:v>0.62631481717589921</c:v>
                </c:pt>
                <c:pt idx="9">
                  <c:v>2.3699887404249331</c:v>
                </c:pt>
                <c:pt idx="10">
                  <c:v>8.6665782154105031</c:v>
                </c:pt>
                <c:pt idx="11">
                  <c:v>31.404215232455623</c:v>
                </c:pt>
                <c:pt idx="12">
                  <c:v>113.51207194815194</c:v>
                </c:pt>
                <c:pt idx="13">
                  <c:v>410.01027496523346</c:v>
                </c:pt>
                <c:pt idx="14">
                  <c:v>1480.671454931859</c:v>
                </c:pt>
                <c:pt idx="15">
                  <c:v>5346.6144065043572</c:v>
                </c:pt>
                <c:pt idx="16">
                  <c:v>19302.659296374648</c:v>
                </c:pt>
                <c:pt idx="17">
                  <c:v>69642.971045590646</c:v>
                </c:pt>
                <c:pt idx="18">
                  <c:v>250664.65762078049</c:v>
                </c:pt>
                <c:pt idx="19">
                  <c:v>918167.55524649261</c:v>
                </c:pt>
                <c:pt idx="20">
                  <c:v>3290187.1336605819</c:v>
                </c:pt>
                <c:pt idx="21">
                  <c:v>9249421.3117885888</c:v>
                </c:pt>
                <c:pt idx="22">
                  <c:v>11625889.314619081</c:v>
                </c:pt>
                <c:pt idx="23">
                  <c:v>2690118.6603401941</c:v>
                </c:pt>
                <c:pt idx="24">
                  <c:v>123297.29140135972</c:v>
                </c:pt>
                <c:pt idx="25">
                  <c:v>3986.5042459849424</c:v>
                </c:pt>
                <c:pt idx="26">
                  <c:v>126.98802869818854</c:v>
                </c:pt>
                <c:pt idx="27">
                  <c:v>4.1478878650370516</c:v>
                </c:pt>
                <c:pt idx="28">
                  <c:v>0.24024529461132149</c:v>
                </c:pt>
                <c:pt idx="29">
                  <c:v>0.11594225218444776</c:v>
                </c:pt>
                <c:pt idx="30">
                  <c:v>0.11198814521551359</c:v>
                </c:pt>
                <c:pt idx="31">
                  <c:v>0.11186236271651384</c:v>
                </c:pt>
                <c:pt idx="32">
                  <c:v>0.11185836003551469</c:v>
                </c:pt>
                <c:pt idx="33">
                  <c:v>0.11185823114642779</c:v>
                </c:pt>
                <c:pt idx="34">
                  <c:v>0.11185822541143198</c:v>
                </c:pt>
                <c:pt idx="35">
                  <c:v>0.11185822363160569</c:v>
                </c:pt>
                <c:pt idx="36">
                  <c:v>0.11185822204953788</c:v>
                </c:pt>
                <c:pt idx="37">
                  <c:v>0.11185822031915121</c:v>
                </c:pt>
                <c:pt idx="38">
                  <c:v>0.1118582187370834</c:v>
                </c:pt>
                <c:pt idx="39">
                  <c:v>0.11185821705613636</c:v>
                </c:pt>
                <c:pt idx="40">
                  <c:v>0.11185821537518931</c:v>
                </c:pt>
                <c:pt idx="41">
                  <c:v>0.1118582137931215</c:v>
                </c:pt>
                <c:pt idx="42">
                  <c:v>0.11185821206273483</c:v>
                </c:pt>
                <c:pt idx="43">
                  <c:v>0.11185821048066702</c:v>
                </c:pt>
                <c:pt idx="44">
                  <c:v>0.11185820879971997</c:v>
                </c:pt>
                <c:pt idx="45">
                  <c:v>0.11185820721765216</c:v>
                </c:pt>
                <c:pt idx="46">
                  <c:v>0.11185820548726549</c:v>
                </c:pt>
                <c:pt idx="47">
                  <c:v>0.11185820405351654</c:v>
                </c:pt>
                <c:pt idx="48">
                  <c:v>0.11185820232312987</c:v>
                </c:pt>
                <c:pt idx="49">
                  <c:v>0.11185820074106206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F7-40AB-9CEF-28F645153F9A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108.52598844694705</c:v>
                </c:pt>
                <c:pt idx="3">
                  <c:v>14.174381981710283</c:v>
                </c:pt>
                <c:pt idx="4">
                  <c:v>1.8712366274945198</c:v>
                </c:pt>
                <c:pt idx="5">
                  <c:v>0.26732989727098766</c:v>
                </c:pt>
                <c:pt idx="6">
                  <c:v>5.8242183163169245E-2</c:v>
                </c:pt>
                <c:pt idx="7">
                  <c:v>3.0985302963747293E-2</c:v>
                </c:pt>
                <c:pt idx="8">
                  <c:v>0.13528396013599497</c:v>
                </c:pt>
                <c:pt idx="9">
                  <c:v>0.51191698982439571</c:v>
                </c:pt>
                <c:pt idx="10">
                  <c:v>1.871973163991403</c:v>
                </c:pt>
                <c:pt idx="11">
                  <c:v>6.7832089859030544</c:v>
                </c:pt>
                <c:pt idx="12">
                  <c:v>24.517281454369652</c:v>
                </c:pt>
                <c:pt idx="13">
                  <c:v>88.544921152463871</c:v>
                </c:pt>
                <c:pt idx="14">
                  <c:v>319.59958019679755</c:v>
                </c:pt>
                <c:pt idx="15">
                  <c:v>1151.935668287422</c:v>
                </c:pt>
                <c:pt idx="16">
                  <c:v>4131.4537426620354</c:v>
                </c:pt>
                <c:pt idx="17">
                  <c:v>14563.220794120562</c:v>
                </c:pt>
                <c:pt idx="18">
                  <c:v>34200</c:v>
                </c:pt>
                <c:pt idx="19">
                  <c:v>34200</c:v>
                </c:pt>
                <c:pt idx="20">
                  <c:v>34200</c:v>
                </c:pt>
                <c:pt idx="21">
                  <c:v>34200</c:v>
                </c:pt>
                <c:pt idx="22">
                  <c:v>34200</c:v>
                </c:pt>
                <c:pt idx="23">
                  <c:v>34200</c:v>
                </c:pt>
                <c:pt idx="24">
                  <c:v>25172.772932755815</c:v>
                </c:pt>
                <c:pt idx="25">
                  <c:v>859.45303145147534</c:v>
                </c:pt>
                <c:pt idx="26">
                  <c:v>27.427754574184348</c:v>
                </c:pt>
                <c:pt idx="27">
                  <c:v>0.89594200804798374</c:v>
                </c:pt>
                <c:pt idx="28">
                  <c:v>5.1892977695500615E-2</c:v>
                </c:pt>
                <c:pt idx="29">
                  <c:v>2.5043525088274361E-2</c:v>
                </c:pt>
                <c:pt idx="30">
                  <c:v>2.4189438075745955E-2</c:v>
                </c:pt>
                <c:pt idx="31">
                  <c:v>2.4162269058859986E-2</c:v>
                </c:pt>
                <c:pt idx="32">
                  <c:v>2.4161404479856336E-2</c:v>
                </c:pt>
                <c:pt idx="33">
                  <c:v>2.4161376639816531E-2</c:v>
                </c:pt>
                <c:pt idx="34">
                  <c:v>2.4161375401057568E-2</c:v>
                </c:pt>
                <c:pt idx="35">
                  <c:v>2.4161375016615132E-2</c:v>
                </c:pt>
                <c:pt idx="36">
                  <c:v>2.4161374674888523E-2</c:v>
                </c:pt>
                <c:pt idx="37">
                  <c:v>2.4161374301125041E-2</c:v>
                </c:pt>
                <c:pt idx="38">
                  <c:v>2.4161373959398432E-2</c:v>
                </c:pt>
                <c:pt idx="39">
                  <c:v>2.4161373596313908E-2</c:v>
                </c:pt>
                <c:pt idx="40">
                  <c:v>2.4161373233229384E-2</c:v>
                </c:pt>
                <c:pt idx="41">
                  <c:v>2.4161372891502771E-2</c:v>
                </c:pt>
                <c:pt idx="42">
                  <c:v>2.4161372517739293E-2</c:v>
                </c:pt>
                <c:pt idx="43">
                  <c:v>2.4161372176012681E-2</c:v>
                </c:pt>
                <c:pt idx="44">
                  <c:v>2.4161371812928156E-2</c:v>
                </c:pt>
                <c:pt idx="45">
                  <c:v>2.4161371471201547E-2</c:v>
                </c:pt>
                <c:pt idx="46">
                  <c:v>2.4161371097438069E-2</c:v>
                </c:pt>
                <c:pt idx="47">
                  <c:v>2.4161370787748326E-2</c:v>
                </c:pt>
                <c:pt idx="48">
                  <c:v>2.4161370413984848E-2</c:v>
                </c:pt>
                <c:pt idx="49">
                  <c:v>2.4161370072258236E-2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F7-40AB-9CEF-28F645153F9A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20.102217683721779</c:v>
                </c:pt>
                <c:pt idx="3">
                  <c:v>2.6249676315459602</c:v>
                </c:pt>
                <c:pt idx="4">
                  <c:v>0.34652673184254468</c:v>
                </c:pt>
                <c:pt idx="5">
                  <c:v>4.9505565726803979E-2</c:v>
                </c:pt>
                <c:pt idx="6">
                  <c:v>1.0785590860429295E-2</c:v>
                </c:pt>
                <c:pt idx="7">
                  <c:v>5.7380194595779699E-3</c:v>
                </c:pt>
                <c:pt idx="8">
                  <c:v>2.5052592687035968E-2</c:v>
                </c:pt>
                <c:pt idx="9">
                  <c:v>9.4799549616997325E-2</c:v>
                </c:pt>
                <c:pt idx="10">
                  <c:v>0.34666312861642012</c:v>
                </c:pt>
                <c:pt idx="11">
                  <c:v>1.2561686092982249</c:v>
                </c:pt>
                <c:pt idx="12">
                  <c:v>4.5404828779260775</c:v>
                </c:pt>
                <c:pt idx="13">
                  <c:v>16.400410998609338</c:v>
                </c:pt>
                <c:pt idx="14">
                  <c:v>59.22685819727436</c:v>
                </c:pt>
                <c:pt idx="15">
                  <c:v>213.86457626017429</c:v>
                </c:pt>
                <c:pt idx="16">
                  <c:v>772.10637185498592</c:v>
                </c:pt>
                <c:pt idx="17">
                  <c:v>2785.718841823626</c:v>
                </c:pt>
                <c:pt idx="18">
                  <c:v>10026.58630483122</c:v>
                </c:pt>
                <c:pt idx="19">
                  <c:v>36726.702209859708</c:v>
                </c:pt>
                <c:pt idx="20">
                  <c:v>131607.48534642329</c:v>
                </c:pt>
                <c:pt idx="21">
                  <c:v>369976.85247154353</c:v>
                </c:pt>
                <c:pt idx="22">
                  <c:v>465035.57258476323</c:v>
                </c:pt>
                <c:pt idx="23">
                  <c:v>107604.74641360776</c:v>
                </c:pt>
                <c:pt idx="24">
                  <c:v>4931.8916560543885</c:v>
                </c:pt>
                <c:pt idx="25">
                  <c:v>159.46016983939771</c:v>
                </c:pt>
                <c:pt idx="26">
                  <c:v>5.0795211479275419</c:v>
                </c:pt>
                <c:pt idx="27">
                  <c:v>0.16591551460148207</c:v>
                </c:pt>
                <c:pt idx="28">
                  <c:v>9.6098117844528597E-3</c:v>
                </c:pt>
                <c:pt idx="29">
                  <c:v>4.6376900873779103E-3</c:v>
                </c:pt>
                <c:pt idx="30">
                  <c:v>4.4795258086205436E-3</c:v>
                </c:pt>
                <c:pt idx="31">
                  <c:v>4.4744945086605536E-3</c:v>
                </c:pt>
                <c:pt idx="32">
                  <c:v>4.4743344014205877E-3</c:v>
                </c:pt>
                <c:pt idx="33">
                  <c:v>4.4743292458571116E-3</c:v>
                </c:pt>
                <c:pt idx="34">
                  <c:v>4.4743290164572791E-3</c:v>
                </c:pt>
                <c:pt idx="35">
                  <c:v>4.4743289452642276E-3</c:v>
                </c:pt>
                <c:pt idx="36">
                  <c:v>4.4743288819815152E-3</c:v>
                </c:pt>
                <c:pt idx="37">
                  <c:v>4.4743288127660485E-3</c:v>
                </c:pt>
                <c:pt idx="38">
                  <c:v>4.4743287494833361E-3</c:v>
                </c:pt>
                <c:pt idx="39">
                  <c:v>4.4743286822454542E-3</c:v>
                </c:pt>
                <c:pt idx="40">
                  <c:v>4.4743286150075723E-3</c:v>
                </c:pt>
                <c:pt idx="41">
                  <c:v>4.4743285517248599E-3</c:v>
                </c:pt>
                <c:pt idx="42">
                  <c:v>4.4743284825093932E-3</c:v>
                </c:pt>
                <c:pt idx="43">
                  <c:v>4.4743284192266808E-3</c:v>
                </c:pt>
                <c:pt idx="44">
                  <c:v>4.4743283519887989E-3</c:v>
                </c:pt>
                <c:pt idx="45">
                  <c:v>4.4743282887060865E-3</c:v>
                </c:pt>
                <c:pt idx="46">
                  <c:v>4.4743282194906198E-3</c:v>
                </c:pt>
                <c:pt idx="47">
                  <c:v>4.4743281621406616E-3</c:v>
                </c:pt>
                <c:pt idx="48">
                  <c:v>4.474328092925195E-3</c:v>
                </c:pt>
                <c:pt idx="49">
                  <c:v>4.4743280296424826E-3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F7-40AB-9CEF-28F645153F9A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4.0204435367443558</c:v>
                </c:pt>
                <c:pt idx="3">
                  <c:v>0.52499352630919205</c:v>
                </c:pt>
                <c:pt idx="4">
                  <c:v>6.9305346368508935E-2</c:v>
                </c:pt>
                <c:pt idx="5">
                  <c:v>9.9011131453607959E-3</c:v>
                </c:pt>
                <c:pt idx="6">
                  <c:v>2.157118172085859E-3</c:v>
                </c:pt>
                <c:pt idx="7">
                  <c:v>1.147603891915594E-3</c:v>
                </c:pt>
                <c:pt idx="8">
                  <c:v>5.0105185374071937E-3</c:v>
                </c:pt>
                <c:pt idx="9">
                  <c:v>1.8959909923399465E-2</c:v>
                </c:pt>
                <c:pt idx="10">
                  <c:v>6.9332625723284025E-2</c:v>
                </c:pt>
                <c:pt idx="11">
                  <c:v>0.25123372185964499</c:v>
                </c:pt>
                <c:pt idx="12">
                  <c:v>0.9080965755852155</c:v>
                </c:pt>
                <c:pt idx="13">
                  <c:v>3.2800821997218677</c:v>
                </c:pt>
                <c:pt idx="14">
                  <c:v>11.845371639454873</c:v>
                </c:pt>
                <c:pt idx="15">
                  <c:v>72.732288130087142</c:v>
                </c:pt>
                <c:pt idx="16">
                  <c:v>351.85318592749297</c:v>
                </c:pt>
                <c:pt idx="17">
                  <c:v>1358.659420911813</c:v>
                </c:pt>
                <c:pt idx="18">
                  <c:v>4979.0931524156103</c:v>
                </c:pt>
                <c:pt idx="19">
                  <c:v>18329.151104929853</c:v>
                </c:pt>
                <c:pt idx="20">
                  <c:v>65769.542673211647</c:v>
                </c:pt>
                <c:pt idx="21">
                  <c:v>184954.22623577176</c:v>
                </c:pt>
                <c:pt idx="22">
                  <c:v>232483.5862923816</c:v>
                </c:pt>
                <c:pt idx="23">
                  <c:v>53768.173206803884</c:v>
                </c:pt>
                <c:pt idx="24">
                  <c:v>2431.7458280271944</c:v>
                </c:pt>
                <c:pt idx="25">
                  <c:v>45.530084919698851</c:v>
                </c:pt>
                <c:pt idx="26">
                  <c:v>1.0159042295855085</c:v>
                </c:pt>
                <c:pt idx="27">
                  <c:v>3.3183102920296415E-2</c:v>
                </c:pt>
                <c:pt idx="28">
                  <c:v>1.9219623568905719E-3</c:v>
                </c:pt>
                <c:pt idx="29">
                  <c:v>9.2753801747558207E-4</c:v>
                </c:pt>
                <c:pt idx="30">
                  <c:v>8.9590516172410872E-4</c:v>
                </c:pt>
                <c:pt idx="31">
                  <c:v>8.9489890173211073E-4</c:v>
                </c:pt>
                <c:pt idx="32">
                  <c:v>8.9486688028411754E-4</c:v>
                </c:pt>
                <c:pt idx="33">
                  <c:v>8.9486584917142231E-4</c:v>
                </c:pt>
                <c:pt idx="34">
                  <c:v>8.9486580329145582E-4</c:v>
                </c:pt>
                <c:pt idx="35">
                  <c:v>8.9486578905284553E-4</c:v>
                </c:pt>
                <c:pt idx="36">
                  <c:v>8.9486577639630305E-4</c:v>
                </c:pt>
                <c:pt idx="37">
                  <c:v>8.9486576255320971E-4</c:v>
                </c:pt>
                <c:pt idx="38">
                  <c:v>8.9486574989666723E-4</c:v>
                </c:pt>
                <c:pt idx="39">
                  <c:v>8.9486573644909084E-4</c:v>
                </c:pt>
                <c:pt idx="40">
                  <c:v>8.9486572300151446E-4</c:v>
                </c:pt>
                <c:pt idx="41">
                  <c:v>8.9486571034497198E-4</c:v>
                </c:pt>
                <c:pt idx="42">
                  <c:v>8.9486569650187864E-4</c:v>
                </c:pt>
                <c:pt idx="43">
                  <c:v>8.9486568384533616E-4</c:v>
                </c:pt>
                <c:pt idx="44">
                  <c:v>8.9486567039775977E-4</c:v>
                </c:pt>
                <c:pt idx="45">
                  <c:v>8.9486565774121729E-4</c:v>
                </c:pt>
                <c:pt idx="46">
                  <c:v>8.9486564389812395E-4</c:v>
                </c:pt>
                <c:pt idx="47">
                  <c:v>8.9486563242813233E-4</c:v>
                </c:pt>
                <c:pt idx="48">
                  <c:v>8.9486561858503899E-4</c:v>
                </c:pt>
                <c:pt idx="49">
                  <c:v>8.9486560592849651E-4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F7-40AB-9CEF-28F645153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1005.1108841860889</c:v>
                </c:pt>
                <c:pt idx="3">
                  <c:v>131.24838157729801</c:v>
                </c:pt>
                <c:pt idx="4">
                  <c:v>17.326336592127234</c:v>
                </c:pt>
                <c:pt idx="5">
                  <c:v>2.475278286340199</c:v>
                </c:pt>
                <c:pt idx="6">
                  <c:v>0.53927954302146475</c:v>
                </c:pt>
                <c:pt idx="7">
                  <c:v>0.28690097297889849</c:v>
                </c:pt>
                <c:pt idx="8">
                  <c:v>1.2526296343517984</c:v>
                </c:pt>
                <c:pt idx="9">
                  <c:v>4.7399774808498663</c:v>
                </c:pt>
                <c:pt idx="10">
                  <c:v>17.333156430821006</c:v>
                </c:pt>
                <c:pt idx="11">
                  <c:v>62.808430464911247</c:v>
                </c:pt>
                <c:pt idx="12">
                  <c:v>227.02414389630388</c:v>
                </c:pt>
                <c:pt idx="13">
                  <c:v>820.02054993046693</c:v>
                </c:pt>
                <c:pt idx="14">
                  <c:v>2961.342909863718</c:v>
                </c:pt>
                <c:pt idx="15">
                  <c:v>10693.228813008714</c:v>
                </c:pt>
                <c:pt idx="16">
                  <c:v>38605.318592749296</c:v>
                </c:pt>
                <c:pt idx="17">
                  <c:v>139285.94209118129</c:v>
                </c:pt>
                <c:pt idx="18">
                  <c:v>501329.31524156098</c:v>
                </c:pt>
                <c:pt idx="19">
                  <c:v>1836335.1104929852</c:v>
                </c:pt>
                <c:pt idx="20">
                  <c:v>6580374.2673211638</c:v>
                </c:pt>
                <c:pt idx="21">
                  <c:v>18498842.623577178</c:v>
                </c:pt>
                <c:pt idx="22">
                  <c:v>23251778.629238162</c:v>
                </c:pt>
                <c:pt idx="23">
                  <c:v>5380237.3206803882</c:v>
                </c:pt>
                <c:pt idx="24">
                  <c:v>246594.58280271944</c:v>
                </c:pt>
                <c:pt idx="25">
                  <c:v>7973.0084919698847</c:v>
                </c:pt>
                <c:pt idx="26">
                  <c:v>253.97605739637709</c:v>
                </c:pt>
                <c:pt idx="27">
                  <c:v>8.2957757300741033</c:v>
                </c:pt>
                <c:pt idx="28">
                  <c:v>0.48049058922264298</c:v>
                </c:pt>
                <c:pt idx="29">
                  <c:v>0.23188450436889552</c:v>
                </c:pt>
                <c:pt idx="30">
                  <c:v>0.22397629043102718</c:v>
                </c:pt>
                <c:pt idx="31">
                  <c:v>0.22372472543302768</c:v>
                </c:pt>
                <c:pt idx="32">
                  <c:v>0.22371672007102938</c:v>
                </c:pt>
                <c:pt idx="33">
                  <c:v>0.22371646229285558</c:v>
                </c:pt>
                <c:pt idx="34">
                  <c:v>0.22371645082286395</c:v>
                </c:pt>
                <c:pt idx="35">
                  <c:v>0.22371644726321138</c:v>
                </c:pt>
                <c:pt idx="36">
                  <c:v>0.22371644409907576</c:v>
                </c:pt>
                <c:pt idx="37">
                  <c:v>0.22371644063830243</c:v>
                </c:pt>
                <c:pt idx="38">
                  <c:v>0.22371643747416681</c:v>
                </c:pt>
                <c:pt idx="39">
                  <c:v>0.22371643411227271</c:v>
                </c:pt>
                <c:pt idx="40">
                  <c:v>0.22371643075037861</c:v>
                </c:pt>
                <c:pt idx="41">
                  <c:v>0.22371642758624299</c:v>
                </c:pt>
                <c:pt idx="42">
                  <c:v>0.22371642412546966</c:v>
                </c:pt>
                <c:pt idx="43">
                  <c:v>0.22371642096133404</c:v>
                </c:pt>
                <c:pt idx="44">
                  <c:v>0.22371641759943994</c:v>
                </c:pt>
                <c:pt idx="45">
                  <c:v>0.22371641443530432</c:v>
                </c:pt>
                <c:pt idx="46">
                  <c:v>0.22371641097453099</c:v>
                </c:pt>
                <c:pt idx="47">
                  <c:v>0.22371640810703308</c:v>
                </c:pt>
                <c:pt idx="48">
                  <c:v>0.22371640464625975</c:v>
                </c:pt>
                <c:pt idx="49">
                  <c:v>0.22371640148212413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BF-4997-9B06-7817506EDBD7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502.55544209304446</c:v>
                </c:pt>
                <c:pt idx="3">
                  <c:v>65.624190788649003</c:v>
                </c:pt>
                <c:pt idx="4">
                  <c:v>8.6631682960636169</c:v>
                </c:pt>
                <c:pt idx="5">
                  <c:v>1.2376391431700995</c:v>
                </c:pt>
                <c:pt idx="6">
                  <c:v>0.26963977151073237</c:v>
                </c:pt>
                <c:pt idx="7">
                  <c:v>0.14345048648944925</c:v>
                </c:pt>
                <c:pt idx="8">
                  <c:v>0.62631481717589921</c:v>
                </c:pt>
                <c:pt idx="9">
                  <c:v>2.3699887404249331</c:v>
                </c:pt>
                <c:pt idx="10">
                  <c:v>8.6665782154105031</c:v>
                </c:pt>
                <c:pt idx="11">
                  <c:v>31.404215232455623</c:v>
                </c:pt>
                <c:pt idx="12">
                  <c:v>113.51207194815194</c:v>
                </c:pt>
                <c:pt idx="13">
                  <c:v>410.01027496523346</c:v>
                </c:pt>
                <c:pt idx="14">
                  <c:v>1480.671454931859</c:v>
                </c:pt>
                <c:pt idx="15">
                  <c:v>5346.6144065043572</c:v>
                </c:pt>
                <c:pt idx="16">
                  <c:v>19302.659296374648</c:v>
                </c:pt>
                <c:pt idx="17">
                  <c:v>69642.971045590646</c:v>
                </c:pt>
                <c:pt idx="18">
                  <c:v>250664.65762078049</c:v>
                </c:pt>
                <c:pt idx="19">
                  <c:v>918167.55524649261</c:v>
                </c:pt>
                <c:pt idx="20">
                  <c:v>3290187.1336605819</c:v>
                </c:pt>
                <c:pt idx="21">
                  <c:v>9249421.3117885888</c:v>
                </c:pt>
                <c:pt idx="22">
                  <c:v>11625889.314619081</c:v>
                </c:pt>
                <c:pt idx="23">
                  <c:v>2690118.6603401941</c:v>
                </c:pt>
                <c:pt idx="24">
                  <c:v>123297.29140135972</c:v>
                </c:pt>
                <c:pt idx="25">
                  <c:v>3986.5042459849424</c:v>
                </c:pt>
                <c:pt idx="26">
                  <c:v>126.98802869818854</c:v>
                </c:pt>
                <c:pt idx="27">
                  <c:v>4.1478878650370516</c:v>
                </c:pt>
                <c:pt idx="28">
                  <c:v>0.24024529461132149</c:v>
                </c:pt>
                <c:pt idx="29">
                  <c:v>0.11594225218444776</c:v>
                </c:pt>
                <c:pt idx="30">
                  <c:v>0.11198814521551359</c:v>
                </c:pt>
                <c:pt idx="31">
                  <c:v>0.11186236271651384</c:v>
                </c:pt>
                <c:pt idx="32">
                  <c:v>0.11185836003551469</c:v>
                </c:pt>
                <c:pt idx="33">
                  <c:v>0.11185823114642779</c:v>
                </c:pt>
                <c:pt idx="34">
                  <c:v>0.11185822541143198</c:v>
                </c:pt>
                <c:pt idx="35">
                  <c:v>0.11185822363160569</c:v>
                </c:pt>
                <c:pt idx="36">
                  <c:v>0.11185822204953788</c:v>
                </c:pt>
                <c:pt idx="37">
                  <c:v>0.11185822031915121</c:v>
                </c:pt>
                <c:pt idx="38">
                  <c:v>0.1118582187370834</c:v>
                </c:pt>
                <c:pt idx="39">
                  <c:v>0.11185821705613636</c:v>
                </c:pt>
                <c:pt idx="40">
                  <c:v>0.11185821537518931</c:v>
                </c:pt>
                <c:pt idx="41">
                  <c:v>0.1118582137931215</c:v>
                </c:pt>
                <c:pt idx="42">
                  <c:v>0.11185821206273483</c:v>
                </c:pt>
                <c:pt idx="43">
                  <c:v>0.11185821048066702</c:v>
                </c:pt>
                <c:pt idx="44">
                  <c:v>0.11185820879971997</c:v>
                </c:pt>
                <c:pt idx="45">
                  <c:v>0.11185820721765216</c:v>
                </c:pt>
                <c:pt idx="46">
                  <c:v>0.11185820548726549</c:v>
                </c:pt>
                <c:pt idx="47">
                  <c:v>0.11185820405351654</c:v>
                </c:pt>
                <c:pt idx="48">
                  <c:v>0.11185820232312987</c:v>
                </c:pt>
                <c:pt idx="49">
                  <c:v>0.11185820074106206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BF-4997-9B06-7817506EDBD7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108.52598844694705</c:v>
                </c:pt>
                <c:pt idx="3">
                  <c:v>14.174381981710283</c:v>
                </c:pt>
                <c:pt idx="4">
                  <c:v>1.8712366274945198</c:v>
                </c:pt>
                <c:pt idx="5">
                  <c:v>0.26732989727098766</c:v>
                </c:pt>
                <c:pt idx="6">
                  <c:v>5.8242183163169245E-2</c:v>
                </c:pt>
                <c:pt idx="7">
                  <c:v>3.0985302963747293E-2</c:v>
                </c:pt>
                <c:pt idx="8">
                  <c:v>0.13528396013599497</c:v>
                </c:pt>
                <c:pt idx="9">
                  <c:v>0.51191698982439571</c:v>
                </c:pt>
                <c:pt idx="10">
                  <c:v>1.871973163991403</c:v>
                </c:pt>
                <c:pt idx="11">
                  <c:v>6.7832089859030544</c:v>
                </c:pt>
                <c:pt idx="12">
                  <c:v>24.517281454369652</c:v>
                </c:pt>
                <c:pt idx="13">
                  <c:v>88.544921152463871</c:v>
                </c:pt>
                <c:pt idx="14">
                  <c:v>319.59958019679755</c:v>
                </c:pt>
                <c:pt idx="15">
                  <c:v>1151.935668287422</c:v>
                </c:pt>
                <c:pt idx="16">
                  <c:v>4131.4537426620354</c:v>
                </c:pt>
                <c:pt idx="17">
                  <c:v>14563.220794120562</c:v>
                </c:pt>
                <c:pt idx="18">
                  <c:v>34200</c:v>
                </c:pt>
                <c:pt idx="19">
                  <c:v>34200</c:v>
                </c:pt>
                <c:pt idx="20">
                  <c:v>34200</c:v>
                </c:pt>
                <c:pt idx="21">
                  <c:v>34200</c:v>
                </c:pt>
                <c:pt idx="22">
                  <c:v>34200</c:v>
                </c:pt>
                <c:pt idx="23">
                  <c:v>34200</c:v>
                </c:pt>
                <c:pt idx="24">
                  <c:v>25172.772932755815</c:v>
                </c:pt>
                <c:pt idx="25">
                  <c:v>859.45303145147534</c:v>
                </c:pt>
                <c:pt idx="26">
                  <c:v>27.427754574184348</c:v>
                </c:pt>
                <c:pt idx="27">
                  <c:v>0.89594200804798374</c:v>
                </c:pt>
                <c:pt idx="28">
                  <c:v>5.1892977695500615E-2</c:v>
                </c:pt>
                <c:pt idx="29">
                  <c:v>2.5043525088274361E-2</c:v>
                </c:pt>
                <c:pt idx="30">
                  <c:v>2.4189438075745955E-2</c:v>
                </c:pt>
                <c:pt idx="31">
                  <c:v>2.4162269058859986E-2</c:v>
                </c:pt>
                <c:pt idx="32">
                  <c:v>2.4161404479856336E-2</c:v>
                </c:pt>
                <c:pt idx="33">
                  <c:v>2.4161376639816531E-2</c:v>
                </c:pt>
                <c:pt idx="34">
                  <c:v>2.4161375401057568E-2</c:v>
                </c:pt>
                <c:pt idx="35">
                  <c:v>2.4161375016615132E-2</c:v>
                </c:pt>
                <c:pt idx="36">
                  <c:v>2.4161374674888523E-2</c:v>
                </c:pt>
                <c:pt idx="37">
                  <c:v>2.4161374301125041E-2</c:v>
                </c:pt>
                <c:pt idx="38">
                  <c:v>2.4161373959398432E-2</c:v>
                </c:pt>
                <c:pt idx="39">
                  <c:v>2.4161373596313908E-2</c:v>
                </c:pt>
                <c:pt idx="40">
                  <c:v>2.4161373233229384E-2</c:v>
                </c:pt>
                <c:pt idx="41">
                  <c:v>2.4161372891502771E-2</c:v>
                </c:pt>
                <c:pt idx="42">
                  <c:v>2.4161372517739293E-2</c:v>
                </c:pt>
                <c:pt idx="43">
                  <c:v>2.4161372176012681E-2</c:v>
                </c:pt>
                <c:pt idx="44">
                  <c:v>2.4161371812928156E-2</c:v>
                </c:pt>
                <c:pt idx="45">
                  <c:v>2.4161371471201547E-2</c:v>
                </c:pt>
                <c:pt idx="46">
                  <c:v>2.4161371097438069E-2</c:v>
                </c:pt>
                <c:pt idx="47">
                  <c:v>2.4161370787748326E-2</c:v>
                </c:pt>
                <c:pt idx="48">
                  <c:v>2.4161370413984848E-2</c:v>
                </c:pt>
                <c:pt idx="49">
                  <c:v>2.4161370072258236E-2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BF-4997-9B06-7817506EDBD7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20.102217683721779</c:v>
                </c:pt>
                <c:pt idx="3">
                  <c:v>2.6249676315459602</c:v>
                </c:pt>
                <c:pt idx="4">
                  <c:v>0.34652673184254468</c:v>
                </c:pt>
                <c:pt idx="5">
                  <c:v>4.9505565726803979E-2</c:v>
                </c:pt>
                <c:pt idx="6">
                  <c:v>1.0785590860429295E-2</c:v>
                </c:pt>
                <c:pt idx="7">
                  <c:v>5.7380194595779699E-3</c:v>
                </c:pt>
                <c:pt idx="8">
                  <c:v>2.5052592687035968E-2</c:v>
                </c:pt>
                <c:pt idx="9">
                  <c:v>9.4799549616997325E-2</c:v>
                </c:pt>
                <c:pt idx="10">
                  <c:v>0.34666312861642012</c:v>
                </c:pt>
                <c:pt idx="11">
                  <c:v>1.2561686092982249</c:v>
                </c:pt>
                <c:pt idx="12">
                  <c:v>4.5404828779260775</c:v>
                </c:pt>
                <c:pt idx="13">
                  <c:v>16.400410998609338</c:v>
                </c:pt>
                <c:pt idx="14">
                  <c:v>59.22685819727436</c:v>
                </c:pt>
                <c:pt idx="15">
                  <c:v>213.86457626017429</c:v>
                </c:pt>
                <c:pt idx="16">
                  <c:v>772.10637185498592</c:v>
                </c:pt>
                <c:pt idx="17">
                  <c:v>2785.718841823626</c:v>
                </c:pt>
                <c:pt idx="18">
                  <c:v>10026.58630483122</c:v>
                </c:pt>
                <c:pt idx="19">
                  <c:v>36726.702209859708</c:v>
                </c:pt>
                <c:pt idx="20">
                  <c:v>131607.48534642329</c:v>
                </c:pt>
                <c:pt idx="21">
                  <c:v>369976.85247154353</c:v>
                </c:pt>
                <c:pt idx="22">
                  <c:v>465035.57258476323</c:v>
                </c:pt>
                <c:pt idx="23">
                  <c:v>107604.74641360776</c:v>
                </c:pt>
                <c:pt idx="24">
                  <c:v>4931.8916560543885</c:v>
                </c:pt>
                <c:pt idx="25">
                  <c:v>159.46016983939771</c:v>
                </c:pt>
                <c:pt idx="26">
                  <c:v>5.0795211479275419</c:v>
                </c:pt>
                <c:pt idx="27">
                  <c:v>0.16591551460148207</c:v>
                </c:pt>
                <c:pt idx="28">
                  <c:v>9.6098117844528597E-3</c:v>
                </c:pt>
                <c:pt idx="29">
                  <c:v>4.6376900873779103E-3</c:v>
                </c:pt>
                <c:pt idx="30">
                  <c:v>4.4795258086205436E-3</c:v>
                </c:pt>
                <c:pt idx="31">
                  <c:v>4.4744945086605536E-3</c:v>
                </c:pt>
                <c:pt idx="32">
                  <c:v>4.4743344014205877E-3</c:v>
                </c:pt>
                <c:pt idx="33">
                  <c:v>4.4743292458571116E-3</c:v>
                </c:pt>
                <c:pt idx="34">
                  <c:v>4.4743290164572791E-3</c:v>
                </c:pt>
                <c:pt idx="35">
                  <c:v>4.4743289452642276E-3</c:v>
                </c:pt>
                <c:pt idx="36">
                  <c:v>4.4743288819815152E-3</c:v>
                </c:pt>
                <c:pt idx="37">
                  <c:v>4.4743288127660485E-3</c:v>
                </c:pt>
                <c:pt idx="38">
                  <c:v>4.4743287494833361E-3</c:v>
                </c:pt>
                <c:pt idx="39">
                  <c:v>4.4743286822454542E-3</c:v>
                </c:pt>
                <c:pt idx="40">
                  <c:v>4.4743286150075723E-3</c:v>
                </c:pt>
                <c:pt idx="41">
                  <c:v>4.4743285517248599E-3</c:v>
                </c:pt>
                <c:pt idx="42">
                  <c:v>4.4743284825093932E-3</c:v>
                </c:pt>
                <c:pt idx="43">
                  <c:v>4.4743284192266808E-3</c:v>
                </c:pt>
                <c:pt idx="44">
                  <c:v>4.4743283519887989E-3</c:v>
                </c:pt>
                <c:pt idx="45">
                  <c:v>4.4743282887060865E-3</c:v>
                </c:pt>
                <c:pt idx="46">
                  <c:v>4.4743282194906198E-3</c:v>
                </c:pt>
                <c:pt idx="47">
                  <c:v>4.4743281621406616E-3</c:v>
                </c:pt>
                <c:pt idx="48">
                  <c:v>4.474328092925195E-3</c:v>
                </c:pt>
                <c:pt idx="49">
                  <c:v>4.4743280296424826E-3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BF-4997-9B06-7817506EDBD7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4.0204435367443558</c:v>
                </c:pt>
                <c:pt idx="3">
                  <c:v>0.52499352630919205</c:v>
                </c:pt>
                <c:pt idx="4">
                  <c:v>6.9305346368508935E-2</c:v>
                </c:pt>
                <c:pt idx="5">
                  <c:v>9.9011131453607959E-3</c:v>
                </c:pt>
                <c:pt idx="6">
                  <c:v>2.157118172085859E-3</c:v>
                </c:pt>
                <c:pt idx="7">
                  <c:v>1.147603891915594E-3</c:v>
                </c:pt>
                <c:pt idx="8">
                  <c:v>5.0105185374071937E-3</c:v>
                </c:pt>
                <c:pt idx="9">
                  <c:v>1.8959909923399465E-2</c:v>
                </c:pt>
                <c:pt idx="10">
                  <c:v>6.9332625723284025E-2</c:v>
                </c:pt>
                <c:pt idx="11">
                  <c:v>0.25123372185964499</c:v>
                </c:pt>
                <c:pt idx="12">
                  <c:v>0.9080965755852155</c:v>
                </c:pt>
                <c:pt idx="13">
                  <c:v>3.2800821997218677</c:v>
                </c:pt>
                <c:pt idx="14">
                  <c:v>11.845371639454873</c:v>
                </c:pt>
                <c:pt idx="15">
                  <c:v>72.732288130087142</c:v>
                </c:pt>
                <c:pt idx="16">
                  <c:v>351.85318592749297</c:v>
                </c:pt>
                <c:pt idx="17">
                  <c:v>1358.659420911813</c:v>
                </c:pt>
                <c:pt idx="18">
                  <c:v>4979.0931524156103</c:v>
                </c:pt>
                <c:pt idx="19">
                  <c:v>18329.151104929853</c:v>
                </c:pt>
                <c:pt idx="20">
                  <c:v>65769.542673211647</c:v>
                </c:pt>
                <c:pt idx="21">
                  <c:v>184954.22623577176</c:v>
                </c:pt>
                <c:pt idx="22">
                  <c:v>232483.5862923816</c:v>
                </c:pt>
                <c:pt idx="23">
                  <c:v>53768.173206803884</c:v>
                </c:pt>
                <c:pt idx="24">
                  <c:v>2431.7458280271944</c:v>
                </c:pt>
                <c:pt idx="25">
                  <c:v>45.530084919698851</c:v>
                </c:pt>
                <c:pt idx="26">
                  <c:v>1.0159042295855085</c:v>
                </c:pt>
                <c:pt idx="27">
                  <c:v>3.3183102920296415E-2</c:v>
                </c:pt>
                <c:pt idx="28">
                  <c:v>1.9219623568905719E-3</c:v>
                </c:pt>
                <c:pt idx="29">
                  <c:v>9.2753801747558207E-4</c:v>
                </c:pt>
                <c:pt idx="30">
                  <c:v>8.9590516172410872E-4</c:v>
                </c:pt>
                <c:pt idx="31">
                  <c:v>8.9489890173211073E-4</c:v>
                </c:pt>
                <c:pt idx="32">
                  <c:v>8.9486688028411754E-4</c:v>
                </c:pt>
                <c:pt idx="33">
                  <c:v>8.9486584917142231E-4</c:v>
                </c:pt>
                <c:pt idx="34">
                  <c:v>8.9486580329145582E-4</c:v>
                </c:pt>
                <c:pt idx="35">
                  <c:v>8.9486578905284553E-4</c:v>
                </c:pt>
                <c:pt idx="36">
                  <c:v>8.9486577639630305E-4</c:v>
                </c:pt>
                <c:pt idx="37">
                  <c:v>8.9486576255320971E-4</c:v>
                </c:pt>
                <c:pt idx="38">
                  <c:v>8.9486574989666723E-4</c:v>
                </c:pt>
                <c:pt idx="39">
                  <c:v>8.9486573644909084E-4</c:v>
                </c:pt>
                <c:pt idx="40">
                  <c:v>8.9486572300151446E-4</c:v>
                </c:pt>
                <c:pt idx="41">
                  <c:v>8.9486571034497198E-4</c:v>
                </c:pt>
                <c:pt idx="42">
                  <c:v>8.9486569650187864E-4</c:v>
                </c:pt>
                <c:pt idx="43">
                  <c:v>8.9486568384533616E-4</c:v>
                </c:pt>
                <c:pt idx="44">
                  <c:v>8.9486567039775977E-4</c:v>
                </c:pt>
                <c:pt idx="45">
                  <c:v>8.9486565774121729E-4</c:v>
                </c:pt>
                <c:pt idx="46">
                  <c:v>8.9486564389812395E-4</c:v>
                </c:pt>
                <c:pt idx="47">
                  <c:v>8.9486563242813233E-4</c:v>
                </c:pt>
                <c:pt idx="48">
                  <c:v>8.9486561858503899E-4</c:v>
                </c:pt>
                <c:pt idx="49">
                  <c:v>8.9486560592849651E-4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BF-4997-9B06-7817506ED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1341.7824526252841</c:v>
                </c:pt>
                <c:pt idx="3">
                  <c:v>1473.0308342025821</c:v>
                </c:pt>
                <c:pt idx="4">
                  <c:v>1490.3571707947094</c:v>
                </c:pt>
                <c:pt idx="5">
                  <c:v>1492.8324490810496</c:v>
                </c:pt>
                <c:pt idx="6">
                  <c:v>1493.371728624071</c:v>
                </c:pt>
                <c:pt idx="7">
                  <c:v>1493.6586295970499</c:v>
                </c:pt>
                <c:pt idx="8">
                  <c:v>1494.9112592314016</c:v>
                </c:pt>
                <c:pt idx="9">
                  <c:v>1499.6512367122514</c:v>
                </c:pt>
                <c:pt idx="10">
                  <c:v>1516.9843931430723</c:v>
                </c:pt>
                <c:pt idx="11">
                  <c:v>1579.7928236079836</c:v>
                </c:pt>
                <c:pt idx="12">
                  <c:v>1806.8169675042875</c:v>
                </c:pt>
                <c:pt idx="13">
                  <c:v>2626.8375174347543</c:v>
                </c:pt>
                <c:pt idx="14">
                  <c:v>5588.1804272984718</c:v>
                </c:pt>
                <c:pt idx="15">
                  <c:v>16281.409240307186</c:v>
                </c:pt>
                <c:pt idx="16">
                  <c:v>54886.72783305648</c:v>
                </c:pt>
                <c:pt idx="17">
                  <c:v>194172.66992423777</c:v>
                </c:pt>
                <c:pt idx="18">
                  <c:v>695501.9851657988</c:v>
                </c:pt>
                <c:pt idx="19">
                  <c:v>2531837.0956587838</c:v>
                </c:pt>
                <c:pt idx="20">
                  <c:v>9112211.3629799485</c:v>
                </c:pt>
                <c:pt idx="21">
                  <c:v>27611053.986557126</c:v>
                </c:pt>
                <c:pt idx="22">
                  <c:v>50862832.615795285</c:v>
                </c:pt>
                <c:pt idx="23">
                  <c:v>56243069.936475672</c:v>
                </c:pt>
                <c:pt idx="24">
                  <c:v>56489664.519278392</c:v>
                </c:pt>
                <c:pt idx="25">
                  <c:v>56497637.527770363</c:v>
                </c:pt>
                <c:pt idx="26">
                  <c:v>56497891.503827758</c:v>
                </c:pt>
                <c:pt idx="27">
                  <c:v>56497899.799603485</c:v>
                </c:pt>
                <c:pt idx="28">
                  <c:v>56497900.280094072</c:v>
                </c:pt>
                <c:pt idx="29">
                  <c:v>56497900.511978574</c:v>
                </c:pt>
                <c:pt idx="30">
                  <c:v>56497900.735954866</c:v>
                </c:pt>
                <c:pt idx="31">
                  <c:v>56497900.959679589</c:v>
                </c:pt>
                <c:pt idx="32">
                  <c:v>56497901.18339631</c:v>
                </c:pt>
                <c:pt idx="33">
                  <c:v>56497901.40711277</c:v>
                </c:pt>
                <c:pt idx="34">
                  <c:v>56497901.630829223</c:v>
                </c:pt>
                <c:pt idx="35">
                  <c:v>56497901.854545668</c:v>
                </c:pt>
                <c:pt idx="36">
                  <c:v>56497902.078262113</c:v>
                </c:pt>
                <c:pt idx="37">
                  <c:v>56497902.301978551</c:v>
                </c:pt>
                <c:pt idx="38">
                  <c:v>56497902.525694989</c:v>
                </c:pt>
                <c:pt idx="39">
                  <c:v>56497902.749411426</c:v>
                </c:pt>
                <c:pt idx="40">
                  <c:v>56497902.973127857</c:v>
                </c:pt>
                <c:pt idx="41">
                  <c:v>56497903.196844287</c:v>
                </c:pt>
                <c:pt idx="42">
                  <c:v>56497903.42056071</c:v>
                </c:pt>
                <c:pt idx="43">
                  <c:v>56497903.644277133</c:v>
                </c:pt>
                <c:pt idx="44">
                  <c:v>56497903.867993549</c:v>
                </c:pt>
                <c:pt idx="45">
                  <c:v>56497904.091709964</c:v>
                </c:pt>
                <c:pt idx="46">
                  <c:v>56497904.315426372</c:v>
                </c:pt>
                <c:pt idx="47">
                  <c:v>56497904.53914278</c:v>
                </c:pt>
                <c:pt idx="48">
                  <c:v>56497904.762859188</c:v>
                </c:pt>
                <c:pt idx="49">
                  <c:v>56497904.986575589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22-4504-B77B-15A938D1980B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670.89122631264206</c:v>
                </c:pt>
                <c:pt idx="3">
                  <c:v>736.51541710129106</c:v>
                </c:pt>
                <c:pt idx="4">
                  <c:v>745.17858539735471</c:v>
                </c:pt>
                <c:pt idx="5">
                  <c:v>746.41622454052481</c:v>
                </c:pt>
                <c:pt idx="6">
                  <c:v>746.68586431203551</c:v>
                </c:pt>
                <c:pt idx="7">
                  <c:v>746.82931479852493</c:v>
                </c:pt>
                <c:pt idx="8">
                  <c:v>747.45562961570079</c:v>
                </c:pt>
                <c:pt idx="9">
                  <c:v>749.82561835612569</c:v>
                </c:pt>
                <c:pt idx="10">
                  <c:v>758.49219657153617</c:v>
                </c:pt>
                <c:pt idx="11">
                  <c:v>789.89641180399178</c:v>
                </c:pt>
                <c:pt idx="12">
                  <c:v>903.40848375214375</c:v>
                </c:pt>
                <c:pt idx="13">
                  <c:v>1313.4187587173772</c:v>
                </c:pt>
                <c:pt idx="14">
                  <c:v>2794.0902136492359</c:v>
                </c:pt>
                <c:pt idx="15">
                  <c:v>8140.7046201535932</c:v>
                </c:pt>
                <c:pt idx="16">
                  <c:v>27443.36391652824</c:v>
                </c:pt>
                <c:pt idx="17">
                  <c:v>97086.334962118883</c:v>
                </c:pt>
                <c:pt idx="18">
                  <c:v>347750.9925828994</c:v>
                </c:pt>
                <c:pt idx="19">
                  <c:v>1265918.5478293919</c:v>
                </c:pt>
                <c:pt idx="20">
                  <c:v>4556105.6814899743</c:v>
                </c:pt>
                <c:pt idx="21">
                  <c:v>13805526.993278563</c:v>
                </c:pt>
                <c:pt idx="22">
                  <c:v>25431416.307897642</c:v>
                </c:pt>
                <c:pt idx="23">
                  <c:v>28121534.968237836</c:v>
                </c:pt>
                <c:pt idx="24">
                  <c:v>28244832.259639196</c:v>
                </c:pt>
                <c:pt idx="25">
                  <c:v>28248818.763885181</c:v>
                </c:pt>
                <c:pt idx="26">
                  <c:v>28248945.751913879</c:v>
                </c:pt>
                <c:pt idx="27">
                  <c:v>28248949.899801742</c:v>
                </c:pt>
                <c:pt idx="28">
                  <c:v>28248950.140047036</c:v>
                </c:pt>
                <c:pt idx="29">
                  <c:v>28248950.255989287</c:v>
                </c:pt>
                <c:pt idx="30">
                  <c:v>28248950.367977433</c:v>
                </c:pt>
                <c:pt idx="31">
                  <c:v>28248950.479839794</c:v>
                </c:pt>
                <c:pt idx="32">
                  <c:v>28248950.591698155</c:v>
                </c:pt>
                <c:pt idx="33">
                  <c:v>28248950.703556385</c:v>
                </c:pt>
                <c:pt idx="34">
                  <c:v>28248950.815414611</c:v>
                </c:pt>
                <c:pt idx="35">
                  <c:v>28248950.927272834</c:v>
                </c:pt>
                <c:pt idx="36">
                  <c:v>28248951.039131057</c:v>
                </c:pt>
                <c:pt idx="37">
                  <c:v>28248951.150989275</c:v>
                </c:pt>
                <c:pt idx="38">
                  <c:v>28248951.262847494</c:v>
                </c:pt>
                <c:pt idx="39">
                  <c:v>28248951.374705713</c:v>
                </c:pt>
                <c:pt idx="40">
                  <c:v>28248951.486563928</c:v>
                </c:pt>
                <c:pt idx="41">
                  <c:v>28248951.598422144</c:v>
                </c:pt>
                <c:pt idx="42">
                  <c:v>28248951.710280355</c:v>
                </c:pt>
                <c:pt idx="43">
                  <c:v>28248951.822138567</c:v>
                </c:pt>
                <c:pt idx="44">
                  <c:v>28248951.933996774</c:v>
                </c:pt>
                <c:pt idx="45">
                  <c:v>28248952.045854982</c:v>
                </c:pt>
                <c:pt idx="46">
                  <c:v>28248952.157713186</c:v>
                </c:pt>
                <c:pt idx="47">
                  <c:v>28248952.26957139</c:v>
                </c:pt>
                <c:pt idx="48">
                  <c:v>28248952.381429594</c:v>
                </c:pt>
                <c:pt idx="49">
                  <c:v>28248952.493287794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22-4504-B77B-15A938D1980B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144.88445573330955</c:v>
                </c:pt>
                <c:pt idx="3">
                  <c:v>159.05883771501982</c:v>
                </c:pt>
                <c:pt idx="4">
                  <c:v>160.93007434251433</c:v>
                </c:pt>
                <c:pt idx="5">
                  <c:v>161.19740423978533</c:v>
                </c:pt>
                <c:pt idx="6">
                  <c:v>161.2556464229485</c:v>
                </c:pt>
                <c:pt idx="7">
                  <c:v>161.28663172591226</c:v>
                </c:pt>
                <c:pt idx="8">
                  <c:v>161.42191568604827</c:v>
                </c:pt>
                <c:pt idx="9">
                  <c:v>161.93383267587265</c:v>
                </c:pt>
                <c:pt idx="10">
                  <c:v>163.80580583986406</c:v>
                </c:pt>
                <c:pt idx="11">
                  <c:v>170.58901482576712</c:v>
                </c:pt>
                <c:pt idx="12">
                  <c:v>195.10629628013677</c:v>
                </c:pt>
                <c:pt idx="13">
                  <c:v>283.65121743260067</c:v>
                </c:pt>
                <c:pt idx="14">
                  <c:v>603.25079762939822</c:v>
                </c:pt>
                <c:pt idx="15">
                  <c:v>1755.1864659168202</c:v>
                </c:pt>
                <c:pt idx="16">
                  <c:v>5886.6402085788559</c:v>
                </c:pt>
                <c:pt idx="17">
                  <c:v>20449.861002699417</c:v>
                </c:pt>
                <c:pt idx="18">
                  <c:v>54649.861002699414</c:v>
                </c:pt>
                <c:pt idx="19">
                  <c:v>88849.861002699414</c:v>
                </c:pt>
                <c:pt idx="20">
                  <c:v>123049.86100269941</c:v>
                </c:pt>
                <c:pt idx="21">
                  <c:v>157249.86100269941</c:v>
                </c:pt>
                <c:pt idx="22">
                  <c:v>191449.86100269941</c:v>
                </c:pt>
                <c:pt idx="23">
                  <c:v>225649.86100269941</c:v>
                </c:pt>
                <c:pt idx="24">
                  <c:v>250822.63393545523</c:v>
                </c:pt>
                <c:pt idx="25">
                  <c:v>251682.0869669067</c:v>
                </c:pt>
                <c:pt idx="26">
                  <c:v>251709.5147214809</c:v>
                </c:pt>
                <c:pt idx="27">
                  <c:v>251710.41066348893</c:v>
                </c:pt>
                <c:pt idx="28">
                  <c:v>251710.46255646663</c:v>
                </c:pt>
                <c:pt idx="29">
                  <c:v>251710.48759999173</c:v>
                </c:pt>
                <c:pt idx="30">
                  <c:v>251710.51178942982</c:v>
                </c:pt>
                <c:pt idx="31">
                  <c:v>251710.53595169887</c:v>
                </c:pt>
                <c:pt idx="32">
                  <c:v>251710.56011310336</c:v>
                </c:pt>
                <c:pt idx="33">
                  <c:v>251710.58427448</c:v>
                </c:pt>
                <c:pt idx="34">
                  <c:v>251710.60843585539</c:v>
                </c:pt>
                <c:pt idx="35">
                  <c:v>251710.6325972304</c:v>
                </c:pt>
                <c:pt idx="36">
                  <c:v>251710.65675860507</c:v>
                </c:pt>
                <c:pt idx="37">
                  <c:v>251710.68091997938</c:v>
                </c:pt>
                <c:pt idx="38">
                  <c:v>251710.70508135334</c:v>
                </c:pt>
                <c:pt idx="39">
                  <c:v>251710.72924272693</c:v>
                </c:pt>
                <c:pt idx="40">
                  <c:v>251710.75340410016</c:v>
                </c:pt>
                <c:pt idx="41">
                  <c:v>251710.77756547305</c:v>
                </c:pt>
                <c:pt idx="42">
                  <c:v>251710.80172684556</c:v>
                </c:pt>
                <c:pt idx="43">
                  <c:v>251710.82588821775</c:v>
                </c:pt>
                <c:pt idx="44">
                  <c:v>251710.85004958956</c:v>
                </c:pt>
                <c:pt idx="45">
                  <c:v>251710.87421096102</c:v>
                </c:pt>
                <c:pt idx="46">
                  <c:v>251710.89837233213</c:v>
                </c:pt>
                <c:pt idx="47">
                  <c:v>251710.92253370292</c:v>
                </c:pt>
                <c:pt idx="48">
                  <c:v>251710.94669507333</c:v>
                </c:pt>
                <c:pt idx="49">
                  <c:v>251710.9708564434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22-4504-B77B-15A938D1980B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26.835649052505683</c:v>
                </c:pt>
                <c:pt idx="3">
                  <c:v>29.460616684051644</c:v>
                </c:pt>
                <c:pt idx="4">
                  <c:v>29.807143415894188</c:v>
                </c:pt>
                <c:pt idx="5">
                  <c:v>29.856648981620992</c:v>
                </c:pt>
                <c:pt idx="6">
                  <c:v>29.867434572481422</c:v>
                </c:pt>
                <c:pt idx="7">
                  <c:v>29.873172591941</c:v>
                </c:pt>
                <c:pt idx="8">
                  <c:v>29.898225184628036</c:v>
                </c:pt>
                <c:pt idx="9">
                  <c:v>29.993024734245033</c:v>
                </c:pt>
                <c:pt idx="10">
                  <c:v>30.339687862861453</c:v>
                </c:pt>
                <c:pt idx="11">
                  <c:v>31.595856472159678</c:v>
                </c:pt>
                <c:pt idx="12">
                  <c:v>36.136339350085755</c:v>
                </c:pt>
                <c:pt idx="13">
                  <c:v>52.536750348695094</c:v>
                </c:pt>
                <c:pt idx="14">
                  <c:v>111.76360854596945</c:v>
                </c:pt>
                <c:pt idx="15">
                  <c:v>325.62818480614374</c:v>
                </c:pt>
                <c:pt idx="16">
                  <c:v>1097.7345566611298</c:v>
                </c:pt>
                <c:pt idx="17">
                  <c:v>3883.4533984847558</c:v>
                </c:pt>
                <c:pt idx="18">
                  <c:v>13910.039703315975</c:v>
                </c:pt>
                <c:pt idx="19">
                  <c:v>50636.741913175683</c:v>
                </c:pt>
                <c:pt idx="20">
                  <c:v>182244.22725959896</c:v>
                </c:pt>
                <c:pt idx="21">
                  <c:v>552221.0797311425</c:v>
                </c:pt>
                <c:pt idx="22">
                  <c:v>1017256.6523159058</c:v>
                </c:pt>
                <c:pt idx="23">
                  <c:v>1124861.3987295136</c:v>
                </c:pt>
                <c:pt idx="24">
                  <c:v>1129793.290385568</c:v>
                </c:pt>
                <c:pt idx="25">
                  <c:v>1129952.7505554075</c:v>
                </c:pt>
                <c:pt idx="26">
                  <c:v>1129957.8300765555</c:v>
                </c:pt>
                <c:pt idx="27">
                  <c:v>1129957.9959920701</c:v>
                </c:pt>
                <c:pt idx="28">
                  <c:v>1129958.0056018818</c:v>
                </c:pt>
                <c:pt idx="29">
                  <c:v>1129958.0102395718</c:v>
                </c:pt>
                <c:pt idx="30">
                  <c:v>1129958.0147190976</c:v>
                </c:pt>
                <c:pt idx="31">
                  <c:v>1129958.0191935922</c:v>
                </c:pt>
                <c:pt idx="32">
                  <c:v>1129958.0236679267</c:v>
                </c:pt>
                <c:pt idx="33">
                  <c:v>1129958.028142256</c:v>
                </c:pt>
                <c:pt idx="34">
                  <c:v>1129958.032616585</c:v>
                </c:pt>
                <c:pt idx="35">
                  <c:v>1129958.0370909139</c:v>
                </c:pt>
                <c:pt idx="36">
                  <c:v>1129958.0415652427</c:v>
                </c:pt>
                <c:pt idx="37">
                  <c:v>1129958.0460395715</c:v>
                </c:pt>
                <c:pt idx="38">
                  <c:v>1129958.0505139004</c:v>
                </c:pt>
                <c:pt idx="39">
                  <c:v>1129958.0549882289</c:v>
                </c:pt>
                <c:pt idx="40">
                  <c:v>1129958.0594625575</c:v>
                </c:pt>
                <c:pt idx="41">
                  <c:v>1129958.0639368861</c:v>
                </c:pt>
                <c:pt idx="42">
                  <c:v>1129958.0684112147</c:v>
                </c:pt>
                <c:pt idx="43">
                  <c:v>1129958.0728855431</c:v>
                </c:pt>
                <c:pt idx="44">
                  <c:v>1129958.0773598715</c:v>
                </c:pt>
                <c:pt idx="45">
                  <c:v>1129958.0818341998</c:v>
                </c:pt>
                <c:pt idx="46">
                  <c:v>1129958.086308528</c:v>
                </c:pt>
                <c:pt idx="47">
                  <c:v>1129958.0907828561</c:v>
                </c:pt>
                <c:pt idx="48">
                  <c:v>1129958.0952571842</c:v>
                </c:pt>
                <c:pt idx="49">
                  <c:v>1129958.0997315124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22-4504-B77B-15A938D1980B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5.3671298105011367</c:v>
                </c:pt>
                <c:pt idx="3">
                  <c:v>5.8921233368103287</c:v>
                </c:pt>
                <c:pt idx="4">
                  <c:v>5.9614286831788377</c:v>
                </c:pt>
                <c:pt idx="5">
                  <c:v>5.9713297963241985</c:v>
                </c:pt>
                <c:pt idx="6">
                  <c:v>5.9734869144962843</c:v>
                </c:pt>
                <c:pt idx="7">
                  <c:v>5.9746345183881999</c:v>
                </c:pt>
                <c:pt idx="8">
                  <c:v>5.9796450369256071</c:v>
                </c:pt>
                <c:pt idx="9">
                  <c:v>5.9986049468490066</c:v>
                </c:pt>
                <c:pt idx="10">
                  <c:v>6.0679375725722906</c:v>
                </c:pt>
                <c:pt idx="11">
                  <c:v>6.3191712944319356</c:v>
                </c:pt>
                <c:pt idx="12">
                  <c:v>7.2272678700171511</c:v>
                </c:pt>
                <c:pt idx="13">
                  <c:v>10.507350069739019</c:v>
                </c:pt>
                <c:pt idx="14">
                  <c:v>22.352721709193894</c:v>
                </c:pt>
                <c:pt idx="15">
                  <c:v>95.085009839281042</c:v>
                </c:pt>
                <c:pt idx="16">
                  <c:v>446.93819576677402</c:v>
                </c:pt>
                <c:pt idx="17">
                  <c:v>1805.597616678587</c:v>
                </c:pt>
                <c:pt idx="18">
                  <c:v>6784.6907690941971</c:v>
                </c:pt>
                <c:pt idx="19">
                  <c:v>25113.841874024052</c:v>
                </c:pt>
                <c:pt idx="20">
                  <c:v>90883.384547235706</c:v>
                </c:pt>
                <c:pt idx="21">
                  <c:v>275837.61078300746</c:v>
                </c:pt>
                <c:pt idx="22">
                  <c:v>508321.19707538909</c:v>
                </c:pt>
                <c:pt idx="23">
                  <c:v>562089.37028219295</c:v>
                </c:pt>
                <c:pt idx="24">
                  <c:v>564521.11611022009</c:v>
                </c:pt>
                <c:pt idx="25">
                  <c:v>564566.64619513974</c:v>
                </c:pt>
                <c:pt idx="26">
                  <c:v>564567.66209936934</c:v>
                </c:pt>
                <c:pt idx="27">
                  <c:v>564567.6952824723</c:v>
                </c:pt>
                <c:pt idx="28">
                  <c:v>564567.69720443466</c:v>
                </c:pt>
                <c:pt idx="29">
                  <c:v>564567.69813197269</c:v>
                </c:pt>
                <c:pt idx="30">
                  <c:v>564567.69902787788</c:v>
                </c:pt>
                <c:pt idx="31">
                  <c:v>564567.69992277678</c:v>
                </c:pt>
                <c:pt idx="32">
                  <c:v>564567.70081764366</c:v>
                </c:pt>
                <c:pt idx="33">
                  <c:v>564567.7017125095</c:v>
                </c:pt>
                <c:pt idx="34">
                  <c:v>564567.70260737534</c:v>
                </c:pt>
                <c:pt idx="35">
                  <c:v>564567.70350224117</c:v>
                </c:pt>
                <c:pt idx="36">
                  <c:v>564567.70439710689</c:v>
                </c:pt>
                <c:pt idx="37">
                  <c:v>564567.70529197261</c:v>
                </c:pt>
                <c:pt idx="38">
                  <c:v>564567.70618683833</c:v>
                </c:pt>
                <c:pt idx="39">
                  <c:v>564567.70708170405</c:v>
                </c:pt>
                <c:pt idx="40">
                  <c:v>564567.70797656977</c:v>
                </c:pt>
                <c:pt idx="41">
                  <c:v>564567.70887143549</c:v>
                </c:pt>
                <c:pt idx="42">
                  <c:v>564567.70976630121</c:v>
                </c:pt>
                <c:pt idx="43">
                  <c:v>564567.71066116693</c:v>
                </c:pt>
                <c:pt idx="44">
                  <c:v>564567.71155603265</c:v>
                </c:pt>
                <c:pt idx="45">
                  <c:v>564567.71245089825</c:v>
                </c:pt>
                <c:pt idx="46">
                  <c:v>564567.71334576386</c:v>
                </c:pt>
                <c:pt idx="47">
                  <c:v>564567.71424062946</c:v>
                </c:pt>
                <c:pt idx="48">
                  <c:v>564567.71513549506</c:v>
                </c:pt>
                <c:pt idx="49">
                  <c:v>564567.71603036067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22-4504-B77B-15A938D19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contain'!$Z$3:$Z$52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3420168.3357842192</c:v>
                </c:pt>
                <c:pt idx="2">
                  <c:v>5130670.8912263121</c:v>
                </c:pt>
                <c:pt idx="3">
                  <c:v>6840736.5154171009</c:v>
                </c:pt>
                <c:pt idx="4">
                  <c:v>8550745.1785853971</c:v>
                </c:pt>
                <c:pt idx="5">
                  <c:v>10260746.416224539</c:v>
                </c:pt>
                <c:pt idx="6">
                  <c:v>11970746.685864311</c:v>
                </c:pt>
                <c:pt idx="7">
                  <c:v>13680746.829314798</c:v>
                </c:pt>
                <c:pt idx="8">
                  <c:v>15390747.455629615</c:v>
                </c:pt>
                <c:pt idx="9">
                  <c:v>17100749.825618356</c:v>
                </c:pt>
                <c:pt idx="10">
                  <c:v>18810758.492196571</c:v>
                </c:pt>
                <c:pt idx="11">
                  <c:v>20520789.896411803</c:v>
                </c:pt>
                <c:pt idx="12">
                  <c:v>22230903.408483751</c:v>
                </c:pt>
                <c:pt idx="13">
                  <c:v>23941313.418758716</c:v>
                </c:pt>
                <c:pt idx="14">
                  <c:v>25652794.090213649</c:v>
                </c:pt>
                <c:pt idx="15">
                  <c:v>27368140.704620153</c:v>
                </c:pt>
                <c:pt idx="16">
                  <c:v>29097443.363916527</c:v>
                </c:pt>
                <c:pt idx="17">
                  <c:v>30877086.334962118</c:v>
                </c:pt>
                <c:pt idx="18">
                  <c:v>32837750.992582899</c:v>
                </c:pt>
                <c:pt idx="19">
                  <c:v>35465918.54782939</c:v>
                </c:pt>
                <c:pt idx="20">
                  <c:v>40466105.681489974</c:v>
                </c:pt>
                <c:pt idx="21">
                  <c:v>51425526.993278563</c:v>
                </c:pt>
                <c:pt idx="22">
                  <c:v>64761416.307897642</c:v>
                </c:pt>
                <c:pt idx="23">
                  <c:v>69161534.968237832</c:v>
                </c:pt>
                <c:pt idx="24">
                  <c:v>70994832.259639189</c:v>
                </c:pt>
                <c:pt idx="25">
                  <c:v>72708818.76388517</c:v>
                </c:pt>
                <c:pt idx="26">
                  <c:v>74418945.751913875</c:v>
                </c:pt>
                <c:pt idx="27">
                  <c:v>76128949.899801746</c:v>
                </c:pt>
                <c:pt idx="28">
                  <c:v>77838950.140047044</c:v>
                </c:pt>
                <c:pt idx="29">
                  <c:v>79548950.255989298</c:v>
                </c:pt>
                <c:pt idx="30">
                  <c:v>81258950.36797744</c:v>
                </c:pt>
                <c:pt idx="31">
                  <c:v>82968950.479839802</c:v>
                </c:pt>
                <c:pt idx="32">
                  <c:v>84678950.591698155</c:v>
                </c:pt>
                <c:pt idx="33">
                  <c:v>86388950.703556389</c:v>
                </c:pt>
                <c:pt idx="34">
                  <c:v>88098950.815414608</c:v>
                </c:pt>
                <c:pt idx="35">
                  <c:v>89808950.927272826</c:v>
                </c:pt>
                <c:pt idx="36">
                  <c:v>91518951.039131045</c:v>
                </c:pt>
                <c:pt idx="37">
                  <c:v>93228951.150989264</c:v>
                </c:pt>
                <c:pt idx="38">
                  <c:v>94938951.262847483</c:v>
                </c:pt>
                <c:pt idx="39">
                  <c:v>96648951.374705702</c:v>
                </c:pt>
                <c:pt idx="40">
                  <c:v>98358951.486563921</c:v>
                </c:pt>
                <c:pt idx="41">
                  <c:v>100068951.59842214</c:v>
                </c:pt>
                <c:pt idx="42">
                  <c:v>101778951.71028036</c:v>
                </c:pt>
                <c:pt idx="43">
                  <c:v>103488951.82213856</c:v>
                </c:pt>
                <c:pt idx="44">
                  <c:v>105198951.93399677</c:v>
                </c:pt>
                <c:pt idx="45">
                  <c:v>106908952.04585497</c:v>
                </c:pt>
                <c:pt idx="46">
                  <c:v>108618952.15771317</c:v>
                </c:pt>
                <c:pt idx="47">
                  <c:v>110328952.26957138</c:v>
                </c:pt>
                <c:pt idx="48">
                  <c:v>112038952.38142958</c:v>
                </c:pt>
                <c:pt idx="49">
                  <c:v>113748952.49328779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F9-408C-B4D5-EC62368E519A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1341.7824526252841</c:v>
                </c:pt>
                <c:pt idx="3">
                  <c:v>1473.0308342025821</c:v>
                </c:pt>
                <c:pt idx="4">
                  <c:v>1490.3571707947094</c:v>
                </c:pt>
                <c:pt idx="5">
                  <c:v>1492.8324490810496</c:v>
                </c:pt>
                <c:pt idx="6">
                  <c:v>1493.371728624071</c:v>
                </c:pt>
                <c:pt idx="7">
                  <c:v>1493.6586295970499</c:v>
                </c:pt>
                <c:pt idx="8">
                  <c:v>1494.9112592314016</c:v>
                </c:pt>
                <c:pt idx="9">
                  <c:v>1499.6512367122514</c:v>
                </c:pt>
                <c:pt idx="10">
                  <c:v>1516.9843931430723</c:v>
                </c:pt>
                <c:pt idx="11">
                  <c:v>1579.7928236079836</c:v>
                </c:pt>
                <c:pt idx="12">
                  <c:v>1806.8169675042875</c:v>
                </c:pt>
                <c:pt idx="13">
                  <c:v>2626.8375174347543</c:v>
                </c:pt>
                <c:pt idx="14">
                  <c:v>5588.1804272984718</c:v>
                </c:pt>
                <c:pt idx="15">
                  <c:v>16281.409240307186</c:v>
                </c:pt>
                <c:pt idx="16">
                  <c:v>54886.72783305648</c:v>
                </c:pt>
                <c:pt idx="17">
                  <c:v>194172.66992423777</c:v>
                </c:pt>
                <c:pt idx="18">
                  <c:v>695501.9851657988</c:v>
                </c:pt>
                <c:pt idx="19">
                  <c:v>2531837.0956587838</c:v>
                </c:pt>
                <c:pt idx="20">
                  <c:v>9112211.3629799485</c:v>
                </c:pt>
                <c:pt idx="21">
                  <c:v>27611053.986557126</c:v>
                </c:pt>
                <c:pt idx="22">
                  <c:v>50862832.615795285</c:v>
                </c:pt>
                <c:pt idx="23">
                  <c:v>56243069.936475672</c:v>
                </c:pt>
                <c:pt idx="24">
                  <c:v>56489664.519278392</c:v>
                </c:pt>
                <c:pt idx="25">
                  <c:v>56497637.527770363</c:v>
                </c:pt>
                <c:pt idx="26">
                  <c:v>56497891.503827758</c:v>
                </c:pt>
                <c:pt idx="27">
                  <c:v>56497899.799603485</c:v>
                </c:pt>
                <c:pt idx="28">
                  <c:v>56497900.280094072</c:v>
                </c:pt>
                <c:pt idx="29">
                  <c:v>56497900.511978574</c:v>
                </c:pt>
                <c:pt idx="30">
                  <c:v>56497900.735954866</c:v>
                </c:pt>
                <c:pt idx="31">
                  <c:v>56497900.959679589</c:v>
                </c:pt>
                <c:pt idx="32">
                  <c:v>56497901.18339631</c:v>
                </c:pt>
                <c:pt idx="33">
                  <c:v>56497901.40711277</c:v>
                </c:pt>
                <c:pt idx="34">
                  <c:v>56497901.630829223</c:v>
                </c:pt>
                <c:pt idx="35">
                  <c:v>56497901.854545668</c:v>
                </c:pt>
                <c:pt idx="36">
                  <c:v>56497902.078262113</c:v>
                </c:pt>
                <c:pt idx="37">
                  <c:v>56497902.301978551</c:v>
                </c:pt>
                <c:pt idx="38">
                  <c:v>56497902.525694989</c:v>
                </c:pt>
                <c:pt idx="39">
                  <c:v>56497902.749411426</c:v>
                </c:pt>
                <c:pt idx="40">
                  <c:v>56497902.973127857</c:v>
                </c:pt>
                <c:pt idx="41">
                  <c:v>56497903.196844287</c:v>
                </c:pt>
                <c:pt idx="42">
                  <c:v>56497903.42056071</c:v>
                </c:pt>
                <c:pt idx="43">
                  <c:v>56497903.644277133</c:v>
                </c:pt>
                <c:pt idx="44">
                  <c:v>56497903.867993549</c:v>
                </c:pt>
                <c:pt idx="45">
                  <c:v>56497904.091709964</c:v>
                </c:pt>
                <c:pt idx="46">
                  <c:v>56497904.315426372</c:v>
                </c:pt>
                <c:pt idx="47">
                  <c:v>56497904.53914278</c:v>
                </c:pt>
                <c:pt idx="48">
                  <c:v>56497904.762859188</c:v>
                </c:pt>
                <c:pt idx="49">
                  <c:v>56497904.986575589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F9-408C-B4D5-EC62368E519A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670.89122631264206</c:v>
                </c:pt>
                <c:pt idx="3">
                  <c:v>736.51541710129106</c:v>
                </c:pt>
                <c:pt idx="4">
                  <c:v>745.17858539735471</c:v>
                </c:pt>
                <c:pt idx="5">
                  <c:v>746.41622454052481</c:v>
                </c:pt>
                <c:pt idx="6">
                  <c:v>746.68586431203551</c:v>
                </c:pt>
                <c:pt idx="7">
                  <c:v>746.82931479852493</c:v>
                </c:pt>
                <c:pt idx="8">
                  <c:v>747.45562961570079</c:v>
                </c:pt>
                <c:pt idx="9">
                  <c:v>749.82561835612569</c:v>
                </c:pt>
                <c:pt idx="10">
                  <c:v>758.49219657153617</c:v>
                </c:pt>
                <c:pt idx="11">
                  <c:v>789.89641180399178</c:v>
                </c:pt>
                <c:pt idx="12">
                  <c:v>903.40848375214375</c:v>
                </c:pt>
                <c:pt idx="13">
                  <c:v>1313.4187587173772</c:v>
                </c:pt>
                <c:pt idx="14">
                  <c:v>2794.0902136492359</c:v>
                </c:pt>
                <c:pt idx="15">
                  <c:v>8140.7046201535932</c:v>
                </c:pt>
                <c:pt idx="16">
                  <c:v>27443.36391652824</c:v>
                </c:pt>
                <c:pt idx="17">
                  <c:v>97086.334962118883</c:v>
                </c:pt>
                <c:pt idx="18">
                  <c:v>347750.9925828994</c:v>
                </c:pt>
                <c:pt idx="19">
                  <c:v>1265918.5478293919</c:v>
                </c:pt>
                <c:pt idx="20">
                  <c:v>4556105.6814899743</c:v>
                </c:pt>
                <c:pt idx="21">
                  <c:v>13805526.993278563</c:v>
                </c:pt>
                <c:pt idx="22">
                  <c:v>25431416.307897642</c:v>
                </c:pt>
                <c:pt idx="23">
                  <c:v>28121534.968237836</c:v>
                </c:pt>
                <c:pt idx="24">
                  <c:v>28244832.259639196</c:v>
                </c:pt>
                <c:pt idx="25">
                  <c:v>28248818.763885181</c:v>
                </c:pt>
                <c:pt idx="26">
                  <c:v>28248945.751913879</c:v>
                </c:pt>
                <c:pt idx="27">
                  <c:v>28248949.899801742</c:v>
                </c:pt>
                <c:pt idx="28">
                  <c:v>28248950.140047036</c:v>
                </c:pt>
                <c:pt idx="29">
                  <c:v>28248950.255989287</c:v>
                </c:pt>
                <c:pt idx="30">
                  <c:v>28248950.367977433</c:v>
                </c:pt>
                <c:pt idx="31">
                  <c:v>28248950.479839794</c:v>
                </c:pt>
                <c:pt idx="32">
                  <c:v>28248950.591698155</c:v>
                </c:pt>
                <c:pt idx="33">
                  <c:v>28248950.703556385</c:v>
                </c:pt>
                <c:pt idx="34">
                  <c:v>28248950.815414611</c:v>
                </c:pt>
                <c:pt idx="35">
                  <c:v>28248950.927272834</c:v>
                </c:pt>
                <c:pt idx="36">
                  <c:v>28248951.039131057</c:v>
                </c:pt>
                <c:pt idx="37">
                  <c:v>28248951.150989275</c:v>
                </c:pt>
                <c:pt idx="38">
                  <c:v>28248951.262847494</c:v>
                </c:pt>
                <c:pt idx="39">
                  <c:v>28248951.374705713</c:v>
                </c:pt>
                <c:pt idx="40">
                  <c:v>28248951.486563928</c:v>
                </c:pt>
                <c:pt idx="41">
                  <c:v>28248951.598422144</c:v>
                </c:pt>
                <c:pt idx="42">
                  <c:v>28248951.710280355</c:v>
                </c:pt>
                <c:pt idx="43">
                  <c:v>28248951.822138567</c:v>
                </c:pt>
                <c:pt idx="44">
                  <c:v>28248951.933996774</c:v>
                </c:pt>
                <c:pt idx="45">
                  <c:v>28248952.045854982</c:v>
                </c:pt>
                <c:pt idx="46">
                  <c:v>28248952.157713186</c:v>
                </c:pt>
                <c:pt idx="47">
                  <c:v>28248952.26957139</c:v>
                </c:pt>
                <c:pt idx="48">
                  <c:v>28248952.381429594</c:v>
                </c:pt>
                <c:pt idx="49">
                  <c:v>28248952.493287794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F9-408C-B4D5-EC62368E519A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144.88445573330955</c:v>
                </c:pt>
                <c:pt idx="3">
                  <c:v>159.05883771501982</c:v>
                </c:pt>
                <c:pt idx="4">
                  <c:v>160.93007434251433</c:v>
                </c:pt>
                <c:pt idx="5">
                  <c:v>161.19740423978533</c:v>
                </c:pt>
                <c:pt idx="6">
                  <c:v>161.2556464229485</c:v>
                </c:pt>
                <c:pt idx="7">
                  <c:v>161.28663172591226</c:v>
                </c:pt>
                <c:pt idx="8">
                  <c:v>161.42191568604827</c:v>
                </c:pt>
                <c:pt idx="9">
                  <c:v>161.93383267587265</c:v>
                </c:pt>
                <c:pt idx="10">
                  <c:v>163.80580583986406</c:v>
                </c:pt>
                <c:pt idx="11">
                  <c:v>170.58901482576712</c:v>
                </c:pt>
                <c:pt idx="12">
                  <c:v>195.10629628013677</c:v>
                </c:pt>
                <c:pt idx="13">
                  <c:v>283.65121743260067</c:v>
                </c:pt>
                <c:pt idx="14">
                  <c:v>603.25079762939822</c:v>
                </c:pt>
                <c:pt idx="15">
                  <c:v>1755.1864659168202</c:v>
                </c:pt>
                <c:pt idx="16">
                  <c:v>5886.6402085788559</c:v>
                </c:pt>
                <c:pt idx="17">
                  <c:v>20449.861002699417</c:v>
                </c:pt>
                <c:pt idx="18">
                  <c:v>54649.861002699414</c:v>
                </c:pt>
                <c:pt idx="19">
                  <c:v>88849.861002699414</c:v>
                </c:pt>
                <c:pt idx="20">
                  <c:v>123049.86100269941</c:v>
                </c:pt>
                <c:pt idx="21">
                  <c:v>157249.86100269941</c:v>
                </c:pt>
                <c:pt idx="22">
                  <c:v>191449.86100269941</c:v>
                </c:pt>
                <c:pt idx="23">
                  <c:v>225649.86100269941</c:v>
                </c:pt>
                <c:pt idx="24">
                  <c:v>250822.63393545523</c:v>
                </c:pt>
                <c:pt idx="25">
                  <c:v>251682.0869669067</c:v>
                </c:pt>
                <c:pt idx="26">
                  <c:v>251709.5147214809</c:v>
                </c:pt>
                <c:pt idx="27">
                  <c:v>251710.41066348893</c:v>
                </c:pt>
                <c:pt idx="28">
                  <c:v>251710.46255646663</c:v>
                </c:pt>
                <c:pt idx="29">
                  <c:v>251710.48759999173</c:v>
                </c:pt>
                <c:pt idx="30">
                  <c:v>251710.51178942982</c:v>
                </c:pt>
                <c:pt idx="31">
                  <c:v>251710.53595169887</c:v>
                </c:pt>
                <c:pt idx="32">
                  <c:v>251710.56011310336</c:v>
                </c:pt>
                <c:pt idx="33">
                  <c:v>251710.58427448</c:v>
                </c:pt>
                <c:pt idx="34">
                  <c:v>251710.60843585539</c:v>
                </c:pt>
                <c:pt idx="35">
                  <c:v>251710.6325972304</c:v>
                </c:pt>
                <c:pt idx="36">
                  <c:v>251710.65675860507</c:v>
                </c:pt>
                <c:pt idx="37">
                  <c:v>251710.68091997938</c:v>
                </c:pt>
                <c:pt idx="38">
                  <c:v>251710.70508135334</c:v>
                </c:pt>
                <c:pt idx="39">
                  <c:v>251710.72924272693</c:v>
                </c:pt>
                <c:pt idx="40">
                  <c:v>251710.75340410016</c:v>
                </c:pt>
                <c:pt idx="41">
                  <c:v>251710.77756547305</c:v>
                </c:pt>
                <c:pt idx="42">
                  <c:v>251710.80172684556</c:v>
                </c:pt>
                <c:pt idx="43">
                  <c:v>251710.82588821775</c:v>
                </c:pt>
                <c:pt idx="44">
                  <c:v>251710.85004958956</c:v>
                </c:pt>
                <c:pt idx="45">
                  <c:v>251710.87421096102</c:v>
                </c:pt>
                <c:pt idx="46">
                  <c:v>251710.89837233213</c:v>
                </c:pt>
                <c:pt idx="47">
                  <c:v>251710.92253370292</c:v>
                </c:pt>
                <c:pt idx="48">
                  <c:v>251710.94669507333</c:v>
                </c:pt>
                <c:pt idx="49">
                  <c:v>251710.9708564434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2F9-408C-B4D5-EC62368E519A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26.835649052505683</c:v>
                </c:pt>
                <c:pt idx="3">
                  <c:v>29.460616684051644</c:v>
                </c:pt>
                <c:pt idx="4">
                  <c:v>29.807143415894188</c:v>
                </c:pt>
                <c:pt idx="5">
                  <c:v>29.856648981620992</c:v>
                </c:pt>
                <c:pt idx="6">
                  <c:v>29.867434572481422</c:v>
                </c:pt>
                <c:pt idx="7">
                  <c:v>29.873172591941</c:v>
                </c:pt>
                <c:pt idx="8">
                  <c:v>29.898225184628036</c:v>
                </c:pt>
                <c:pt idx="9">
                  <c:v>29.993024734245033</c:v>
                </c:pt>
                <c:pt idx="10">
                  <c:v>30.339687862861453</c:v>
                </c:pt>
                <c:pt idx="11">
                  <c:v>31.595856472159678</c:v>
                </c:pt>
                <c:pt idx="12">
                  <c:v>36.136339350085755</c:v>
                </c:pt>
                <c:pt idx="13">
                  <c:v>52.536750348695094</c:v>
                </c:pt>
                <c:pt idx="14">
                  <c:v>111.76360854596945</c:v>
                </c:pt>
                <c:pt idx="15">
                  <c:v>325.62818480614374</c:v>
                </c:pt>
                <c:pt idx="16">
                  <c:v>1097.7345566611298</c:v>
                </c:pt>
                <c:pt idx="17">
                  <c:v>3883.4533984847558</c:v>
                </c:pt>
                <c:pt idx="18">
                  <c:v>13910.039703315975</c:v>
                </c:pt>
                <c:pt idx="19">
                  <c:v>50636.741913175683</c:v>
                </c:pt>
                <c:pt idx="20">
                  <c:v>182244.22725959896</c:v>
                </c:pt>
                <c:pt idx="21">
                  <c:v>552221.0797311425</c:v>
                </c:pt>
                <c:pt idx="22">
                  <c:v>1017256.6523159058</c:v>
                </c:pt>
                <c:pt idx="23">
                  <c:v>1124861.3987295136</c:v>
                </c:pt>
                <c:pt idx="24">
                  <c:v>1129793.290385568</c:v>
                </c:pt>
                <c:pt idx="25">
                  <c:v>1129952.7505554075</c:v>
                </c:pt>
                <c:pt idx="26">
                  <c:v>1129957.8300765555</c:v>
                </c:pt>
                <c:pt idx="27">
                  <c:v>1129957.9959920701</c:v>
                </c:pt>
                <c:pt idx="28">
                  <c:v>1129958.0056018818</c:v>
                </c:pt>
                <c:pt idx="29">
                  <c:v>1129958.0102395718</c:v>
                </c:pt>
                <c:pt idx="30">
                  <c:v>1129958.0147190976</c:v>
                </c:pt>
                <c:pt idx="31">
                  <c:v>1129958.0191935922</c:v>
                </c:pt>
                <c:pt idx="32">
                  <c:v>1129958.0236679267</c:v>
                </c:pt>
                <c:pt idx="33">
                  <c:v>1129958.028142256</c:v>
                </c:pt>
                <c:pt idx="34">
                  <c:v>1129958.032616585</c:v>
                </c:pt>
                <c:pt idx="35">
                  <c:v>1129958.0370909139</c:v>
                </c:pt>
                <c:pt idx="36">
                  <c:v>1129958.0415652427</c:v>
                </c:pt>
                <c:pt idx="37">
                  <c:v>1129958.0460395715</c:v>
                </c:pt>
                <c:pt idx="38">
                  <c:v>1129958.0505139004</c:v>
                </c:pt>
                <c:pt idx="39">
                  <c:v>1129958.0549882289</c:v>
                </c:pt>
                <c:pt idx="40">
                  <c:v>1129958.0594625575</c:v>
                </c:pt>
                <c:pt idx="41">
                  <c:v>1129958.0639368861</c:v>
                </c:pt>
                <c:pt idx="42">
                  <c:v>1129958.0684112147</c:v>
                </c:pt>
                <c:pt idx="43">
                  <c:v>1129958.0728855431</c:v>
                </c:pt>
                <c:pt idx="44">
                  <c:v>1129958.0773598715</c:v>
                </c:pt>
                <c:pt idx="45">
                  <c:v>1129958.0818341998</c:v>
                </c:pt>
                <c:pt idx="46">
                  <c:v>1129958.086308528</c:v>
                </c:pt>
                <c:pt idx="47">
                  <c:v>1129958.0907828561</c:v>
                </c:pt>
                <c:pt idx="48">
                  <c:v>1129958.0952571842</c:v>
                </c:pt>
                <c:pt idx="49">
                  <c:v>1129958.0997315124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2F9-408C-B4D5-EC62368E519A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'Fail-imperfect import contain'!$F$3:$F$52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'Fail-imperfect import contain'!$AC$3:$AC$52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5.3671298105011367</c:v>
                </c:pt>
                <c:pt idx="3">
                  <c:v>5.8921233368103287</c:v>
                </c:pt>
                <c:pt idx="4">
                  <c:v>5.9614286831788377</c:v>
                </c:pt>
                <c:pt idx="5">
                  <c:v>5.9713297963241985</c:v>
                </c:pt>
                <c:pt idx="6">
                  <c:v>5.9734869144962843</c:v>
                </c:pt>
                <c:pt idx="7">
                  <c:v>5.9746345183881999</c:v>
                </c:pt>
                <c:pt idx="8">
                  <c:v>5.9796450369256071</c:v>
                </c:pt>
                <c:pt idx="9">
                  <c:v>5.9986049468490066</c:v>
                </c:pt>
                <c:pt idx="10">
                  <c:v>6.0679375725722906</c:v>
                </c:pt>
                <c:pt idx="11">
                  <c:v>6.3191712944319356</c:v>
                </c:pt>
                <c:pt idx="12">
                  <c:v>7.2272678700171511</c:v>
                </c:pt>
                <c:pt idx="13">
                  <c:v>10.507350069739019</c:v>
                </c:pt>
                <c:pt idx="14">
                  <c:v>22.352721709193894</c:v>
                </c:pt>
                <c:pt idx="15">
                  <c:v>95.085009839281042</c:v>
                </c:pt>
                <c:pt idx="16">
                  <c:v>446.93819576677402</c:v>
                </c:pt>
                <c:pt idx="17">
                  <c:v>1805.597616678587</c:v>
                </c:pt>
                <c:pt idx="18">
                  <c:v>6784.6907690941971</c:v>
                </c:pt>
                <c:pt idx="19">
                  <c:v>25113.841874024052</c:v>
                </c:pt>
                <c:pt idx="20">
                  <c:v>90883.384547235706</c:v>
                </c:pt>
                <c:pt idx="21">
                  <c:v>275837.61078300746</c:v>
                </c:pt>
                <c:pt idx="22">
                  <c:v>508321.19707538909</c:v>
                </c:pt>
                <c:pt idx="23">
                  <c:v>562089.37028219295</c:v>
                </c:pt>
                <c:pt idx="24">
                  <c:v>564521.11611022009</c:v>
                </c:pt>
                <c:pt idx="25">
                  <c:v>564566.64619513974</c:v>
                </c:pt>
                <c:pt idx="26">
                  <c:v>564567.66209936934</c:v>
                </c:pt>
                <c:pt idx="27">
                  <c:v>564567.6952824723</c:v>
                </c:pt>
                <c:pt idx="28">
                  <c:v>564567.69720443466</c:v>
                </c:pt>
                <c:pt idx="29">
                  <c:v>564567.69813197269</c:v>
                </c:pt>
                <c:pt idx="30">
                  <c:v>564567.69902787788</c:v>
                </c:pt>
                <c:pt idx="31">
                  <c:v>564567.69992277678</c:v>
                </c:pt>
                <c:pt idx="32">
                  <c:v>564567.70081764366</c:v>
                </c:pt>
                <c:pt idx="33">
                  <c:v>564567.7017125095</c:v>
                </c:pt>
                <c:pt idx="34">
                  <c:v>564567.70260737534</c:v>
                </c:pt>
                <c:pt idx="35">
                  <c:v>564567.70350224117</c:v>
                </c:pt>
                <c:pt idx="36">
                  <c:v>564567.70439710689</c:v>
                </c:pt>
                <c:pt idx="37">
                  <c:v>564567.70529197261</c:v>
                </c:pt>
                <c:pt idx="38">
                  <c:v>564567.70618683833</c:v>
                </c:pt>
                <c:pt idx="39">
                  <c:v>564567.70708170405</c:v>
                </c:pt>
                <c:pt idx="40">
                  <c:v>564567.70797656977</c:v>
                </c:pt>
                <c:pt idx="41">
                  <c:v>564567.70887143549</c:v>
                </c:pt>
                <c:pt idx="42">
                  <c:v>564567.70976630121</c:v>
                </c:pt>
                <c:pt idx="43">
                  <c:v>564567.71066116693</c:v>
                </c:pt>
                <c:pt idx="44">
                  <c:v>564567.71155603265</c:v>
                </c:pt>
                <c:pt idx="45">
                  <c:v>564567.71245089825</c:v>
                </c:pt>
                <c:pt idx="46">
                  <c:v>564567.71334576386</c:v>
                </c:pt>
                <c:pt idx="47">
                  <c:v>564567.71424062946</c:v>
                </c:pt>
                <c:pt idx="48">
                  <c:v>564567.71513549506</c:v>
                </c:pt>
                <c:pt idx="49">
                  <c:v>564567.71603036067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2F9-408C-B4D5-EC62368E5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down'!$R$3:$R$52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1710138.3357842208</c:v>
                </c:pt>
                <c:pt idx="2">
                  <c:v>1710499.5554946789</c:v>
                </c:pt>
                <c:pt idx="3">
                  <c:v>1711803.955923293</c:v>
                </c:pt>
                <c:pt idx="4">
                  <c:v>1710235.178579971</c:v>
                </c:pt>
                <c:pt idx="5">
                  <c:v>1710030.6564510972</c:v>
                </c:pt>
                <c:pt idx="6">
                  <c:v>1710003.9961314441</c:v>
                </c:pt>
                <c:pt idx="7">
                  <c:v>1710000.5209029773</c:v>
                </c:pt>
                <c:pt idx="8">
                  <c:v>1710000.067900629</c:v>
                </c:pt>
                <c:pt idx="9">
                  <c:v>1710000.008850967</c:v>
                </c:pt>
                <c:pt idx="10">
                  <c:v>1710000</c:v>
                </c:pt>
                <c:pt idx="11">
                  <c:v>1710000</c:v>
                </c:pt>
                <c:pt idx="12">
                  <c:v>1710000</c:v>
                </c:pt>
                <c:pt idx="13">
                  <c:v>1710000</c:v>
                </c:pt>
                <c:pt idx="14">
                  <c:v>1710000</c:v>
                </c:pt>
                <c:pt idx="15">
                  <c:v>1710000</c:v>
                </c:pt>
                <c:pt idx="16">
                  <c:v>1710000</c:v>
                </c:pt>
                <c:pt idx="17">
                  <c:v>1710000</c:v>
                </c:pt>
                <c:pt idx="18">
                  <c:v>1710000</c:v>
                </c:pt>
                <c:pt idx="19">
                  <c:v>1710000</c:v>
                </c:pt>
                <c:pt idx="20">
                  <c:v>1710000</c:v>
                </c:pt>
                <c:pt idx="21">
                  <c:v>1710000</c:v>
                </c:pt>
                <c:pt idx="22">
                  <c:v>1710000</c:v>
                </c:pt>
                <c:pt idx="23">
                  <c:v>1710000</c:v>
                </c:pt>
                <c:pt idx="24">
                  <c:v>1710000</c:v>
                </c:pt>
                <c:pt idx="25">
                  <c:v>1710000</c:v>
                </c:pt>
                <c:pt idx="26">
                  <c:v>1710000</c:v>
                </c:pt>
                <c:pt idx="27">
                  <c:v>1710000</c:v>
                </c:pt>
                <c:pt idx="28">
                  <c:v>1710000</c:v>
                </c:pt>
                <c:pt idx="29">
                  <c:v>1710000</c:v>
                </c:pt>
                <c:pt idx="30">
                  <c:v>1710000</c:v>
                </c:pt>
                <c:pt idx="31">
                  <c:v>1710000</c:v>
                </c:pt>
                <c:pt idx="32">
                  <c:v>1710000</c:v>
                </c:pt>
                <c:pt idx="33">
                  <c:v>1710000</c:v>
                </c:pt>
                <c:pt idx="34">
                  <c:v>1710000</c:v>
                </c:pt>
                <c:pt idx="35">
                  <c:v>1710000</c:v>
                </c:pt>
                <c:pt idx="36">
                  <c:v>1710000</c:v>
                </c:pt>
                <c:pt idx="37">
                  <c:v>1710000</c:v>
                </c:pt>
                <c:pt idx="38">
                  <c:v>1710000</c:v>
                </c:pt>
                <c:pt idx="39">
                  <c:v>1710000</c:v>
                </c:pt>
                <c:pt idx="40">
                  <c:v>1710000</c:v>
                </c:pt>
                <c:pt idx="41">
                  <c:v>1710000</c:v>
                </c:pt>
                <c:pt idx="42">
                  <c:v>1710000</c:v>
                </c:pt>
                <c:pt idx="43">
                  <c:v>1710000</c:v>
                </c:pt>
                <c:pt idx="44">
                  <c:v>1710000</c:v>
                </c:pt>
                <c:pt idx="45">
                  <c:v>1710000</c:v>
                </c:pt>
                <c:pt idx="46">
                  <c:v>1710000</c:v>
                </c:pt>
                <c:pt idx="47">
                  <c:v>1710000</c:v>
                </c:pt>
                <c:pt idx="48">
                  <c:v>1710000</c:v>
                </c:pt>
                <c:pt idx="49">
                  <c:v>1710000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E8-4EC3-A9E2-BBE2049845F0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3607.9118465858205</c:v>
                </c:pt>
                <c:pt idx="4">
                  <c:v>470.35715994170334</c:v>
                </c:pt>
                <c:pt idx="5">
                  <c:v>61.312902194354812</c:v>
                </c:pt>
                <c:pt idx="6">
                  <c:v>7.9922628881679003</c:v>
                </c:pt>
                <c:pt idx="7">
                  <c:v>1.0418059548378267</c:v>
                </c:pt>
                <c:pt idx="8">
                  <c:v>0.13580125823864364</c:v>
                </c:pt>
                <c:pt idx="9">
                  <c:v>1.7701933918701229E-2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E8-4EC3-A9E2-BBE2049845F0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1803.9559232929103</c:v>
                </c:pt>
                <c:pt idx="4">
                  <c:v>235.17857997085167</c:v>
                </c:pt>
                <c:pt idx="5">
                  <c:v>30.656451097177406</c:v>
                </c:pt>
                <c:pt idx="6">
                  <c:v>3.9961314440839502</c:v>
                </c:pt>
                <c:pt idx="7">
                  <c:v>0.52090297741891334</c:v>
                </c:pt>
                <c:pt idx="8">
                  <c:v>6.790062911932182E-2</c:v>
                </c:pt>
                <c:pt idx="9">
                  <c:v>8.8509669593506146E-3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E8-4EC3-A9E2-BBE2049845F0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389.31989133471797</c:v>
                </c:pt>
                <c:pt idx="4">
                  <c:v>50.792881437943663</c:v>
                </c:pt>
                <c:pt idx="5">
                  <c:v>6.6216967089192194</c:v>
                </c:pt>
                <c:pt idx="6">
                  <c:v>0.86316274832614537</c:v>
                </c:pt>
                <c:pt idx="7">
                  <c:v>0.11251501519511105</c:v>
                </c:pt>
                <c:pt idx="8">
                  <c:v>1.4666535415243008E-2</c:v>
                </c:pt>
                <c:pt idx="9">
                  <c:v>1.9118088551567079E-3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E8-4EC3-A9E2-BBE2049845F0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72.158236931716417</c:v>
                </c:pt>
                <c:pt idx="4">
                  <c:v>9.407143198834067</c:v>
                </c:pt>
                <c:pt idx="5">
                  <c:v>1.2262580438870962</c:v>
                </c:pt>
                <c:pt idx="6">
                  <c:v>0.15984525776335801</c:v>
                </c:pt>
                <c:pt idx="7">
                  <c:v>2.0836119096756534E-2</c:v>
                </c:pt>
                <c:pt idx="8">
                  <c:v>2.7160251647728728E-3</c:v>
                </c:pt>
                <c:pt idx="9">
                  <c:v>3.5403867837402458E-4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E8-4EC3-A9E2-BBE2049845F0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14.431647386343284</c:v>
                </c:pt>
                <c:pt idx="4">
                  <c:v>1.8814286397668134</c:v>
                </c:pt>
                <c:pt idx="5">
                  <c:v>0.24525160877741925</c:v>
                </c:pt>
                <c:pt idx="6">
                  <c:v>3.1969051552671601E-2</c:v>
                </c:pt>
                <c:pt idx="7">
                  <c:v>4.1672238193513067E-3</c:v>
                </c:pt>
                <c:pt idx="8">
                  <c:v>5.4320503295457456E-4</c:v>
                </c:pt>
                <c:pt idx="9">
                  <c:v>7.0807735674804917E-5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E8-4EC3-A9E2-BBE204984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3607.9118465858205</c:v>
                </c:pt>
                <c:pt idx="4">
                  <c:v>470.35715994170334</c:v>
                </c:pt>
                <c:pt idx="5">
                  <c:v>61.312902194354812</c:v>
                </c:pt>
                <c:pt idx="6">
                  <c:v>7.9922628881679003</c:v>
                </c:pt>
                <c:pt idx="7">
                  <c:v>1.0418059548378267</c:v>
                </c:pt>
                <c:pt idx="8">
                  <c:v>0.13580125823864364</c:v>
                </c:pt>
                <c:pt idx="9">
                  <c:v>1.7701933918701229E-2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52-4627-B3CC-B6352E84FD10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1803.9559232929103</c:v>
                </c:pt>
                <c:pt idx="4">
                  <c:v>235.17857997085167</c:v>
                </c:pt>
                <c:pt idx="5">
                  <c:v>30.656451097177406</c:v>
                </c:pt>
                <c:pt idx="6">
                  <c:v>3.9961314440839502</c:v>
                </c:pt>
                <c:pt idx="7">
                  <c:v>0.52090297741891334</c:v>
                </c:pt>
                <c:pt idx="8">
                  <c:v>6.790062911932182E-2</c:v>
                </c:pt>
                <c:pt idx="9">
                  <c:v>8.8509669593506146E-3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52-4627-B3CC-B6352E84FD10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389.31989133471797</c:v>
                </c:pt>
                <c:pt idx="4">
                  <c:v>50.792881437943663</c:v>
                </c:pt>
                <c:pt idx="5">
                  <c:v>6.6216967089192194</c:v>
                </c:pt>
                <c:pt idx="6">
                  <c:v>0.86316274832614537</c:v>
                </c:pt>
                <c:pt idx="7">
                  <c:v>0.11251501519511105</c:v>
                </c:pt>
                <c:pt idx="8">
                  <c:v>1.4666535415243008E-2</c:v>
                </c:pt>
                <c:pt idx="9">
                  <c:v>1.9118088551567079E-3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52-4627-B3CC-B6352E84FD10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72.158236931716417</c:v>
                </c:pt>
                <c:pt idx="4">
                  <c:v>9.407143198834067</c:v>
                </c:pt>
                <c:pt idx="5">
                  <c:v>1.2262580438870962</c:v>
                </c:pt>
                <c:pt idx="6">
                  <c:v>0.15984525776335801</c:v>
                </c:pt>
                <c:pt idx="7">
                  <c:v>2.0836119096756534E-2</c:v>
                </c:pt>
                <c:pt idx="8">
                  <c:v>2.7160251647728728E-3</c:v>
                </c:pt>
                <c:pt idx="9">
                  <c:v>3.5403867837402458E-4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52-4627-B3CC-B6352E84FD10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14.431647386343284</c:v>
                </c:pt>
                <c:pt idx="4">
                  <c:v>1.8814286397668134</c:v>
                </c:pt>
                <c:pt idx="5">
                  <c:v>0.24525160877741925</c:v>
                </c:pt>
                <c:pt idx="6">
                  <c:v>3.1969051552671601E-2</c:v>
                </c:pt>
                <c:pt idx="7">
                  <c:v>4.1672238193513067E-3</c:v>
                </c:pt>
                <c:pt idx="8">
                  <c:v>5.4320503295457456E-4</c:v>
                </c:pt>
                <c:pt idx="9">
                  <c:v>7.0807735674804917E-5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52-4627-B3CC-B6352E84F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ajorUnit val="1000"/>
        <c:minorUnit val="5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4943.6944043828034</c:v>
                </c:pt>
                <c:pt idx="4">
                  <c:v>5414.0515643245071</c:v>
                </c:pt>
                <c:pt idx="5">
                  <c:v>5475.3644665188622</c:v>
                </c:pt>
                <c:pt idx="6">
                  <c:v>5483.3567294070299</c:v>
                </c:pt>
                <c:pt idx="7">
                  <c:v>5484.3985353618673</c:v>
                </c:pt>
                <c:pt idx="8">
                  <c:v>5484.5343366201059</c:v>
                </c:pt>
                <c:pt idx="9">
                  <c:v>5484.5520385540249</c:v>
                </c:pt>
                <c:pt idx="10">
                  <c:v>5484.5520385540249</c:v>
                </c:pt>
                <c:pt idx="11">
                  <c:v>5484.5520385540249</c:v>
                </c:pt>
                <c:pt idx="12">
                  <c:v>5484.5520385540249</c:v>
                </c:pt>
                <c:pt idx="13">
                  <c:v>5484.5520385540249</c:v>
                </c:pt>
                <c:pt idx="14">
                  <c:v>5484.5520385540249</c:v>
                </c:pt>
                <c:pt idx="15">
                  <c:v>5484.5520385540249</c:v>
                </c:pt>
                <c:pt idx="16">
                  <c:v>5484.5520385540249</c:v>
                </c:pt>
                <c:pt idx="17">
                  <c:v>5484.5520385540249</c:v>
                </c:pt>
                <c:pt idx="18">
                  <c:v>5484.5520385540249</c:v>
                </c:pt>
                <c:pt idx="19">
                  <c:v>5484.5520385540249</c:v>
                </c:pt>
                <c:pt idx="20">
                  <c:v>5484.5520385540249</c:v>
                </c:pt>
                <c:pt idx="21">
                  <c:v>5484.5520385540249</c:v>
                </c:pt>
                <c:pt idx="22">
                  <c:v>5484.5520385540249</c:v>
                </c:pt>
                <c:pt idx="23">
                  <c:v>5484.5520385540249</c:v>
                </c:pt>
                <c:pt idx="24">
                  <c:v>5484.5520385540249</c:v>
                </c:pt>
                <c:pt idx="25">
                  <c:v>5484.5520385540249</c:v>
                </c:pt>
                <c:pt idx="26">
                  <c:v>5484.5520385540249</c:v>
                </c:pt>
                <c:pt idx="27">
                  <c:v>5484.5520385540249</c:v>
                </c:pt>
                <c:pt idx="28">
                  <c:v>5484.5520385540249</c:v>
                </c:pt>
                <c:pt idx="29">
                  <c:v>5484.5520385540249</c:v>
                </c:pt>
                <c:pt idx="30">
                  <c:v>5484.5520385540249</c:v>
                </c:pt>
                <c:pt idx="31">
                  <c:v>5484.5520385540249</c:v>
                </c:pt>
                <c:pt idx="32">
                  <c:v>5484.5520385540249</c:v>
                </c:pt>
                <c:pt idx="33">
                  <c:v>5484.5520385540249</c:v>
                </c:pt>
                <c:pt idx="34">
                  <c:v>5484.5520385540249</c:v>
                </c:pt>
                <c:pt idx="35">
                  <c:v>5484.5520385540249</c:v>
                </c:pt>
                <c:pt idx="36">
                  <c:v>5484.5520385540249</c:v>
                </c:pt>
                <c:pt idx="37">
                  <c:v>5484.5520385540249</c:v>
                </c:pt>
                <c:pt idx="38">
                  <c:v>5484.5520385540249</c:v>
                </c:pt>
                <c:pt idx="39">
                  <c:v>5484.5520385540249</c:v>
                </c:pt>
                <c:pt idx="40">
                  <c:v>5484.5520385540249</c:v>
                </c:pt>
                <c:pt idx="41">
                  <c:v>5484.5520385540249</c:v>
                </c:pt>
                <c:pt idx="42">
                  <c:v>5484.5520385540249</c:v>
                </c:pt>
                <c:pt idx="43">
                  <c:v>5484.5520385540249</c:v>
                </c:pt>
                <c:pt idx="44">
                  <c:v>5484.5520385540249</c:v>
                </c:pt>
                <c:pt idx="45">
                  <c:v>5484.5520385540249</c:v>
                </c:pt>
                <c:pt idx="46">
                  <c:v>5484.5520385540249</c:v>
                </c:pt>
                <c:pt idx="47">
                  <c:v>5484.5520385540249</c:v>
                </c:pt>
                <c:pt idx="48">
                  <c:v>5484.5520385540249</c:v>
                </c:pt>
                <c:pt idx="49">
                  <c:v>5484.5520385540249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7C-444C-A142-5F064BAA2001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2471.8472021914017</c:v>
                </c:pt>
                <c:pt idx="4">
                  <c:v>2707.0257821622536</c:v>
                </c:pt>
                <c:pt idx="5">
                  <c:v>2737.6822332594311</c:v>
                </c:pt>
                <c:pt idx="6">
                  <c:v>2741.6783647035149</c:v>
                </c:pt>
                <c:pt idx="7">
                  <c:v>2742.1992676809336</c:v>
                </c:pt>
                <c:pt idx="8">
                  <c:v>2742.267168310053</c:v>
                </c:pt>
                <c:pt idx="9">
                  <c:v>2742.2760192770124</c:v>
                </c:pt>
                <c:pt idx="10">
                  <c:v>2742.2760192770124</c:v>
                </c:pt>
                <c:pt idx="11">
                  <c:v>2742.2760192770124</c:v>
                </c:pt>
                <c:pt idx="12">
                  <c:v>2742.2760192770124</c:v>
                </c:pt>
                <c:pt idx="13">
                  <c:v>2742.2760192770124</c:v>
                </c:pt>
                <c:pt idx="14">
                  <c:v>2742.2760192770124</c:v>
                </c:pt>
                <c:pt idx="15">
                  <c:v>2742.2760192770124</c:v>
                </c:pt>
                <c:pt idx="16">
                  <c:v>2742.2760192770124</c:v>
                </c:pt>
                <c:pt idx="17">
                  <c:v>2742.2760192770124</c:v>
                </c:pt>
                <c:pt idx="18">
                  <c:v>2742.2760192770124</c:v>
                </c:pt>
                <c:pt idx="19">
                  <c:v>2742.2760192770124</c:v>
                </c:pt>
                <c:pt idx="20">
                  <c:v>2742.2760192770124</c:v>
                </c:pt>
                <c:pt idx="21">
                  <c:v>2742.2760192770124</c:v>
                </c:pt>
                <c:pt idx="22">
                  <c:v>2742.2760192770124</c:v>
                </c:pt>
                <c:pt idx="23">
                  <c:v>2742.2760192770124</c:v>
                </c:pt>
                <c:pt idx="24">
                  <c:v>2742.2760192770124</c:v>
                </c:pt>
                <c:pt idx="25">
                  <c:v>2742.2760192770124</c:v>
                </c:pt>
                <c:pt idx="26">
                  <c:v>2742.2760192770124</c:v>
                </c:pt>
                <c:pt idx="27">
                  <c:v>2742.2760192770124</c:v>
                </c:pt>
                <c:pt idx="28">
                  <c:v>2742.2760192770124</c:v>
                </c:pt>
                <c:pt idx="29">
                  <c:v>2742.2760192770124</c:v>
                </c:pt>
                <c:pt idx="30">
                  <c:v>2742.2760192770124</c:v>
                </c:pt>
                <c:pt idx="31">
                  <c:v>2742.2760192770124</c:v>
                </c:pt>
                <c:pt idx="32">
                  <c:v>2742.2760192770124</c:v>
                </c:pt>
                <c:pt idx="33">
                  <c:v>2742.2760192770124</c:v>
                </c:pt>
                <c:pt idx="34">
                  <c:v>2742.2760192770124</c:v>
                </c:pt>
                <c:pt idx="35">
                  <c:v>2742.2760192770124</c:v>
                </c:pt>
                <c:pt idx="36">
                  <c:v>2742.2760192770124</c:v>
                </c:pt>
                <c:pt idx="37">
                  <c:v>2742.2760192770124</c:v>
                </c:pt>
                <c:pt idx="38">
                  <c:v>2742.2760192770124</c:v>
                </c:pt>
                <c:pt idx="39">
                  <c:v>2742.2760192770124</c:v>
                </c:pt>
                <c:pt idx="40">
                  <c:v>2742.2760192770124</c:v>
                </c:pt>
                <c:pt idx="41">
                  <c:v>2742.2760192770124</c:v>
                </c:pt>
                <c:pt idx="42">
                  <c:v>2742.2760192770124</c:v>
                </c:pt>
                <c:pt idx="43">
                  <c:v>2742.2760192770124</c:v>
                </c:pt>
                <c:pt idx="44">
                  <c:v>2742.2760192770124</c:v>
                </c:pt>
                <c:pt idx="45">
                  <c:v>2742.2760192770124</c:v>
                </c:pt>
                <c:pt idx="46">
                  <c:v>2742.2760192770124</c:v>
                </c:pt>
                <c:pt idx="47">
                  <c:v>2742.2760192770124</c:v>
                </c:pt>
                <c:pt idx="48">
                  <c:v>2742.2760192770124</c:v>
                </c:pt>
                <c:pt idx="49">
                  <c:v>2742.2760192770124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7C-444C-A142-5F064BAA2001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533.55666770893151</c:v>
                </c:pt>
                <c:pt idx="4">
                  <c:v>584.34954914687523</c:v>
                </c:pt>
                <c:pt idx="5">
                  <c:v>590.97124585579445</c:v>
                </c:pt>
                <c:pt idx="6">
                  <c:v>591.83440860412054</c:v>
                </c:pt>
                <c:pt idx="7">
                  <c:v>591.94692361931561</c:v>
                </c:pt>
                <c:pt idx="8">
                  <c:v>591.96159015473086</c:v>
                </c:pt>
                <c:pt idx="9">
                  <c:v>591.96350196358605</c:v>
                </c:pt>
                <c:pt idx="10">
                  <c:v>591.96350196358605</c:v>
                </c:pt>
                <c:pt idx="11">
                  <c:v>591.96350196358605</c:v>
                </c:pt>
                <c:pt idx="12">
                  <c:v>591.96350196358605</c:v>
                </c:pt>
                <c:pt idx="13">
                  <c:v>591.96350196358605</c:v>
                </c:pt>
                <c:pt idx="14">
                  <c:v>591.96350196358605</c:v>
                </c:pt>
                <c:pt idx="15">
                  <c:v>591.96350196358605</c:v>
                </c:pt>
                <c:pt idx="16">
                  <c:v>591.96350196358605</c:v>
                </c:pt>
                <c:pt idx="17">
                  <c:v>591.96350196358605</c:v>
                </c:pt>
                <c:pt idx="18">
                  <c:v>591.96350196358605</c:v>
                </c:pt>
                <c:pt idx="19">
                  <c:v>591.96350196358605</c:v>
                </c:pt>
                <c:pt idx="20">
                  <c:v>591.96350196358605</c:v>
                </c:pt>
                <c:pt idx="21">
                  <c:v>591.96350196358605</c:v>
                </c:pt>
                <c:pt idx="22">
                  <c:v>591.96350196358605</c:v>
                </c:pt>
                <c:pt idx="23">
                  <c:v>591.96350196358605</c:v>
                </c:pt>
                <c:pt idx="24">
                  <c:v>591.96350196358605</c:v>
                </c:pt>
                <c:pt idx="25">
                  <c:v>591.96350196358605</c:v>
                </c:pt>
                <c:pt idx="26">
                  <c:v>591.96350196358605</c:v>
                </c:pt>
                <c:pt idx="27">
                  <c:v>591.96350196358605</c:v>
                </c:pt>
                <c:pt idx="28">
                  <c:v>591.96350196358605</c:v>
                </c:pt>
                <c:pt idx="29">
                  <c:v>591.96350196358605</c:v>
                </c:pt>
                <c:pt idx="30">
                  <c:v>591.96350196358605</c:v>
                </c:pt>
                <c:pt idx="31">
                  <c:v>591.96350196358605</c:v>
                </c:pt>
                <c:pt idx="32">
                  <c:v>591.96350196358605</c:v>
                </c:pt>
                <c:pt idx="33">
                  <c:v>591.96350196358605</c:v>
                </c:pt>
                <c:pt idx="34">
                  <c:v>591.96350196358605</c:v>
                </c:pt>
                <c:pt idx="35">
                  <c:v>591.96350196358605</c:v>
                </c:pt>
                <c:pt idx="36">
                  <c:v>591.96350196358605</c:v>
                </c:pt>
                <c:pt idx="37">
                  <c:v>591.96350196358605</c:v>
                </c:pt>
                <c:pt idx="38">
                  <c:v>591.96350196358605</c:v>
                </c:pt>
                <c:pt idx="39">
                  <c:v>591.96350196358605</c:v>
                </c:pt>
                <c:pt idx="40">
                  <c:v>591.96350196358605</c:v>
                </c:pt>
                <c:pt idx="41">
                  <c:v>591.96350196358605</c:v>
                </c:pt>
                <c:pt idx="42">
                  <c:v>591.96350196358605</c:v>
                </c:pt>
                <c:pt idx="43">
                  <c:v>591.96350196358605</c:v>
                </c:pt>
                <c:pt idx="44">
                  <c:v>591.96350196358605</c:v>
                </c:pt>
                <c:pt idx="45">
                  <c:v>591.96350196358605</c:v>
                </c:pt>
                <c:pt idx="46">
                  <c:v>591.96350196358605</c:v>
                </c:pt>
                <c:pt idx="47">
                  <c:v>591.96350196358605</c:v>
                </c:pt>
                <c:pt idx="48">
                  <c:v>591.96350196358605</c:v>
                </c:pt>
                <c:pt idx="49">
                  <c:v>591.96350196358605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7C-444C-A142-5F064BAA2001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98.87388808765607</c:v>
                </c:pt>
                <c:pt idx="4">
                  <c:v>108.28103128649013</c:v>
                </c:pt>
                <c:pt idx="5">
                  <c:v>109.50728933037723</c:v>
                </c:pt>
                <c:pt idx="6">
                  <c:v>109.66713458814058</c:v>
                </c:pt>
                <c:pt idx="7">
                  <c:v>109.68797070723734</c:v>
                </c:pt>
                <c:pt idx="8">
                  <c:v>109.69068673240211</c:v>
                </c:pt>
                <c:pt idx="9">
                  <c:v>109.69104077108048</c:v>
                </c:pt>
                <c:pt idx="10">
                  <c:v>109.69104077108048</c:v>
                </c:pt>
                <c:pt idx="11">
                  <c:v>109.69104077108048</c:v>
                </c:pt>
                <c:pt idx="12">
                  <c:v>109.69104077108048</c:v>
                </c:pt>
                <c:pt idx="13">
                  <c:v>109.69104077108048</c:v>
                </c:pt>
                <c:pt idx="14">
                  <c:v>109.69104077108048</c:v>
                </c:pt>
                <c:pt idx="15">
                  <c:v>109.69104077108048</c:v>
                </c:pt>
                <c:pt idx="16">
                  <c:v>109.69104077108048</c:v>
                </c:pt>
                <c:pt idx="17">
                  <c:v>109.69104077108048</c:v>
                </c:pt>
                <c:pt idx="18">
                  <c:v>109.69104077108048</c:v>
                </c:pt>
                <c:pt idx="19">
                  <c:v>109.69104077108048</c:v>
                </c:pt>
                <c:pt idx="20">
                  <c:v>109.69104077108048</c:v>
                </c:pt>
                <c:pt idx="21">
                  <c:v>109.69104077108048</c:v>
                </c:pt>
                <c:pt idx="22">
                  <c:v>109.69104077108048</c:v>
                </c:pt>
                <c:pt idx="23">
                  <c:v>109.69104077108048</c:v>
                </c:pt>
                <c:pt idx="24">
                  <c:v>109.69104077108048</c:v>
                </c:pt>
                <c:pt idx="25">
                  <c:v>109.69104077108048</c:v>
                </c:pt>
                <c:pt idx="26">
                  <c:v>109.69104077108048</c:v>
                </c:pt>
                <c:pt idx="27">
                  <c:v>109.69104077108048</c:v>
                </c:pt>
                <c:pt idx="28">
                  <c:v>109.69104077108048</c:v>
                </c:pt>
                <c:pt idx="29">
                  <c:v>109.69104077108048</c:v>
                </c:pt>
                <c:pt idx="30">
                  <c:v>109.69104077108048</c:v>
                </c:pt>
                <c:pt idx="31">
                  <c:v>109.69104077108048</c:v>
                </c:pt>
                <c:pt idx="32">
                  <c:v>109.69104077108048</c:v>
                </c:pt>
                <c:pt idx="33">
                  <c:v>109.69104077108048</c:v>
                </c:pt>
                <c:pt idx="34">
                  <c:v>109.69104077108048</c:v>
                </c:pt>
                <c:pt idx="35">
                  <c:v>109.69104077108048</c:v>
                </c:pt>
                <c:pt idx="36">
                  <c:v>109.69104077108048</c:v>
                </c:pt>
                <c:pt idx="37">
                  <c:v>109.69104077108048</c:v>
                </c:pt>
                <c:pt idx="38">
                  <c:v>109.69104077108048</c:v>
                </c:pt>
                <c:pt idx="39">
                  <c:v>109.69104077108048</c:v>
                </c:pt>
                <c:pt idx="40">
                  <c:v>109.69104077108048</c:v>
                </c:pt>
                <c:pt idx="41">
                  <c:v>109.69104077108048</c:v>
                </c:pt>
                <c:pt idx="42">
                  <c:v>109.69104077108048</c:v>
                </c:pt>
                <c:pt idx="43">
                  <c:v>109.69104077108048</c:v>
                </c:pt>
                <c:pt idx="44">
                  <c:v>109.69104077108048</c:v>
                </c:pt>
                <c:pt idx="45">
                  <c:v>109.69104077108048</c:v>
                </c:pt>
                <c:pt idx="46">
                  <c:v>109.69104077108048</c:v>
                </c:pt>
                <c:pt idx="47">
                  <c:v>109.69104077108048</c:v>
                </c:pt>
                <c:pt idx="48">
                  <c:v>109.69104077108048</c:v>
                </c:pt>
                <c:pt idx="49">
                  <c:v>109.69104077108048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7C-444C-A142-5F064BAA2001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19.774777617531214</c:v>
                </c:pt>
                <c:pt idx="4">
                  <c:v>21.656206257298027</c:v>
                </c:pt>
                <c:pt idx="5">
                  <c:v>21.901457866075447</c:v>
                </c:pt>
                <c:pt idx="6">
                  <c:v>21.933426917628118</c:v>
                </c:pt>
                <c:pt idx="7">
                  <c:v>21.93759414144747</c:v>
                </c:pt>
                <c:pt idx="8">
                  <c:v>21.938137346480424</c:v>
                </c:pt>
                <c:pt idx="9">
                  <c:v>21.938208154216099</c:v>
                </c:pt>
                <c:pt idx="10">
                  <c:v>21.938208154216099</c:v>
                </c:pt>
                <c:pt idx="11">
                  <c:v>21.938208154216099</c:v>
                </c:pt>
                <c:pt idx="12">
                  <c:v>21.938208154216099</c:v>
                </c:pt>
                <c:pt idx="13">
                  <c:v>21.938208154216099</c:v>
                </c:pt>
                <c:pt idx="14">
                  <c:v>21.938208154216099</c:v>
                </c:pt>
                <c:pt idx="15">
                  <c:v>21.938208154216099</c:v>
                </c:pt>
                <c:pt idx="16">
                  <c:v>21.938208154216099</c:v>
                </c:pt>
                <c:pt idx="17">
                  <c:v>21.938208154216099</c:v>
                </c:pt>
                <c:pt idx="18">
                  <c:v>21.938208154216099</c:v>
                </c:pt>
                <c:pt idx="19">
                  <c:v>21.938208154216099</c:v>
                </c:pt>
                <c:pt idx="20">
                  <c:v>21.938208154216099</c:v>
                </c:pt>
                <c:pt idx="21">
                  <c:v>21.938208154216099</c:v>
                </c:pt>
                <c:pt idx="22">
                  <c:v>21.938208154216099</c:v>
                </c:pt>
                <c:pt idx="23">
                  <c:v>21.938208154216099</c:v>
                </c:pt>
                <c:pt idx="24">
                  <c:v>21.938208154216099</c:v>
                </c:pt>
                <c:pt idx="25">
                  <c:v>21.938208154216099</c:v>
                </c:pt>
                <c:pt idx="26">
                  <c:v>21.938208154216099</c:v>
                </c:pt>
                <c:pt idx="27">
                  <c:v>21.938208154216099</c:v>
                </c:pt>
                <c:pt idx="28">
                  <c:v>21.938208154216099</c:v>
                </c:pt>
                <c:pt idx="29">
                  <c:v>21.938208154216099</c:v>
                </c:pt>
                <c:pt idx="30">
                  <c:v>21.938208154216099</c:v>
                </c:pt>
                <c:pt idx="31">
                  <c:v>21.938208154216099</c:v>
                </c:pt>
                <c:pt idx="32">
                  <c:v>21.938208154216099</c:v>
                </c:pt>
                <c:pt idx="33">
                  <c:v>21.938208154216099</c:v>
                </c:pt>
                <c:pt idx="34">
                  <c:v>21.938208154216099</c:v>
                </c:pt>
                <c:pt idx="35">
                  <c:v>21.938208154216099</c:v>
                </c:pt>
                <c:pt idx="36">
                  <c:v>21.938208154216099</c:v>
                </c:pt>
                <c:pt idx="37">
                  <c:v>21.938208154216099</c:v>
                </c:pt>
                <c:pt idx="38">
                  <c:v>21.938208154216099</c:v>
                </c:pt>
                <c:pt idx="39">
                  <c:v>21.938208154216099</c:v>
                </c:pt>
                <c:pt idx="40">
                  <c:v>21.938208154216099</c:v>
                </c:pt>
                <c:pt idx="41">
                  <c:v>21.938208154216099</c:v>
                </c:pt>
                <c:pt idx="42">
                  <c:v>21.938208154216099</c:v>
                </c:pt>
                <c:pt idx="43">
                  <c:v>21.938208154216099</c:v>
                </c:pt>
                <c:pt idx="44">
                  <c:v>21.938208154216099</c:v>
                </c:pt>
                <c:pt idx="45">
                  <c:v>21.938208154216099</c:v>
                </c:pt>
                <c:pt idx="46">
                  <c:v>21.938208154216099</c:v>
                </c:pt>
                <c:pt idx="47">
                  <c:v>21.938208154216099</c:v>
                </c:pt>
                <c:pt idx="48">
                  <c:v>21.938208154216099</c:v>
                </c:pt>
                <c:pt idx="49">
                  <c:v>21.938208154216099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7C-444C-A142-5F064BAA2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ajorUnit val="1000"/>
        <c:minorUnit val="5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down'!$Z$3:$Z$52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3420168.3357842192</c:v>
                </c:pt>
                <c:pt idx="2">
                  <c:v>5130667.8912788983</c:v>
                </c:pt>
                <c:pt idx="3">
                  <c:v>6842471.8472021911</c:v>
                </c:pt>
                <c:pt idx="4">
                  <c:v>8552707.0257821623</c:v>
                </c:pt>
                <c:pt idx="5">
                  <c:v>10262737.682233259</c:v>
                </c:pt>
                <c:pt idx="6">
                  <c:v>11972741.678364703</c:v>
                </c:pt>
                <c:pt idx="7">
                  <c:v>13682742.199267682</c:v>
                </c:pt>
                <c:pt idx="8">
                  <c:v>15392742.267168311</c:v>
                </c:pt>
                <c:pt idx="9">
                  <c:v>17102742.276019279</c:v>
                </c:pt>
                <c:pt idx="10">
                  <c:v>18812742.276019279</c:v>
                </c:pt>
                <c:pt idx="11">
                  <c:v>20522742.276019279</c:v>
                </c:pt>
                <c:pt idx="12">
                  <c:v>22232742.276019279</c:v>
                </c:pt>
                <c:pt idx="13">
                  <c:v>23942742.276019279</c:v>
                </c:pt>
                <c:pt idx="14">
                  <c:v>25652742.276019279</c:v>
                </c:pt>
                <c:pt idx="15">
                  <c:v>27362742.276019279</c:v>
                </c:pt>
                <c:pt idx="16">
                  <c:v>29072742.276019279</c:v>
                </c:pt>
                <c:pt idx="17">
                  <c:v>30782742.276019279</c:v>
                </c:pt>
                <c:pt idx="18">
                  <c:v>32492742.276019279</c:v>
                </c:pt>
                <c:pt idx="19">
                  <c:v>34202742.276019275</c:v>
                </c:pt>
                <c:pt idx="20">
                  <c:v>35912742.276019275</c:v>
                </c:pt>
                <c:pt idx="21">
                  <c:v>37622742.276019275</c:v>
                </c:pt>
                <c:pt idx="22">
                  <c:v>39332742.276019275</c:v>
                </c:pt>
                <c:pt idx="23">
                  <c:v>41042742.276019275</c:v>
                </c:pt>
                <c:pt idx="24">
                  <c:v>42752742.276019275</c:v>
                </c:pt>
                <c:pt idx="25">
                  <c:v>44462742.276019275</c:v>
                </c:pt>
                <c:pt idx="26">
                  <c:v>46172742.276019275</c:v>
                </c:pt>
                <c:pt idx="27">
                  <c:v>47882742.276019275</c:v>
                </c:pt>
                <c:pt idx="28">
                  <c:v>49592742.276019275</c:v>
                </c:pt>
                <c:pt idx="29">
                  <c:v>51302742.276019275</c:v>
                </c:pt>
                <c:pt idx="30">
                  <c:v>53012742.276019275</c:v>
                </c:pt>
                <c:pt idx="31">
                  <c:v>54722742.276019275</c:v>
                </c:pt>
                <c:pt idx="32">
                  <c:v>56432742.276019275</c:v>
                </c:pt>
                <c:pt idx="33">
                  <c:v>58142742.276019275</c:v>
                </c:pt>
                <c:pt idx="34">
                  <c:v>59852742.276019275</c:v>
                </c:pt>
                <c:pt idx="35">
                  <c:v>61562742.276019275</c:v>
                </c:pt>
                <c:pt idx="36">
                  <c:v>63272742.276019275</c:v>
                </c:pt>
                <c:pt idx="37">
                  <c:v>64982742.276019275</c:v>
                </c:pt>
                <c:pt idx="38">
                  <c:v>66692742.276019275</c:v>
                </c:pt>
                <c:pt idx="39">
                  <c:v>68402742.276019275</c:v>
                </c:pt>
                <c:pt idx="40">
                  <c:v>70112742.276019275</c:v>
                </c:pt>
                <c:pt idx="41">
                  <c:v>71822742.276019275</c:v>
                </c:pt>
                <c:pt idx="42">
                  <c:v>73532742.276019275</c:v>
                </c:pt>
                <c:pt idx="43">
                  <c:v>75242742.276019275</c:v>
                </c:pt>
                <c:pt idx="44">
                  <c:v>76952742.276019275</c:v>
                </c:pt>
                <c:pt idx="45">
                  <c:v>78662742.276019275</c:v>
                </c:pt>
                <c:pt idx="46">
                  <c:v>80372742.276019275</c:v>
                </c:pt>
                <c:pt idx="47">
                  <c:v>82082742.276019275</c:v>
                </c:pt>
                <c:pt idx="48">
                  <c:v>83792742.276019275</c:v>
                </c:pt>
                <c:pt idx="49">
                  <c:v>85502742.276019275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1A-4883-BCBA-10F26261161E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4943.6944043828034</c:v>
                </c:pt>
                <c:pt idx="4">
                  <c:v>5414.0515643245071</c:v>
                </c:pt>
                <c:pt idx="5">
                  <c:v>5475.3644665188622</c:v>
                </c:pt>
                <c:pt idx="6">
                  <c:v>5483.3567294070299</c:v>
                </c:pt>
                <c:pt idx="7">
                  <c:v>5484.3985353618673</c:v>
                </c:pt>
                <c:pt idx="8">
                  <c:v>5484.5343366201059</c:v>
                </c:pt>
                <c:pt idx="9">
                  <c:v>5484.5520385540249</c:v>
                </c:pt>
                <c:pt idx="10">
                  <c:v>5484.5520385540249</c:v>
                </c:pt>
                <c:pt idx="11">
                  <c:v>5484.5520385540249</c:v>
                </c:pt>
                <c:pt idx="12">
                  <c:v>5484.5520385540249</c:v>
                </c:pt>
                <c:pt idx="13">
                  <c:v>5484.5520385540249</c:v>
                </c:pt>
                <c:pt idx="14">
                  <c:v>5484.5520385540249</c:v>
                </c:pt>
                <c:pt idx="15">
                  <c:v>5484.5520385540249</c:v>
                </c:pt>
                <c:pt idx="16">
                  <c:v>5484.5520385540249</c:v>
                </c:pt>
                <c:pt idx="17">
                  <c:v>5484.5520385540249</c:v>
                </c:pt>
                <c:pt idx="18">
                  <c:v>5484.5520385540249</c:v>
                </c:pt>
                <c:pt idx="19">
                  <c:v>5484.5520385540249</c:v>
                </c:pt>
                <c:pt idx="20">
                  <c:v>5484.5520385540249</c:v>
                </c:pt>
                <c:pt idx="21">
                  <c:v>5484.5520385540249</c:v>
                </c:pt>
                <c:pt idx="22">
                  <c:v>5484.5520385540249</c:v>
                </c:pt>
                <c:pt idx="23">
                  <c:v>5484.5520385540249</c:v>
                </c:pt>
                <c:pt idx="24">
                  <c:v>5484.5520385540249</c:v>
                </c:pt>
                <c:pt idx="25">
                  <c:v>5484.5520385540249</c:v>
                </c:pt>
                <c:pt idx="26">
                  <c:v>5484.5520385540249</c:v>
                </c:pt>
                <c:pt idx="27">
                  <c:v>5484.5520385540249</c:v>
                </c:pt>
                <c:pt idx="28">
                  <c:v>5484.5520385540249</c:v>
                </c:pt>
                <c:pt idx="29">
                  <c:v>5484.5520385540249</c:v>
                </c:pt>
                <c:pt idx="30">
                  <c:v>5484.5520385540249</c:v>
                </c:pt>
                <c:pt idx="31">
                  <c:v>5484.5520385540249</c:v>
                </c:pt>
                <c:pt idx="32">
                  <c:v>5484.5520385540249</c:v>
                </c:pt>
                <c:pt idx="33">
                  <c:v>5484.5520385540249</c:v>
                </c:pt>
                <c:pt idx="34">
                  <c:v>5484.5520385540249</c:v>
                </c:pt>
                <c:pt idx="35">
                  <c:v>5484.5520385540249</c:v>
                </c:pt>
                <c:pt idx="36">
                  <c:v>5484.5520385540249</c:v>
                </c:pt>
                <c:pt idx="37">
                  <c:v>5484.5520385540249</c:v>
                </c:pt>
                <c:pt idx="38">
                  <c:v>5484.5520385540249</c:v>
                </c:pt>
                <c:pt idx="39">
                  <c:v>5484.5520385540249</c:v>
                </c:pt>
                <c:pt idx="40">
                  <c:v>5484.5520385540249</c:v>
                </c:pt>
                <c:pt idx="41">
                  <c:v>5484.5520385540249</c:v>
                </c:pt>
                <c:pt idx="42">
                  <c:v>5484.5520385540249</c:v>
                </c:pt>
                <c:pt idx="43">
                  <c:v>5484.5520385540249</c:v>
                </c:pt>
                <c:pt idx="44">
                  <c:v>5484.5520385540249</c:v>
                </c:pt>
                <c:pt idx="45">
                  <c:v>5484.5520385540249</c:v>
                </c:pt>
                <c:pt idx="46">
                  <c:v>5484.5520385540249</c:v>
                </c:pt>
                <c:pt idx="47">
                  <c:v>5484.5520385540249</c:v>
                </c:pt>
                <c:pt idx="48">
                  <c:v>5484.5520385540249</c:v>
                </c:pt>
                <c:pt idx="49">
                  <c:v>5484.5520385540249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1A-4883-BCBA-10F26261161E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2471.8472021914017</c:v>
                </c:pt>
                <c:pt idx="4">
                  <c:v>2707.0257821622536</c:v>
                </c:pt>
                <c:pt idx="5">
                  <c:v>2737.6822332594311</c:v>
                </c:pt>
                <c:pt idx="6">
                  <c:v>2741.6783647035149</c:v>
                </c:pt>
                <c:pt idx="7">
                  <c:v>2742.1992676809336</c:v>
                </c:pt>
                <c:pt idx="8">
                  <c:v>2742.267168310053</c:v>
                </c:pt>
                <c:pt idx="9">
                  <c:v>2742.2760192770124</c:v>
                </c:pt>
                <c:pt idx="10">
                  <c:v>2742.2760192770124</c:v>
                </c:pt>
                <c:pt idx="11">
                  <c:v>2742.2760192770124</c:v>
                </c:pt>
                <c:pt idx="12">
                  <c:v>2742.2760192770124</c:v>
                </c:pt>
                <c:pt idx="13">
                  <c:v>2742.2760192770124</c:v>
                </c:pt>
                <c:pt idx="14">
                  <c:v>2742.2760192770124</c:v>
                </c:pt>
                <c:pt idx="15">
                  <c:v>2742.2760192770124</c:v>
                </c:pt>
                <c:pt idx="16">
                  <c:v>2742.2760192770124</c:v>
                </c:pt>
                <c:pt idx="17">
                  <c:v>2742.2760192770124</c:v>
                </c:pt>
                <c:pt idx="18">
                  <c:v>2742.2760192770124</c:v>
                </c:pt>
                <c:pt idx="19">
                  <c:v>2742.2760192770124</c:v>
                </c:pt>
                <c:pt idx="20">
                  <c:v>2742.2760192770124</c:v>
                </c:pt>
                <c:pt idx="21">
                  <c:v>2742.2760192770124</c:v>
                </c:pt>
                <c:pt idx="22">
                  <c:v>2742.2760192770124</c:v>
                </c:pt>
                <c:pt idx="23">
                  <c:v>2742.2760192770124</c:v>
                </c:pt>
                <c:pt idx="24">
                  <c:v>2742.2760192770124</c:v>
                </c:pt>
                <c:pt idx="25">
                  <c:v>2742.2760192770124</c:v>
                </c:pt>
                <c:pt idx="26">
                  <c:v>2742.2760192770124</c:v>
                </c:pt>
                <c:pt idx="27">
                  <c:v>2742.2760192770124</c:v>
                </c:pt>
                <c:pt idx="28">
                  <c:v>2742.2760192770124</c:v>
                </c:pt>
                <c:pt idx="29">
                  <c:v>2742.2760192770124</c:v>
                </c:pt>
                <c:pt idx="30">
                  <c:v>2742.2760192770124</c:v>
                </c:pt>
                <c:pt idx="31">
                  <c:v>2742.2760192770124</c:v>
                </c:pt>
                <c:pt idx="32">
                  <c:v>2742.2760192770124</c:v>
                </c:pt>
                <c:pt idx="33">
                  <c:v>2742.2760192770124</c:v>
                </c:pt>
                <c:pt idx="34">
                  <c:v>2742.2760192770124</c:v>
                </c:pt>
                <c:pt idx="35">
                  <c:v>2742.2760192770124</c:v>
                </c:pt>
                <c:pt idx="36">
                  <c:v>2742.2760192770124</c:v>
                </c:pt>
                <c:pt idx="37">
                  <c:v>2742.2760192770124</c:v>
                </c:pt>
                <c:pt idx="38">
                  <c:v>2742.2760192770124</c:v>
                </c:pt>
                <c:pt idx="39">
                  <c:v>2742.2760192770124</c:v>
                </c:pt>
                <c:pt idx="40">
                  <c:v>2742.2760192770124</c:v>
                </c:pt>
                <c:pt idx="41">
                  <c:v>2742.2760192770124</c:v>
                </c:pt>
                <c:pt idx="42">
                  <c:v>2742.2760192770124</c:v>
                </c:pt>
                <c:pt idx="43">
                  <c:v>2742.2760192770124</c:v>
                </c:pt>
                <c:pt idx="44">
                  <c:v>2742.2760192770124</c:v>
                </c:pt>
                <c:pt idx="45">
                  <c:v>2742.2760192770124</c:v>
                </c:pt>
                <c:pt idx="46">
                  <c:v>2742.2760192770124</c:v>
                </c:pt>
                <c:pt idx="47">
                  <c:v>2742.2760192770124</c:v>
                </c:pt>
                <c:pt idx="48">
                  <c:v>2742.2760192770124</c:v>
                </c:pt>
                <c:pt idx="49">
                  <c:v>2742.2760192770124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1A-4883-BCBA-10F26261161E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533.55666770893151</c:v>
                </c:pt>
                <c:pt idx="4">
                  <c:v>584.34954914687523</c:v>
                </c:pt>
                <c:pt idx="5">
                  <c:v>590.97124585579445</c:v>
                </c:pt>
                <c:pt idx="6">
                  <c:v>591.83440860412054</c:v>
                </c:pt>
                <c:pt idx="7">
                  <c:v>591.94692361931561</c:v>
                </c:pt>
                <c:pt idx="8">
                  <c:v>591.96159015473086</c:v>
                </c:pt>
                <c:pt idx="9">
                  <c:v>591.96350196358605</c:v>
                </c:pt>
                <c:pt idx="10">
                  <c:v>591.96350196358605</c:v>
                </c:pt>
                <c:pt idx="11">
                  <c:v>591.96350196358605</c:v>
                </c:pt>
                <c:pt idx="12">
                  <c:v>591.96350196358605</c:v>
                </c:pt>
                <c:pt idx="13">
                  <c:v>591.96350196358605</c:v>
                </c:pt>
                <c:pt idx="14">
                  <c:v>591.96350196358605</c:v>
                </c:pt>
                <c:pt idx="15">
                  <c:v>591.96350196358605</c:v>
                </c:pt>
                <c:pt idx="16">
                  <c:v>591.96350196358605</c:v>
                </c:pt>
                <c:pt idx="17">
                  <c:v>591.96350196358605</c:v>
                </c:pt>
                <c:pt idx="18">
                  <c:v>591.96350196358605</c:v>
                </c:pt>
                <c:pt idx="19">
                  <c:v>591.96350196358605</c:v>
                </c:pt>
                <c:pt idx="20">
                  <c:v>591.96350196358605</c:v>
                </c:pt>
                <c:pt idx="21">
                  <c:v>591.96350196358605</c:v>
                </c:pt>
                <c:pt idx="22">
                  <c:v>591.96350196358605</c:v>
                </c:pt>
                <c:pt idx="23">
                  <c:v>591.96350196358605</c:v>
                </c:pt>
                <c:pt idx="24">
                  <c:v>591.96350196358605</c:v>
                </c:pt>
                <c:pt idx="25">
                  <c:v>591.96350196358605</c:v>
                </c:pt>
                <c:pt idx="26">
                  <c:v>591.96350196358605</c:v>
                </c:pt>
                <c:pt idx="27">
                  <c:v>591.96350196358605</c:v>
                </c:pt>
                <c:pt idx="28">
                  <c:v>591.96350196358605</c:v>
                </c:pt>
                <c:pt idx="29">
                  <c:v>591.96350196358605</c:v>
                </c:pt>
                <c:pt idx="30">
                  <c:v>591.96350196358605</c:v>
                </c:pt>
                <c:pt idx="31">
                  <c:v>591.96350196358605</c:v>
                </c:pt>
                <c:pt idx="32">
                  <c:v>591.96350196358605</c:v>
                </c:pt>
                <c:pt idx="33">
                  <c:v>591.96350196358605</c:v>
                </c:pt>
                <c:pt idx="34">
                  <c:v>591.96350196358605</c:v>
                </c:pt>
                <c:pt idx="35">
                  <c:v>591.96350196358605</c:v>
                </c:pt>
                <c:pt idx="36">
                  <c:v>591.96350196358605</c:v>
                </c:pt>
                <c:pt idx="37">
                  <c:v>591.96350196358605</c:v>
                </c:pt>
                <c:pt idx="38">
                  <c:v>591.96350196358605</c:v>
                </c:pt>
                <c:pt idx="39">
                  <c:v>591.96350196358605</c:v>
                </c:pt>
                <c:pt idx="40">
                  <c:v>591.96350196358605</c:v>
                </c:pt>
                <c:pt idx="41">
                  <c:v>591.96350196358605</c:v>
                </c:pt>
                <c:pt idx="42">
                  <c:v>591.96350196358605</c:v>
                </c:pt>
                <c:pt idx="43">
                  <c:v>591.96350196358605</c:v>
                </c:pt>
                <c:pt idx="44">
                  <c:v>591.96350196358605</c:v>
                </c:pt>
                <c:pt idx="45">
                  <c:v>591.96350196358605</c:v>
                </c:pt>
                <c:pt idx="46">
                  <c:v>591.96350196358605</c:v>
                </c:pt>
                <c:pt idx="47">
                  <c:v>591.96350196358605</c:v>
                </c:pt>
                <c:pt idx="48">
                  <c:v>591.96350196358605</c:v>
                </c:pt>
                <c:pt idx="49">
                  <c:v>591.96350196358605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1A-4883-BCBA-10F26261161E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98.87388808765607</c:v>
                </c:pt>
                <c:pt idx="4">
                  <c:v>108.28103128649013</c:v>
                </c:pt>
                <c:pt idx="5">
                  <c:v>109.50728933037723</c:v>
                </c:pt>
                <c:pt idx="6">
                  <c:v>109.66713458814058</c:v>
                </c:pt>
                <c:pt idx="7">
                  <c:v>109.68797070723734</c:v>
                </c:pt>
                <c:pt idx="8">
                  <c:v>109.69068673240211</c:v>
                </c:pt>
                <c:pt idx="9">
                  <c:v>109.69104077108048</c:v>
                </c:pt>
                <c:pt idx="10">
                  <c:v>109.69104077108048</c:v>
                </c:pt>
                <c:pt idx="11">
                  <c:v>109.69104077108048</c:v>
                </c:pt>
                <c:pt idx="12">
                  <c:v>109.69104077108048</c:v>
                </c:pt>
                <c:pt idx="13">
                  <c:v>109.69104077108048</c:v>
                </c:pt>
                <c:pt idx="14">
                  <c:v>109.69104077108048</c:v>
                </c:pt>
                <c:pt idx="15">
                  <c:v>109.69104077108048</c:v>
                </c:pt>
                <c:pt idx="16">
                  <c:v>109.69104077108048</c:v>
                </c:pt>
                <c:pt idx="17">
                  <c:v>109.69104077108048</c:v>
                </c:pt>
                <c:pt idx="18">
                  <c:v>109.69104077108048</c:v>
                </c:pt>
                <c:pt idx="19">
                  <c:v>109.69104077108048</c:v>
                </c:pt>
                <c:pt idx="20">
                  <c:v>109.69104077108048</c:v>
                </c:pt>
                <c:pt idx="21">
                  <c:v>109.69104077108048</c:v>
                </c:pt>
                <c:pt idx="22">
                  <c:v>109.69104077108048</c:v>
                </c:pt>
                <c:pt idx="23">
                  <c:v>109.69104077108048</c:v>
                </c:pt>
                <c:pt idx="24">
                  <c:v>109.69104077108048</c:v>
                </c:pt>
                <c:pt idx="25">
                  <c:v>109.69104077108048</c:v>
                </c:pt>
                <c:pt idx="26">
                  <c:v>109.69104077108048</c:v>
                </c:pt>
                <c:pt idx="27">
                  <c:v>109.69104077108048</c:v>
                </c:pt>
                <c:pt idx="28">
                  <c:v>109.69104077108048</c:v>
                </c:pt>
                <c:pt idx="29">
                  <c:v>109.69104077108048</c:v>
                </c:pt>
                <c:pt idx="30">
                  <c:v>109.69104077108048</c:v>
                </c:pt>
                <c:pt idx="31">
                  <c:v>109.69104077108048</c:v>
                </c:pt>
                <c:pt idx="32">
                  <c:v>109.69104077108048</c:v>
                </c:pt>
                <c:pt idx="33">
                  <c:v>109.69104077108048</c:v>
                </c:pt>
                <c:pt idx="34">
                  <c:v>109.69104077108048</c:v>
                </c:pt>
                <c:pt idx="35">
                  <c:v>109.69104077108048</c:v>
                </c:pt>
                <c:pt idx="36">
                  <c:v>109.69104077108048</c:v>
                </c:pt>
                <c:pt idx="37">
                  <c:v>109.69104077108048</c:v>
                </c:pt>
                <c:pt idx="38">
                  <c:v>109.69104077108048</c:v>
                </c:pt>
                <c:pt idx="39">
                  <c:v>109.69104077108048</c:v>
                </c:pt>
                <c:pt idx="40">
                  <c:v>109.69104077108048</c:v>
                </c:pt>
                <c:pt idx="41">
                  <c:v>109.69104077108048</c:v>
                </c:pt>
                <c:pt idx="42">
                  <c:v>109.69104077108048</c:v>
                </c:pt>
                <c:pt idx="43">
                  <c:v>109.69104077108048</c:v>
                </c:pt>
                <c:pt idx="44">
                  <c:v>109.69104077108048</c:v>
                </c:pt>
                <c:pt idx="45">
                  <c:v>109.69104077108048</c:v>
                </c:pt>
                <c:pt idx="46">
                  <c:v>109.69104077108048</c:v>
                </c:pt>
                <c:pt idx="47">
                  <c:v>109.69104077108048</c:v>
                </c:pt>
                <c:pt idx="48">
                  <c:v>109.69104077108048</c:v>
                </c:pt>
                <c:pt idx="49">
                  <c:v>109.69104077108048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B1A-4883-BCBA-10F26261161E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'Success-delay extend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'Success-delay extend lock down'!$AC$3:$AC$52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19.774777617531214</c:v>
                </c:pt>
                <c:pt idx="4">
                  <c:v>21.656206257298027</c:v>
                </c:pt>
                <c:pt idx="5">
                  <c:v>21.901457866075447</c:v>
                </c:pt>
                <c:pt idx="6">
                  <c:v>21.933426917628118</c:v>
                </c:pt>
                <c:pt idx="7">
                  <c:v>21.93759414144747</c:v>
                </c:pt>
                <c:pt idx="8">
                  <c:v>21.938137346480424</c:v>
                </c:pt>
                <c:pt idx="9">
                  <c:v>21.938208154216099</c:v>
                </c:pt>
                <c:pt idx="10">
                  <c:v>21.938208154216099</c:v>
                </c:pt>
                <c:pt idx="11">
                  <c:v>21.938208154216099</c:v>
                </c:pt>
                <c:pt idx="12">
                  <c:v>21.938208154216099</c:v>
                </c:pt>
                <c:pt idx="13">
                  <c:v>21.938208154216099</c:v>
                </c:pt>
                <c:pt idx="14">
                  <c:v>21.938208154216099</c:v>
                </c:pt>
                <c:pt idx="15">
                  <c:v>21.938208154216099</c:v>
                </c:pt>
                <c:pt idx="16">
                  <c:v>21.938208154216099</c:v>
                </c:pt>
                <c:pt idx="17">
                  <c:v>21.938208154216099</c:v>
                </c:pt>
                <c:pt idx="18">
                  <c:v>21.938208154216099</c:v>
                </c:pt>
                <c:pt idx="19">
                  <c:v>21.938208154216099</c:v>
                </c:pt>
                <c:pt idx="20">
                  <c:v>21.938208154216099</c:v>
                </c:pt>
                <c:pt idx="21">
                  <c:v>21.938208154216099</c:v>
                </c:pt>
                <c:pt idx="22">
                  <c:v>21.938208154216099</c:v>
                </c:pt>
                <c:pt idx="23">
                  <c:v>21.938208154216099</c:v>
                </c:pt>
                <c:pt idx="24">
                  <c:v>21.938208154216099</c:v>
                </c:pt>
                <c:pt idx="25">
                  <c:v>21.938208154216099</c:v>
                </c:pt>
                <c:pt idx="26">
                  <c:v>21.938208154216099</c:v>
                </c:pt>
                <c:pt idx="27">
                  <c:v>21.938208154216099</c:v>
                </c:pt>
                <c:pt idx="28">
                  <c:v>21.938208154216099</c:v>
                </c:pt>
                <c:pt idx="29">
                  <c:v>21.938208154216099</c:v>
                </c:pt>
                <c:pt idx="30">
                  <c:v>21.938208154216099</c:v>
                </c:pt>
                <c:pt idx="31">
                  <c:v>21.938208154216099</c:v>
                </c:pt>
                <c:pt idx="32">
                  <c:v>21.938208154216099</c:v>
                </c:pt>
                <c:pt idx="33">
                  <c:v>21.938208154216099</c:v>
                </c:pt>
                <c:pt idx="34">
                  <c:v>21.938208154216099</c:v>
                </c:pt>
                <c:pt idx="35">
                  <c:v>21.938208154216099</c:v>
                </c:pt>
                <c:pt idx="36">
                  <c:v>21.938208154216099</c:v>
                </c:pt>
                <c:pt idx="37">
                  <c:v>21.938208154216099</c:v>
                </c:pt>
                <c:pt idx="38">
                  <c:v>21.938208154216099</c:v>
                </c:pt>
                <c:pt idx="39">
                  <c:v>21.938208154216099</c:v>
                </c:pt>
                <c:pt idx="40">
                  <c:v>21.938208154216099</c:v>
                </c:pt>
                <c:pt idx="41">
                  <c:v>21.938208154216099</c:v>
                </c:pt>
                <c:pt idx="42">
                  <c:v>21.938208154216099</c:v>
                </c:pt>
                <c:pt idx="43">
                  <c:v>21.938208154216099</c:v>
                </c:pt>
                <c:pt idx="44">
                  <c:v>21.938208154216099</c:v>
                </c:pt>
                <c:pt idx="45">
                  <c:v>21.938208154216099</c:v>
                </c:pt>
                <c:pt idx="46">
                  <c:v>21.938208154216099</c:v>
                </c:pt>
                <c:pt idx="47">
                  <c:v>21.938208154216099</c:v>
                </c:pt>
                <c:pt idx="48">
                  <c:v>21.938208154216099</c:v>
                </c:pt>
                <c:pt idx="49">
                  <c:v>21.938208154216099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1A-4883-BCBA-10F262611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down'!$R$3:$R$52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1710138.3357842208</c:v>
                </c:pt>
                <c:pt idx="2">
                  <c:v>1710499.5554946789</c:v>
                </c:pt>
                <c:pt idx="3">
                  <c:v>1710233.7991282877</c:v>
                </c:pt>
                <c:pt idx="4">
                  <c:v>1710109.4187308855</c:v>
                </c:pt>
                <c:pt idx="5">
                  <c:v>1710051.2077399548</c:v>
                </c:pt>
                <c:pt idx="6">
                  <c:v>1710023.9649912196</c:v>
                </c:pt>
                <c:pt idx="7">
                  <c:v>1710011.2154803087</c:v>
                </c:pt>
                <c:pt idx="8">
                  <c:v>1710005.2487753234</c:v>
                </c:pt>
                <c:pt idx="9">
                  <c:v>1710002.4563930291</c:v>
                </c:pt>
                <c:pt idx="10">
                  <c:v>1710001.1495758193</c:v>
                </c:pt>
                <c:pt idx="11">
                  <c:v>1710000.5379938756</c:v>
                </c:pt>
                <c:pt idx="12">
                  <c:v>1710000.2517775584</c:v>
                </c:pt>
                <c:pt idx="13">
                  <c:v>1710000.1178302208</c:v>
                </c:pt>
                <c:pt idx="14">
                  <c:v>1710000.0551437582</c:v>
                </c:pt>
                <c:pt idx="15">
                  <c:v>1710000.0258069115</c:v>
                </c:pt>
                <c:pt idx="16">
                  <c:v>1710000</c:v>
                </c:pt>
                <c:pt idx="17">
                  <c:v>1710000</c:v>
                </c:pt>
                <c:pt idx="18">
                  <c:v>1710000</c:v>
                </c:pt>
                <c:pt idx="19">
                  <c:v>1710000</c:v>
                </c:pt>
                <c:pt idx="20">
                  <c:v>1710000</c:v>
                </c:pt>
                <c:pt idx="21">
                  <c:v>1710000</c:v>
                </c:pt>
                <c:pt idx="22">
                  <c:v>1710000</c:v>
                </c:pt>
                <c:pt idx="23">
                  <c:v>1710000</c:v>
                </c:pt>
                <c:pt idx="24">
                  <c:v>1710000</c:v>
                </c:pt>
                <c:pt idx="25">
                  <c:v>1710000</c:v>
                </c:pt>
                <c:pt idx="26">
                  <c:v>1710000</c:v>
                </c:pt>
                <c:pt idx="27">
                  <c:v>1710000</c:v>
                </c:pt>
                <c:pt idx="28">
                  <c:v>1710000</c:v>
                </c:pt>
                <c:pt idx="29">
                  <c:v>1710000</c:v>
                </c:pt>
                <c:pt idx="30">
                  <c:v>1710000</c:v>
                </c:pt>
                <c:pt idx="31">
                  <c:v>1710000</c:v>
                </c:pt>
                <c:pt idx="32">
                  <c:v>1710000</c:v>
                </c:pt>
                <c:pt idx="33">
                  <c:v>1710000</c:v>
                </c:pt>
                <c:pt idx="34">
                  <c:v>1710000</c:v>
                </c:pt>
                <c:pt idx="35">
                  <c:v>1710000</c:v>
                </c:pt>
                <c:pt idx="36">
                  <c:v>1710000</c:v>
                </c:pt>
                <c:pt idx="37">
                  <c:v>1710000</c:v>
                </c:pt>
                <c:pt idx="38">
                  <c:v>1710000</c:v>
                </c:pt>
                <c:pt idx="39">
                  <c:v>1710000</c:v>
                </c:pt>
                <c:pt idx="40">
                  <c:v>1710000</c:v>
                </c:pt>
                <c:pt idx="41">
                  <c:v>1710000</c:v>
                </c:pt>
                <c:pt idx="42">
                  <c:v>1710000</c:v>
                </c:pt>
                <c:pt idx="43">
                  <c:v>1710000</c:v>
                </c:pt>
                <c:pt idx="44">
                  <c:v>1710000</c:v>
                </c:pt>
                <c:pt idx="45">
                  <c:v>1710000</c:v>
                </c:pt>
                <c:pt idx="46">
                  <c:v>1710000</c:v>
                </c:pt>
                <c:pt idx="47">
                  <c:v>1710000</c:v>
                </c:pt>
                <c:pt idx="48">
                  <c:v>1710000</c:v>
                </c:pt>
                <c:pt idx="49">
                  <c:v>1710000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41-4A4E-BE93-3DBAAFD8B46A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467.59825657527455</c:v>
                </c:pt>
                <c:pt idx="4">
                  <c:v>218.83746177076003</c:v>
                </c:pt>
                <c:pt idx="5">
                  <c:v>102.41547990941235</c:v>
                </c:pt>
                <c:pt idx="6">
                  <c:v>47.929982439298691</c:v>
                </c:pt>
                <c:pt idx="7">
                  <c:v>22.430960617270124</c:v>
                </c:pt>
                <c:pt idx="8">
                  <c:v>10.497550646748621</c:v>
                </c:pt>
                <c:pt idx="9">
                  <c:v>4.9127860579645244</c:v>
                </c:pt>
                <c:pt idx="10">
                  <c:v>2.2991516384074373</c:v>
                </c:pt>
                <c:pt idx="11">
                  <c:v>1.0759877512311888</c:v>
                </c:pt>
                <c:pt idx="12">
                  <c:v>0.50355511660438168</c:v>
                </c:pt>
                <c:pt idx="13">
                  <c:v>0.2356604418274344</c:v>
                </c:pt>
                <c:pt idx="14">
                  <c:v>0.11028751645270063</c:v>
                </c:pt>
                <c:pt idx="15">
                  <c:v>5.1613823215390653E-2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41-4A4E-BE93-3DBAAFD8B46A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233.79912828763727</c:v>
                </c:pt>
                <c:pt idx="4">
                  <c:v>109.41873088538001</c:v>
                </c:pt>
                <c:pt idx="5">
                  <c:v>51.207739954706177</c:v>
                </c:pt>
                <c:pt idx="6">
                  <c:v>23.964991219649345</c:v>
                </c:pt>
                <c:pt idx="7">
                  <c:v>11.215480308635062</c:v>
                </c:pt>
                <c:pt idx="8">
                  <c:v>5.2487753233743106</c:v>
                </c:pt>
                <c:pt idx="9">
                  <c:v>2.4563930289822622</c:v>
                </c:pt>
                <c:pt idx="10">
                  <c:v>1.1495758192037187</c:v>
                </c:pt>
                <c:pt idx="11">
                  <c:v>0.53799387561559442</c:v>
                </c:pt>
                <c:pt idx="12">
                  <c:v>0.25177755830219084</c:v>
                </c:pt>
                <c:pt idx="13">
                  <c:v>0.1178302209137172</c:v>
                </c:pt>
                <c:pt idx="14">
                  <c:v>5.5143758226350315E-2</c:v>
                </c:pt>
                <c:pt idx="15">
                  <c:v>2.5806911607695326E-2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41-4A4E-BE93-3DBAAFD8B46A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50.494986445499052</c:v>
                </c:pt>
                <c:pt idx="4">
                  <c:v>23.633213697029962</c:v>
                </c:pt>
                <c:pt idx="5">
                  <c:v>11.060601947688447</c:v>
                </c:pt>
                <c:pt idx="6">
                  <c:v>5.1763789928916575</c:v>
                </c:pt>
                <c:pt idx="7">
                  <c:v>2.4225308002519892</c:v>
                </c:pt>
                <c:pt idx="8">
                  <c:v>1.1337326343388052</c:v>
                </c:pt>
                <c:pt idx="9">
                  <c:v>0.53058027323150436</c:v>
                </c:pt>
                <c:pt idx="10">
                  <c:v>0.24830824093153134</c:v>
                </c:pt>
                <c:pt idx="11">
                  <c:v>0.11620664734292853</c:v>
                </c:pt>
                <c:pt idx="12">
                  <c:v>5.4383946068723751E-2</c:v>
                </c:pt>
                <c:pt idx="13">
                  <c:v>2.5451326288370539E-2</c:v>
                </c:pt>
                <c:pt idx="14">
                  <c:v>1.1911051463916944E-2</c:v>
                </c:pt>
                <c:pt idx="15">
                  <c:v>5.5742928387151639E-3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41-4A4E-BE93-3DBAAFD8B46A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9.3519651315054908</c:v>
                </c:pt>
                <c:pt idx="4">
                  <c:v>4.3767492354152004</c:v>
                </c:pt>
                <c:pt idx="5">
                  <c:v>2.0483095981882471</c:v>
                </c:pt>
                <c:pt idx="6">
                  <c:v>0.95859964878597381</c:v>
                </c:pt>
                <c:pt idx="7">
                  <c:v>0.44861921234540247</c:v>
                </c:pt>
                <c:pt idx="8">
                  <c:v>0.20995101293497243</c:v>
                </c:pt>
                <c:pt idx="9">
                  <c:v>9.8255721159290488E-2</c:v>
                </c:pt>
                <c:pt idx="10">
                  <c:v>4.5983032768148746E-2</c:v>
                </c:pt>
                <c:pt idx="11">
                  <c:v>2.1519755024623777E-2</c:v>
                </c:pt>
                <c:pt idx="12">
                  <c:v>1.0071102332087634E-2</c:v>
                </c:pt>
                <c:pt idx="13">
                  <c:v>4.7132088365486879E-3</c:v>
                </c:pt>
                <c:pt idx="14">
                  <c:v>2.2057503290540126E-3</c:v>
                </c:pt>
                <c:pt idx="15">
                  <c:v>1.0322764643078131E-3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41-4A4E-BE93-3DBAAFD8B46A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1.8703930263010982</c:v>
                </c:pt>
                <c:pt idx="4">
                  <c:v>0.87534984708304009</c:v>
                </c:pt>
                <c:pt idx="5">
                  <c:v>0.40966191963764942</c:v>
                </c:pt>
                <c:pt idx="6">
                  <c:v>0.19171992975719476</c:v>
                </c:pt>
                <c:pt idx="7">
                  <c:v>8.9723842469080495E-2</c:v>
                </c:pt>
                <c:pt idx="8">
                  <c:v>4.1990202586994485E-2</c:v>
                </c:pt>
                <c:pt idx="9">
                  <c:v>1.9651144231858098E-2</c:v>
                </c:pt>
                <c:pt idx="10">
                  <c:v>9.1966065536297492E-3</c:v>
                </c:pt>
                <c:pt idx="11">
                  <c:v>4.3039510049247554E-3</c:v>
                </c:pt>
                <c:pt idx="12">
                  <c:v>2.0142204664175267E-3</c:v>
                </c:pt>
                <c:pt idx="13">
                  <c:v>9.4264176730973759E-4</c:v>
                </c:pt>
                <c:pt idx="14">
                  <c:v>4.4115006581080252E-4</c:v>
                </c:pt>
                <c:pt idx="15">
                  <c:v>2.0645529286156261E-4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41-4A4E-BE93-3DBAAFD8B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1466.0321489698981</c:v>
                </c:pt>
                <c:pt idx="4">
                  <c:v>1483.0116833440823</c:v>
                </c:pt>
                <c:pt idx="5">
                  <c:v>1485.2251524237749</c:v>
                </c:pt>
                <c:pt idx="6">
                  <c:v>1485.5137023164214</c:v>
                </c:pt>
                <c:pt idx="7">
                  <c:v>1485.5513179466986</c:v>
                </c:pt>
                <c:pt idx="8">
                  <c:v>1485.5513179466986</c:v>
                </c:pt>
                <c:pt idx="9">
                  <c:v>1485.5513179466986</c:v>
                </c:pt>
                <c:pt idx="10">
                  <c:v>1485.5513179466986</c:v>
                </c:pt>
                <c:pt idx="11">
                  <c:v>1485.5513179466986</c:v>
                </c:pt>
                <c:pt idx="12">
                  <c:v>1485.5513179466986</c:v>
                </c:pt>
                <c:pt idx="13">
                  <c:v>1485.5513179466986</c:v>
                </c:pt>
                <c:pt idx="14">
                  <c:v>1485.5513179466986</c:v>
                </c:pt>
                <c:pt idx="15">
                  <c:v>1485.5513179466986</c:v>
                </c:pt>
                <c:pt idx="16">
                  <c:v>1485.5513179466986</c:v>
                </c:pt>
                <c:pt idx="17">
                  <c:v>1485.5513179466986</c:v>
                </c:pt>
                <c:pt idx="18">
                  <c:v>1485.5513179466986</c:v>
                </c:pt>
                <c:pt idx="19">
                  <c:v>1485.5513179466986</c:v>
                </c:pt>
                <c:pt idx="20">
                  <c:v>1485.5513179466986</c:v>
                </c:pt>
                <c:pt idx="21">
                  <c:v>1485.5513179466986</c:v>
                </c:pt>
                <c:pt idx="22">
                  <c:v>1485.5513179466986</c:v>
                </c:pt>
                <c:pt idx="23">
                  <c:v>1485.5513179466986</c:v>
                </c:pt>
                <c:pt idx="24">
                  <c:v>1485.5513179466986</c:v>
                </c:pt>
                <c:pt idx="25">
                  <c:v>1485.5513179466986</c:v>
                </c:pt>
                <c:pt idx="26">
                  <c:v>1485.5513179466986</c:v>
                </c:pt>
                <c:pt idx="27">
                  <c:v>1485.5513179466986</c:v>
                </c:pt>
                <c:pt idx="28">
                  <c:v>1485.5513179466986</c:v>
                </c:pt>
                <c:pt idx="29">
                  <c:v>1485.5513179466986</c:v>
                </c:pt>
                <c:pt idx="30">
                  <c:v>1485.5513179466986</c:v>
                </c:pt>
                <c:pt idx="31">
                  <c:v>1485.5513179466986</c:v>
                </c:pt>
                <c:pt idx="32">
                  <c:v>1485.5513179466986</c:v>
                </c:pt>
                <c:pt idx="33">
                  <c:v>1485.5513179466986</c:v>
                </c:pt>
                <c:pt idx="34">
                  <c:v>1485.5513179466986</c:v>
                </c:pt>
                <c:pt idx="35">
                  <c:v>1485.5513179466986</c:v>
                </c:pt>
                <c:pt idx="36">
                  <c:v>1485.5513179466986</c:v>
                </c:pt>
                <c:pt idx="37">
                  <c:v>1485.5513179466986</c:v>
                </c:pt>
                <c:pt idx="38">
                  <c:v>1485.5513179466986</c:v>
                </c:pt>
                <c:pt idx="39">
                  <c:v>1485.5513179466986</c:v>
                </c:pt>
                <c:pt idx="40">
                  <c:v>1485.5513179466986</c:v>
                </c:pt>
                <c:pt idx="41">
                  <c:v>1485.5513179466986</c:v>
                </c:pt>
                <c:pt idx="42">
                  <c:v>1485.5513179466986</c:v>
                </c:pt>
                <c:pt idx="43">
                  <c:v>1485.5513179466986</c:v>
                </c:pt>
                <c:pt idx="44">
                  <c:v>1485.5513179466986</c:v>
                </c:pt>
                <c:pt idx="45">
                  <c:v>1485.5513179466986</c:v>
                </c:pt>
                <c:pt idx="46">
                  <c:v>1485.5513179466986</c:v>
                </c:pt>
                <c:pt idx="47">
                  <c:v>1485.5513179466986</c:v>
                </c:pt>
                <c:pt idx="48">
                  <c:v>1485.5513179466986</c:v>
                </c:pt>
                <c:pt idx="49">
                  <c:v>1485.5513179466986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E9-4321-A3E6-71839390C2DD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733.01607448494906</c:v>
                </c:pt>
                <c:pt idx="4">
                  <c:v>741.50584167204113</c:v>
                </c:pt>
                <c:pt idx="5">
                  <c:v>742.61257621188747</c:v>
                </c:pt>
                <c:pt idx="6">
                  <c:v>742.75685115821068</c:v>
                </c:pt>
                <c:pt idx="7">
                  <c:v>742.77565897334932</c:v>
                </c:pt>
                <c:pt idx="8">
                  <c:v>742.77565897334932</c:v>
                </c:pt>
                <c:pt idx="9">
                  <c:v>742.77565897334932</c:v>
                </c:pt>
                <c:pt idx="10">
                  <c:v>742.77565897334932</c:v>
                </c:pt>
                <c:pt idx="11">
                  <c:v>742.77565897334932</c:v>
                </c:pt>
                <c:pt idx="12">
                  <c:v>742.77565897334932</c:v>
                </c:pt>
                <c:pt idx="13">
                  <c:v>742.77565897334932</c:v>
                </c:pt>
                <c:pt idx="14">
                  <c:v>742.77565897334932</c:v>
                </c:pt>
                <c:pt idx="15">
                  <c:v>742.77565897334932</c:v>
                </c:pt>
                <c:pt idx="16">
                  <c:v>742.77565897334932</c:v>
                </c:pt>
                <c:pt idx="17">
                  <c:v>742.77565897334932</c:v>
                </c:pt>
                <c:pt idx="18">
                  <c:v>742.77565897334932</c:v>
                </c:pt>
                <c:pt idx="19">
                  <c:v>742.77565897334932</c:v>
                </c:pt>
                <c:pt idx="20">
                  <c:v>742.77565897334932</c:v>
                </c:pt>
                <c:pt idx="21">
                  <c:v>742.77565897334932</c:v>
                </c:pt>
                <c:pt idx="22">
                  <c:v>742.77565897334932</c:v>
                </c:pt>
                <c:pt idx="23">
                  <c:v>742.77565897334932</c:v>
                </c:pt>
                <c:pt idx="24">
                  <c:v>742.77565897334932</c:v>
                </c:pt>
                <c:pt idx="25">
                  <c:v>742.77565897334932</c:v>
                </c:pt>
                <c:pt idx="26">
                  <c:v>742.77565897334932</c:v>
                </c:pt>
                <c:pt idx="27">
                  <c:v>742.77565897334932</c:v>
                </c:pt>
                <c:pt idx="28">
                  <c:v>742.77565897334932</c:v>
                </c:pt>
                <c:pt idx="29">
                  <c:v>742.77565897334932</c:v>
                </c:pt>
                <c:pt idx="30">
                  <c:v>742.77565897334932</c:v>
                </c:pt>
                <c:pt idx="31">
                  <c:v>742.77565897334932</c:v>
                </c:pt>
                <c:pt idx="32">
                  <c:v>742.77565897334932</c:v>
                </c:pt>
                <c:pt idx="33">
                  <c:v>742.77565897334932</c:v>
                </c:pt>
                <c:pt idx="34">
                  <c:v>742.77565897334932</c:v>
                </c:pt>
                <c:pt idx="35">
                  <c:v>742.77565897334932</c:v>
                </c:pt>
                <c:pt idx="36">
                  <c:v>742.77565897334932</c:v>
                </c:pt>
                <c:pt idx="37">
                  <c:v>742.77565897334932</c:v>
                </c:pt>
                <c:pt idx="38">
                  <c:v>742.77565897334932</c:v>
                </c:pt>
                <c:pt idx="39">
                  <c:v>742.77565897334932</c:v>
                </c:pt>
                <c:pt idx="40">
                  <c:v>742.77565897334932</c:v>
                </c:pt>
                <c:pt idx="41">
                  <c:v>742.77565897334932</c:v>
                </c:pt>
                <c:pt idx="42">
                  <c:v>742.77565897334932</c:v>
                </c:pt>
                <c:pt idx="43">
                  <c:v>742.77565897334932</c:v>
                </c:pt>
                <c:pt idx="44">
                  <c:v>742.77565897334932</c:v>
                </c:pt>
                <c:pt idx="45">
                  <c:v>742.77565897334932</c:v>
                </c:pt>
                <c:pt idx="46">
                  <c:v>742.77565897334932</c:v>
                </c:pt>
                <c:pt idx="47">
                  <c:v>742.77565897334932</c:v>
                </c:pt>
                <c:pt idx="48">
                  <c:v>742.77565897334932</c:v>
                </c:pt>
                <c:pt idx="49">
                  <c:v>742.77565897334932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E9-4321-A3E6-71839390C2DD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158.30329571232903</c:v>
                </c:pt>
                <c:pt idx="4">
                  <c:v>160.1370780064141</c:v>
                </c:pt>
                <c:pt idx="5">
                  <c:v>160.37613254095339</c:v>
                </c:pt>
                <c:pt idx="6">
                  <c:v>160.40729592721681</c:v>
                </c:pt>
                <c:pt idx="7">
                  <c:v>160.41135841525033</c:v>
                </c:pt>
                <c:pt idx="8">
                  <c:v>160.41135841525033</c:v>
                </c:pt>
                <c:pt idx="9">
                  <c:v>160.41135841525033</c:v>
                </c:pt>
                <c:pt idx="10">
                  <c:v>160.41135841525033</c:v>
                </c:pt>
                <c:pt idx="11">
                  <c:v>160.41135841525033</c:v>
                </c:pt>
                <c:pt idx="12">
                  <c:v>160.41135841525033</c:v>
                </c:pt>
                <c:pt idx="13">
                  <c:v>160.41135841525033</c:v>
                </c:pt>
                <c:pt idx="14">
                  <c:v>160.41135841525033</c:v>
                </c:pt>
                <c:pt idx="15">
                  <c:v>160.41135841525033</c:v>
                </c:pt>
                <c:pt idx="16">
                  <c:v>160.41135841525033</c:v>
                </c:pt>
                <c:pt idx="17">
                  <c:v>160.41135841525033</c:v>
                </c:pt>
                <c:pt idx="18">
                  <c:v>160.41135841525033</c:v>
                </c:pt>
                <c:pt idx="19">
                  <c:v>160.41135841525033</c:v>
                </c:pt>
                <c:pt idx="20">
                  <c:v>160.41135841525033</c:v>
                </c:pt>
                <c:pt idx="21">
                  <c:v>160.41135841525033</c:v>
                </c:pt>
                <c:pt idx="22">
                  <c:v>160.41135841525033</c:v>
                </c:pt>
                <c:pt idx="23">
                  <c:v>160.41135841525033</c:v>
                </c:pt>
                <c:pt idx="24">
                  <c:v>160.41135841525033</c:v>
                </c:pt>
                <c:pt idx="25">
                  <c:v>160.41135841525033</c:v>
                </c:pt>
                <c:pt idx="26">
                  <c:v>160.41135841525033</c:v>
                </c:pt>
                <c:pt idx="27">
                  <c:v>160.41135841525033</c:v>
                </c:pt>
                <c:pt idx="28">
                  <c:v>160.41135841525033</c:v>
                </c:pt>
                <c:pt idx="29">
                  <c:v>160.41135841525033</c:v>
                </c:pt>
                <c:pt idx="30">
                  <c:v>160.41135841525033</c:v>
                </c:pt>
                <c:pt idx="31">
                  <c:v>160.41135841525033</c:v>
                </c:pt>
                <c:pt idx="32">
                  <c:v>160.41135841525033</c:v>
                </c:pt>
                <c:pt idx="33">
                  <c:v>160.41135841525033</c:v>
                </c:pt>
                <c:pt idx="34">
                  <c:v>160.41135841525033</c:v>
                </c:pt>
                <c:pt idx="35">
                  <c:v>160.41135841525033</c:v>
                </c:pt>
                <c:pt idx="36">
                  <c:v>160.41135841525033</c:v>
                </c:pt>
                <c:pt idx="37">
                  <c:v>160.41135841525033</c:v>
                </c:pt>
                <c:pt idx="38">
                  <c:v>160.41135841525033</c:v>
                </c:pt>
                <c:pt idx="39">
                  <c:v>160.41135841525033</c:v>
                </c:pt>
                <c:pt idx="40">
                  <c:v>160.41135841525033</c:v>
                </c:pt>
                <c:pt idx="41">
                  <c:v>160.41135841525033</c:v>
                </c:pt>
                <c:pt idx="42">
                  <c:v>160.41135841525033</c:v>
                </c:pt>
                <c:pt idx="43">
                  <c:v>160.41135841525033</c:v>
                </c:pt>
                <c:pt idx="44">
                  <c:v>160.41135841525033</c:v>
                </c:pt>
                <c:pt idx="45">
                  <c:v>160.41135841525033</c:v>
                </c:pt>
                <c:pt idx="46">
                  <c:v>160.41135841525033</c:v>
                </c:pt>
                <c:pt idx="47">
                  <c:v>160.41135841525033</c:v>
                </c:pt>
                <c:pt idx="48">
                  <c:v>160.41135841525033</c:v>
                </c:pt>
                <c:pt idx="49">
                  <c:v>160.41135841525033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E9-4321-A3E6-71839390C2DD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29.320642979397959</c:v>
                </c:pt>
                <c:pt idx="4">
                  <c:v>29.660233666881641</c:v>
                </c:pt>
                <c:pt idx="5">
                  <c:v>29.704503048475495</c:v>
                </c:pt>
                <c:pt idx="6">
                  <c:v>29.710274046328422</c:v>
                </c:pt>
                <c:pt idx="7">
                  <c:v>29.711026358933967</c:v>
                </c:pt>
                <c:pt idx="8">
                  <c:v>29.711026358933967</c:v>
                </c:pt>
                <c:pt idx="9">
                  <c:v>29.711026358933967</c:v>
                </c:pt>
                <c:pt idx="10">
                  <c:v>29.711026358933967</c:v>
                </c:pt>
                <c:pt idx="11">
                  <c:v>29.711026358933967</c:v>
                </c:pt>
                <c:pt idx="12">
                  <c:v>29.711026358933967</c:v>
                </c:pt>
                <c:pt idx="13">
                  <c:v>29.711026358933967</c:v>
                </c:pt>
                <c:pt idx="14">
                  <c:v>29.711026358933967</c:v>
                </c:pt>
                <c:pt idx="15">
                  <c:v>29.711026358933967</c:v>
                </c:pt>
                <c:pt idx="16">
                  <c:v>29.711026358933967</c:v>
                </c:pt>
                <c:pt idx="17">
                  <c:v>29.711026358933967</c:v>
                </c:pt>
                <c:pt idx="18">
                  <c:v>29.711026358933967</c:v>
                </c:pt>
                <c:pt idx="19">
                  <c:v>29.711026358933967</c:v>
                </c:pt>
                <c:pt idx="20">
                  <c:v>29.711026358933967</c:v>
                </c:pt>
                <c:pt idx="21">
                  <c:v>29.711026358933967</c:v>
                </c:pt>
                <c:pt idx="22">
                  <c:v>29.711026358933967</c:v>
                </c:pt>
                <c:pt idx="23">
                  <c:v>29.711026358933967</c:v>
                </c:pt>
                <c:pt idx="24">
                  <c:v>29.711026358933967</c:v>
                </c:pt>
                <c:pt idx="25">
                  <c:v>29.711026358933967</c:v>
                </c:pt>
                <c:pt idx="26">
                  <c:v>29.711026358933967</c:v>
                </c:pt>
                <c:pt idx="27">
                  <c:v>29.711026358933967</c:v>
                </c:pt>
                <c:pt idx="28">
                  <c:v>29.711026358933967</c:v>
                </c:pt>
                <c:pt idx="29">
                  <c:v>29.711026358933967</c:v>
                </c:pt>
                <c:pt idx="30">
                  <c:v>29.711026358933967</c:v>
                </c:pt>
                <c:pt idx="31">
                  <c:v>29.711026358933967</c:v>
                </c:pt>
                <c:pt idx="32">
                  <c:v>29.711026358933967</c:v>
                </c:pt>
                <c:pt idx="33">
                  <c:v>29.711026358933967</c:v>
                </c:pt>
                <c:pt idx="34">
                  <c:v>29.711026358933967</c:v>
                </c:pt>
                <c:pt idx="35">
                  <c:v>29.711026358933967</c:v>
                </c:pt>
                <c:pt idx="36">
                  <c:v>29.711026358933967</c:v>
                </c:pt>
                <c:pt idx="37">
                  <c:v>29.711026358933967</c:v>
                </c:pt>
                <c:pt idx="38">
                  <c:v>29.711026358933967</c:v>
                </c:pt>
                <c:pt idx="39">
                  <c:v>29.711026358933967</c:v>
                </c:pt>
                <c:pt idx="40">
                  <c:v>29.711026358933967</c:v>
                </c:pt>
                <c:pt idx="41">
                  <c:v>29.711026358933967</c:v>
                </c:pt>
                <c:pt idx="42">
                  <c:v>29.711026358933967</c:v>
                </c:pt>
                <c:pt idx="43">
                  <c:v>29.711026358933967</c:v>
                </c:pt>
                <c:pt idx="44">
                  <c:v>29.711026358933967</c:v>
                </c:pt>
                <c:pt idx="45">
                  <c:v>29.711026358933967</c:v>
                </c:pt>
                <c:pt idx="46">
                  <c:v>29.711026358933967</c:v>
                </c:pt>
                <c:pt idx="47">
                  <c:v>29.711026358933967</c:v>
                </c:pt>
                <c:pt idx="48">
                  <c:v>29.711026358933967</c:v>
                </c:pt>
                <c:pt idx="49">
                  <c:v>29.711026358933967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E9-4321-A3E6-71839390C2DD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5.8641285958795919</c:v>
                </c:pt>
                <c:pt idx="4">
                  <c:v>5.9320467333763283</c:v>
                </c:pt>
                <c:pt idx="5">
                  <c:v>5.9409006096950989</c:v>
                </c:pt>
                <c:pt idx="6">
                  <c:v>5.9420548092656844</c:v>
                </c:pt>
                <c:pt idx="7">
                  <c:v>5.9422052717867935</c:v>
                </c:pt>
                <c:pt idx="8">
                  <c:v>5.9422052717867935</c:v>
                </c:pt>
                <c:pt idx="9">
                  <c:v>5.9422052717867935</c:v>
                </c:pt>
                <c:pt idx="10">
                  <c:v>5.9422052717867935</c:v>
                </c:pt>
                <c:pt idx="11">
                  <c:v>5.9422052717867935</c:v>
                </c:pt>
                <c:pt idx="12">
                  <c:v>5.9422052717867935</c:v>
                </c:pt>
                <c:pt idx="13">
                  <c:v>5.9422052717867935</c:v>
                </c:pt>
                <c:pt idx="14">
                  <c:v>5.9422052717867935</c:v>
                </c:pt>
                <c:pt idx="15">
                  <c:v>5.9422052717867935</c:v>
                </c:pt>
                <c:pt idx="16">
                  <c:v>5.9422052717867935</c:v>
                </c:pt>
                <c:pt idx="17">
                  <c:v>5.9422052717867935</c:v>
                </c:pt>
                <c:pt idx="18">
                  <c:v>5.9422052717867935</c:v>
                </c:pt>
                <c:pt idx="19">
                  <c:v>5.9422052717867935</c:v>
                </c:pt>
                <c:pt idx="20">
                  <c:v>5.9422052717867935</c:v>
                </c:pt>
                <c:pt idx="21">
                  <c:v>5.9422052717867935</c:v>
                </c:pt>
                <c:pt idx="22">
                  <c:v>5.9422052717867935</c:v>
                </c:pt>
                <c:pt idx="23">
                  <c:v>5.9422052717867935</c:v>
                </c:pt>
                <c:pt idx="24">
                  <c:v>5.9422052717867935</c:v>
                </c:pt>
                <c:pt idx="25">
                  <c:v>5.9422052717867935</c:v>
                </c:pt>
                <c:pt idx="26">
                  <c:v>5.9422052717867935</c:v>
                </c:pt>
                <c:pt idx="27">
                  <c:v>5.9422052717867935</c:v>
                </c:pt>
                <c:pt idx="28">
                  <c:v>5.9422052717867935</c:v>
                </c:pt>
                <c:pt idx="29">
                  <c:v>5.9422052717867935</c:v>
                </c:pt>
                <c:pt idx="30">
                  <c:v>5.9422052717867935</c:v>
                </c:pt>
                <c:pt idx="31">
                  <c:v>5.9422052717867935</c:v>
                </c:pt>
                <c:pt idx="32">
                  <c:v>5.9422052717867935</c:v>
                </c:pt>
                <c:pt idx="33">
                  <c:v>5.9422052717867935</c:v>
                </c:pt>
                <c:pt idx="34">
                  <c:v>5.9422052717867935</c:v>
                </c:pt>
                <c:pt idx="35">
                  <c:v>5.9422052717867935</c:v>
                </c:pt>
                <c:pt idx="36">
                  <c:v>5.9422052717867935</c:v>
                </c:pt>
                <c:pt idx="37">
                  <c:v>5.9422052717867935</c:v>
                </c:pt>
                <c:pt idx="38">
                  <c:v>5.9422052717867935</c:v>
                </c:pt>
                <c:pt idx="39">
                  <c:v>5.9422052717867935</c:v>
                </c:pt>
                <c:pt idx="40">
                  <c:v>5.9422052717867935</c:v>
                </c:pt>
                <c:pt idx="41">
                  <c:v>5.9422052717867935</c:v>
                </c:pt>
                <c:pt idx="42">
                  <c:v>5.9422052717867935</c:v>
                </c:pt>
                <c:pt idx="43">
                  <c:v>5.9422052717867935</c:v>
                </c:pt>
                <c:pt idx="44">
                  <c:v>5.9422052717867935</c:v>
                </c:pt>
                <c:pt idx="45">
                  <c:v>5.9422052717867935</c:v>
                </c:pt>
                <c:pt idx="46">
                  <c:v>5.9422052717867935</c:v>
                </c:pt>
                <c:pt idx="47">
                  <c:v>5.9422052717867935</c:v>
                </c:pt>
                <c:pt idx="48">
                  <c:v>5.9422052717867935</c:v>
                </c:pt>
                <c:pt idx="49">
                  <c:v>5.9422052717867935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E9-4321-A3E6-71839390C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ajorUnit val="200"/>
        <c:minorUnit val="1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467.59825657527455</c:v>
                </c:pt>
                <c:pt idx="4">
                  <c:v>218.83746177076003</c:v>
                </c:pt>
                <c:pt idx="5">
                  <c:v>102.41547990941235</c:v>
                </c:pt>
                <c:pt idx="6">
                  <c:v>47.929982439298691</c:v>
                </c:pt>
                <c:pt idx="7">
                  <c:v>22.430960617270124</c:v>
                </c:pt>
                <c:pt idx="8">
                  <c:v>10.497550646748621</c:v>
                </c:pt>
                <c:pt idx="9">
                  <c:v>4.9127860579645244</c:v>
                </c:pt>
                <c:pt idx="10">
                  <c:v>2.2991516384074373</c:v>
                </c:pt>
                <c:pt idx="11">
                  <c:v>1.0759877512311888</c:v>
                </c:pt>
                <c:pt idx="12">
                  <c:v>0.50355511660438168</c:v>
                </c:pt>
                <c:pt idx="13">
                  <c:v>0.2356604418274344</c:v>
                </c:pt>
                <c:pt idx="14">
                  <c:v>0.11028751645270063</c:v>
                </c:pt>
                <c:pt idx="15">
                  <c:v>5.1613823215390653E-2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34-474A-A252-D10DFE863F55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233.79912828763727</c:v>
                </c:pt>
                <c:pt idx="4">
                  <c:v>109.41873088538001</c:v>
                </c:pt>
                <c:pt idx="5">
                  <c:v>51.207739954706177</c:v>
                </c:pt>
                <c:pt idx="6">
                  <c:v>23.964991219649345</c:v>
                </c:pt>
                <c:pt idx="7">
                  <c:v>11.215480308635062</c:v>
                </c:pt>
                <c:pt idx="8">
                  <c:v>5.2487753233743106</c:v>
                </c:pt>
                <c:pt idx="9">
                  <c:v>2.4563930289822622</c:v>
                </c:pt>
                <c:pt idx="10">
                  <c:v>1.1495758192037187</c:v>
                </c:pt>
                <c:pt idx="11">
                  <c:v>0.53799387561559442</c:v>
                </c:pt>
                <c:pt idx="12">
                  <c:v>0.25177755830219084</c:v>
                </c:pt>
                <c:pt idx="13">
                  <c:v>0.1178302209137172</c:v>
                </c:pt>
                <c:pt idx="14">
                  <c:v>5.5143758226350315E-2</c:v>
                </c:pt>
                <c:pt idx="15">
                  <c:v>2.5806911607695326E-2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34-474A-A252-D10DFE863F55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50.494986445499052</c:v>
                </c:pt>
                <c:pt idx="4">
                  <c:v>23.633213697029962</c:v>
                </c:pt>
                <c:pt idx="5">
                  <c:v>11.060601947688447</c:v>
                </c:pt>
                <c:pt idx="6">
                  <c:v>5.1763789928916575</c:v>
                </c:pt>
                <c:pt idx="7">
                  <c:v>2.4225308002519892</c:v>
                </c:pt>
                <c:pt idx="8">
                  <c:v>1.1337326343388052</c:v>
                </c:pt>
                <c:pt idx="9">
                  <c:v>0.53058027323150436</c:v>
                </c:pt>
                <c:pt idx="10">
                  <c:v>0.24830824093153134</c:v>
                </c:pt>
                <c:pt idx="11">
                  <c:v>0.11620664734292853</c:v>
                </c:pt>
                <c:pt idx="12">
                  <c:v>5.4383946068723751E-2</c:v>
                </c:pt>
                <c:pt idx="13">
                  <c:v>2.5451326288370539E-2</c:v>
                </c:pt>
                <c:pt idx="14">
                  <c:v>1.1911051463916944E-2</c:v>
                </c:pt>
                <c:pt idx="15">
                  <c:v>5.5742928387151639E-3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34-474A-A252-D10DFE863F55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9.3519651315054908</c:v>
                </c:pt>
                <c:pt idx="4">
                  <c:v>4.3767492354152004</c:v>
                </c:pt>
                <c:pt idx="5">
                  <c:v>2.0483095981882471</c:v>
                </c:pt>
                <c:pt idx="6">
                  <c:v>0.95859964878597381</c:v>
                </c:pt>
                <c:pt idx="7">
                  <c:v>0.44861921234540247</c:v>
                </c:pt>
                <c:pt idx="8">
                  <c:v>0.20995101293497243</c:v>
                </c:pt>
                <c:pt idx="9">
                  <c:v>9.8255721159290488E-2</c:v>
                </c:pt>
                <c:pt idx="10">
                  <c:v>4.5983032768148746E-2</c:v>
                </c:pt>
                <c:pt idx="11">
                  <c:v>2.1519755024623777E-2</c:v>
                </c:pt>
                <c:pt idx="12">
                  <c:v>1.0071102332087634E-2</c:v>
                </c:pt>
                <c:pt idx="13">
                  <c:v>4.7132088365486879E-3</c:v>
                </c:pt>
                <c:pt idx="14">
                  <c:v>2.2057503290540126E-3</c:v>
                </c:pt>
                <c:pt idx="15">
                  <c:v>1.0322764643078131E-3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34-474A-A252-D10DFE863F55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1.8703930263010982</c:v>
                </c:pt>
                <c:pt idx="4">
                  <c:v>0.87534984708304009</c:v>
                </c:pt>
                <c:pt idx="5">
                  <c:v>0.40966191963764942</c:v>
                </c:pt>
                <c:pt idx="6">
                  <c:v>0.19171992975719476</c:v>
                </c:pt>
                <c:pt idx="7">
                  <c:v>8.9723842469080495E-2</c:v>
                </c:pt>
                <c:pt idx="8">
                  <c:v>4.1990202586994485E-2</c:v>
                </c:pt>
                <c:pt idx="9">
                  <c:v>1.9651144231858098E-2</c:v>
                </c:pt>
                <c:pt idx="10">
                  <c:v>9.1966065536297492E-3</c:v>
                </c:pt>
                <c:pt idx="11">
                  <c:v>4.3039510049247554E-3</c:v>
                </c:pt>
                <c:pt idx="12">
                  <c:v>2.0142204664175267E-3</c:v>
                </c:pt>
                <c:pt idx="13">
                  <c:v>9.4264176730973759E-4</c:v>
                </c:pt>
                <c:pt idx="14">
                  <c:v>4.4115006581080252E-4</c:v>
                </c:pt>
                <c:pt idx="15">
                  <c:v>2.0645529286156261E-4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34-474A-A252-D10DFE863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inorUnit val="1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1803.3808143722574</c:v>
                </c:pt>
                <c:pt idx="4">
                  <c:v>2022.2182761430174</c:v>
                </c:pt>
                <c:pt idx="5">
                  <c:v>2124.6337560524298</c:v>
                </c:pt>
                <c:pt idx="6">
                  <c:v>2172.5637384917286</c:v>
                </c:pt>
                <c:pt idx="7">
                  <c:v>2194.9946991089987</c:v>
                </c:pt>
                <c:pt idx="8">
                  <c:v>2205.4922497557473</c:v>
                </c:pt>
                <c:pt idx="9">
                  <c:v>2210.4050358137119</c:v>
                </c:pt>
                <c:pt idx="10">
                  <c:v>2212.7041874521192</c:v>
                </c:pt>
                <c:pt idx="11">
                  <c:v>2213.7801752033502</c:v>
                </c:pt>
                <c:pt idx="12">
                  <c:v>2214.2837303199544</c:v>
                </c:pt>
                <c:pt idx="13">
                  <c:v>2214.5193907617818</c:v>
                </c:pt>
                <c:pt idx="14">
                  <c:v>2214.6296782782347</c:v>
                </c:pt>
                <c:pt idx="15">
                  <c:v>2214.6812921014503</c:v>
                </c:pt>
                <c:pt idx="16">
                  <c:v>2214.6812921014503</c:v>
                </c:pt>
                <c:pt idx="17">
                  <c:v>2214.6812921014503</c:v>
                </c:pt>
                <c:pt idx="18">
                  <c:v>2214.6812921014503</c:v>
                </c:pt>
                <c:pt idx="19">
                  <c:v>2214.6812921014503</c:v>
                </c:pt>
                <c:pt idx="20">
                  <c:v>2214.6812921014503</c:v>
                </c:pt>
                <c:pt idx="21">
                  <c:v>2214.6812921014503</c:v>
                </c:pt>
                <c:pt idx="22">
                  <c:v>2214.6812921014503</c:v>
                </c:pt>
                <c:pt idx="23">
                  <c:v>2214.6812921014503</c:v>
                </c:pt>
                <c:pt idx="24">
                  <c:v>2214.6812921014503</c:v>
                </c:pt>
                <c:pt idx="25">
                  <c:v>2214.6812921014503</c:v>
                </c:pt>
                <c:pt idx="26">
                  <c:v>2214.6812921014503</c:v>
                </c:pt>
                <c:pt idx="27">
                  <c:v>2214.6812921014503</c:v>
                </c:pt>
                <c:pt idx="28">
                  <c:v>2214.6812921014503</c:v>
                </c:pt>
                <c:pt idx="29">
                  <c:v>2214.6812921014503</c:v>
                </c:pt>
                <c:pt idx="30">
                  <c:v>2214.6812921014503</c:v>
                </c:pt>
                <c:pt idx="31">
                  <c:v>2214.6812921014503</c:v>
                </c:pt>
                <c:pt idx="32">
                  <c:v>2214.6812921014503</c:v>
                </c:pt>
                <c:pt idx="33">
                  <c:v>2214.6812921014503</c:v>
                </c:pt>
                <c:pt idx="34">
                  <c:v>2214.6812921014503</c:v>
                </c:pt>
                <c:pt idx="35">
                  <c:v>2214.6812921014503</c:v>
                </c:pt>
                <c:pt idx="36">
                  <c:v>2214.6812921014503</c:v>
                </c:pt>
                <c:pt idx="37">
                  <c:v>2214.6812921014503</c:v>
                </c:pt>
                <c:pt idx="38">
                  <c:v>2214.6812921014503</c:v>
                </c:pt>
                <c:pt idx="39">
                  <c:v>2214.6812921014503</c:v>
                </c:pt>
                <c:pt idx="40">
                  <c:v>2214.6812921014503</c:v>
                </c:pt>
                <c:pt idx="41">
                  <c:v>2214.6812921014503</c:v>
                </c:pt>
                <c:pt idx="42">
                  <c:v>2214.6812921014503</c:v>
                </c:pt>
                <c:pt idx="43">
                  <c:v>2214.6812921014503</c:v>
                </c:pt>
                <c:pt idx="44">
                  <c:v>2214.6812921014503</c:v>
                </c:pt>
                <c:pt idx="45">
                  <c:v>2214.6812921014503</c:v>
                </c:pt>
                <c:pt idx="46">
                  <c:v>2214.6812921014503</c:v>
                </c:pt>
                <c:pt idx="47">
                  <c:v>2214.6812921014503</c:v>
                </c:pt>
                <c:pt idx="48">
                  <c:v>2214.6812921014503</c:v>
                </c:pt>
                <c:pt idx="49">
                  <c:v>2214.6812921014503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E-49F3-920D-875AF17C97C4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901.69040718612871</c:v>
                </c:pt>
                <c:pt idx="4">
                  <c:v>1011.1091380715087</c:v>
                </c:pt>
                <c:pt idx="5">
                  <c:v>1062.3168780262149</c:v>
                </c:pt>
                <c:pt idx="6">
                  <c:v>1086.2818692458643</c:v>
                </c:pt>
                <c:pt idx="7">
                  <c:v>1097.4973495544994</c:v>
                </c:pt>
                <c:pt idx="8">
                  <c:v>1102.7461248778736</c:v>
                </c:pt>
                <c:pt idx="9">
                  <c:v>1105.202517906856</c:v>
                </c:pt>
                <c:pt idx="10">
                  <c:v>1106.3520937260596</c:v>
                </c:pt>
                <c:pt idx="11">
                  <c:v>1106.8900876016751</c:v>
                </c:pt>
                <c:pt idx="12">
                  <c:v>1107.1418651599772</c:v>
                </c:pt>
                <c:pt idx="13">
                  <c:v>1107.2596953808909</c:v>
                </c:pt>
                <c:pt idx="14">
                  <c:v>1107.3148391391173</c:v>
                </c:pt>
                <c:pt idx="15">
                  <c:v>1107.3406460507251</c:v>
                </c:pt>
                <c:pt idx="16">
                  <c:v>1107.3406460507251</c:v>
                </c:pt>
                <c:pt idx="17">
                  <c:v>1107.3406460507251</c:v>
                </c:pt>
                <c:pt idx="18">
                  <c:v>1107.3406460507251</c:v>
                </c:pt>
                <c:pt idx="19">
                  <c:v>1107.3406460507251</c:v>
                </c:pt>
                <c:pt idx="20">
                  <c:v>1107.3406460507251</c:v>
                </c:pt>
                <c:pt idx="21">
                  <c:v>1107.3406460507251</c:v>
                </c:pt>
                <c:pt idx="22">
                  <c:v>1107.3406460507251</c:v>
                </c:pt>
                <c:pt idx="23">
                  <c:v>1107.3406460507251</c:v>
                </c:pt>
                <c:pt idx="24">
                  <c:v>1107.3406460507251</c:v>
                </c:pt>
                <c:pt idx="25">
                  <c:v>1107.3406460507251</c:v>
                </c:pt>
                <c:pt idx="26">
                  <c:v>1107.3406460507251</c:v>
                </c:pt>
                <c:pt idx="27">
                  <c:v>1107.3406460507251</c:v>
                </c:pt>
                <c:pt idx="28">
                  <c:v>1107.3406460507251</c:v>
                </c:pt>
                <c:pt idx="29">
                  <c:v>1107.3406460507251</c:v>
                </c:pt>
                <c:pt idx="30">
                  <c:v>1107.3406460507251</c:v>
                </c:pt>
                <c:pt idx="31">
                  <c:v>1107.3406460507251</c:v>
                </c:pt>
                <c:pt idx="32">
                  <c:v>1107.3406460507251</c:v>
                </c:pt>
                <c:pt idx="33">
                  <c:v>1107.3406460507251</c:v>
                </c:pt>
                <c:pt idx="34">
                  <c:v>1107.3406460507251</c:v>
                </c:pt>
                <c:pt idx="35">
                  <c:v>1107.3406460507251</c:v>
                </c:pt>
                <c:pt idx="36">
                  <c:v>1107.3406460507251</c:v>
                </c:pt>
                <c:pt idx="37">
                  <c:v>1107.3406460507251</c:v>
                </c:pt>
                <c:pt idx="38">
                  <c:v>1107.3406460507251</c:v>
                </c:pt>
                <c:pt idx="39">
                  <c:v>1107.3406460507251</c:v>
                </c:pt>
                <c:pt idx="40">
                  <c:v>1107.3406460507251</c:v>
                </c:pt>
                <c:pt idx="41">
                  <c:v>1107.3406460507251</c:v>
                </c:pt>
                <c:pt idx="42">
                  <c:v>1107.3406460507251</c:v>
                </c:pt>
                <c:pt idx="43">
                  <c:v>1107.3406460507251</c:v>
                </c:pt>
                <c:pt idx="44">
                  <c:v>1107.3406460507251</c:v>
                </c:pt>
                <c:pt idx="45">
                  <c:v>1107.3406460507251</c:v>
                </c:pt>
                <c:pt idx="46">
                  <c:v>1107.3406460507251</c:v>
                </c:pt>
                <c:pt idx="47">
                  <c:v>1107.3406460507251</c:v>
                </c:pt>
                <c:pt idx="48">
                  <c:v>1107.3406460507251</c:v>
                </c:pt>
                <c:pt idx="49">
                  <c:v>1107.3406460507251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E-49F3-920D-875AF17C97C4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194.7317628197126</c:v>
                </c:pt>
                <c:pt idx="4">
                  <c:v>218.36497651674256</c:v>
                </c:pt>
                <c:pt idx="5">
                  <c:v>229.425578464431</c:v>
                </c:pt>
                <c:pt idx="6">
                  <c:v>234.60195745732267</c:v>
                </c:pt>
                <c:pt idx="7">
                  <c:v>237.02448825757466</c:v>
                </c:pt>
                <c:pt idx="8">
                  <c:v>238.15822089191346</c:v>
                </c:pt>
                <c:pt idx="9">
                  <c:v>238.68880116514495</c:v>
                </c:pt>
                <c:pt idx="10">
                  <c:v>238.93710940607647</c:v>
                </c:pt>
                <c:pt idx="11">
                  <c:v>239.05331605341939</c:v>
                </c:pt>
                <c:pt idx="12">
                  <c:v>239.10769999948812</c:v>
                </c:pt>
                <c:pt idx="13">
                  <c:v>239.13315132577648</c:v>
                </c:pt>
                <c:pt idx="14">
                  <c:v>239.14506237724041</c:v>
                </c:pt>
                <c:pt idx="15">
                  <c:v>239.15063667007911</c:v>
                </c:pt>
                <c:pt idx="16">
                  <c:v>239.15063667007911</c:v>
                </c:pt>
                <c:pt idx="17">
                  <c:v>239.15063667007911</c:v>
                </c:pt>
                <c:pt idx="18">
                  <c:v>239.15063667007911</c:v>
                </c:pt>
                <c:pt idx="19">
                  <c:v>239.15063667007911</c:v>
                </c:pt>
                <c:pt idx="20">
                  <c:v>239.15063667007911</c:v>
                </c:pt>
                <c:pt idx="21">
                  <c:v>239.15063667007911</c:v>
                </c:pt>
                <c:pt idx="22">
                  <c:v>239.15063667007911</c:v>
                </c:pt>
                <c:pt idx="23">
                  <c:v>239.15063667007911</c:v>
                </c:pt>
                <c:pt idx="24">
                  <c:v>239.15063667007911</c:v>
                </c:pt>
                <c:pt idx="25">
                  <c:v>239.15063667007911</c:v>
                </c:pt>
                <c:pt idx="26">
                  <c:v>239.15063667007911</c:v>
                </c:pt>
                <c:pt idx="27">
                  <c:v>239.15063667007911</c:v>
                </c:pt>
                <c:pt idx="28">
                  <c:v>239.15063667007911</c:v>
                </c:pt>
                <c:pt idx="29">
                  <c:v>239.15063667007911</c:v>
                </c:pt>
                <c:pt idx="30">
                  <c:v>239.15063667007911</c:v>
                </c:pt>
                <c:pt idx="31">
                  <c:v>239.15063667007911</c:v>
                </c:pt>
                <c:pt idx="32">
                  <c:v>239.15063667007911</c:v>
                </c:pt>
                <c:pt idx="33">
                  <c:v>239.15063667007911</c:v>
                </c:pt>
                <c:pt idx="34">
                  <c:v>239.15063667007911</c:v>
                </c:pt>
                <c:pt idx="35">
                  <c:v>239.15063667007911</c:v>
                </c:pt>
                <c:pt idx="36">
                  <c:v>239.15063667007911</c:v>
                </c:pt>
                <c:pt idx="37">
                  <c:v>239.15063667007911</c:v>
                </c:pt>
                <c:pt idx="38">
                  <c:v>239.15063667007911</c:v>
                </c:pt>
                <c:pt idx="39">
                  <c:v>239.15063667007911</c:v>
                </c:pt>
                <c:pt idx="40">
                  <c:v>239.15063667007911</c:v>
                </c:pt>
                <c:pt idx="41">
                  <c:v>239.15063667007911</c:v>
                </c:pt>
                <c:pt idx="42">
                  <c:v>239.15063667007911</c:v>
                </c:pt>
                <c:pt idx="43">
                  <c:v>239.15063667007911</c:v>
                </c:pt>
                <c:pt idx="44">
                  <c:v>239.15063667007911</c:v>
                </c:pt>
                <c:pt idx="45">
                  <c:v>239.15063667007911</c:v>
                </c:pt>
                <c:pt idx="46">
                  <c:v>239.15063667007911</c:v>
                </c:pt>
                <c:pt idx="47">
                  <c:v>239.15063667007911</c:v>
                </c:pt>
                <c:pt idx="48">
                  <c:v>239.15063667007911</c:v>
                </c:pt>
                <c:pt idx="49">
                  <c:v>239.15063667007911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FE-49F3-920D-875AF17C97C4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36.067616287445148</c:v>
                </c:pt>
                <c:pt idx="4">
                  <c:v>40.444365522860352</c:v>
                </c:pt>
                <c:pt idx="5">
                  <c:v>42.492675121048599</c:v>
                </c:pt>
                <c:pt idx="6">
                  <c:v>43.451274769834569</c:v>
                </c:pt>
                <c:pt idx="7">
                  <c:v>43.899893982179975</c:v>
                </c:pt>
                <c:pt idx="8">
                  <c:v>44.109844995114948</c:v>
                </c:pt>
                <c:pt idx="9">
                  <c:v>44.208100716274238</c:v>
                </c:pt>
                <c:pt idx="10">
                  <c:v>44.254083749042387</c:v>
                </c:pt>
                <c:pt idx="11">
                  <c:v>44.275603504067007</c:v>
                </c:pt>
                <c:pt idx="12">
                  <c:v>44.285674606399098</c:v>
                </c:pt>
                <c:pt idx="13">
                  <c:v>44.290387815235647</c:v>
                </c:pt>
                <c:pt idx="14">
                  <c:v>44.292593565564701</c:v>
                </c:pt>
                <c:pt idx="15">
                  <c:v>44.293625842029009</c:v>
                </c:pt>
                <c:pt idx="16">
                  <c:v>44.293625842029009</c:v>
                </c:pt>
                <c:pt idx="17">
                  <c:v>44.293625842029009</c:v>
                </c:pt>
                <c:pt idx="18">
                  <c:v>44.293625842029009</c:v>
                </c:pt>
                <c:pt idx="19">
                  <c:v>44.293625842029009</c:v>
                </c:pt>
                <c:pt idx="20">
                  <c:v>44.293625842029009</c:v>
                </c:pt>
                <c:pt idx="21">
                  <c:v>44.293625842029009</c:v>
                </c:pt>
                <c:pt idx="22">
                  <c:v>44.293625842029009</c:v>
                </c:pt>
                <c:pt idx="23">
                  <c:v>44.293625842029009</c:v>
                </c:pt>
                <c:pt idx="24">
                  <c:v>44.293625842029009</c:v>
                </c:pt>
                <c:pt idx="25">
                  <c:v>44.293625842029009</c:v>
                </c:pt>
                <c:pt idx="26">
                  <c:v>44.293625842029009</c:v>
                </c:pt>
                <c:pt idx="27">
                  <c:v>44.293625842029009</c:v>
                </c:pt>
                <c:pt idx="28">
                  <c:v>44.293625842029009</c:v>
                </c:pt>
                <c:pt idx="29">
                  <c:v>44.293625842029009</c:v>
                </c:pt>
                <c:pt idx="30">
                  <c:v>44.293625842029009</c:v>
                </c:pt>
                <c:pt idx="31">
                  <c:v>44.293625842029009</c:v>
                </c:pt>
                <c:pt idx="32">
                  <c:v>44.293625842029009</c:v>
                </c:pt>
                <c:pt idx="33">
                  <c:v>44.293625842029009</c:v>
                </c:pt>
                <c:pt idx="34">
                  <c:v>44.293625842029009</c:v>
                </c:pt>
                <c:pt idx="35">
                  <c:v>44.293625842029009</c:v>
                </c:pt>
                <c:pt idx="36">
                  <c:v>44.293625842029009</c:v>
                </c:pt>
                <c:pt idx="37">
                  <c:v>44.293625842029009</c:v>
                </c:pt>
                <c:pt idx="38">
                  <c:v>44.293625842029009</c:v>
                </c:pt>
                <c:pt idx="39">
                  <c:v>44.293625842029009</c:v>
                </c:pt>
                <c:pt idx="40">
                  <c:v>44.293625842029009</c:v>
                </c:pt>
                <c:pt idx="41">
                  <c:v>44.293625842029009</c:v>
                </c:pt>
                <c:pt idx="42">
                  <c:v>44.293625842029009</c:v>
                </c:pt>
                <c:pt idx="43">
                  <c:v>44.293625842029009</c:v>
                </c:pt>
                <c:pt idx="44">
                  <c:v>44.293625842029009</c:v>
                </c:pt>
                <c:pt idx="45">
                  <c:v>44.293625842029009</c:v>
                </c:pt>
                <c:pt idx="46">
                  <c:v>44.293625842029009</c:v>
                </c:pt>
                <c:pt idx="47">
                  <c:v>44.293625842029009</c:v>
                </c:pt>
                <c:pt idx="48">
                  <c:v>44.293625842029009</c:v>
                </c:pt>
                <c:pt idx="49">
                  <c:v>44.293625842029009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FE-49F3-920D-875AF17C97C4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7.2135232574890296</c:v>
                </c:pt>
                <c:pt idx="4">
                  <c:v>8.0888731045720696</c:v>
                </c:pt>
                <c:pt idx="5">
                  <c:v>8.4985350242097191</c:v>
                </c:pt>
                <c:pt idx="6">
                  <c:v>8.6902549539669138</c:v>
                </c:pt>
                <c:pt idx="7">
                  <c:v>8.7799787964359943</c:v>
                </c:pt>
                <c:pt idx="8">
                  <c:v>8.8219689990229888</c:v>
                </c:pt>
                <c:pt idx="9">
                  <c:v>8.8416201432548469</c:v>
                </c:pt>
                <c:pt idx="10">
                  <c:v>8.8508167498084767</c:v>
                </c:pt>
                <c:pt idx="11">
                  <c:v>8.8551207008134014</c:v>
                </c:pt>
                <c:pt idx="12">
                  <c:v>8.8571349212798189</c:v>
                </c:pt>
                <c:pt idx="13">
                  <c:v>8.8580775630471287</c:v>
                </c:pt>
                <c:pt idx="14">
                  <c:v>8.8585187131129395</c:v>
                </c:pt>
                <c:pt idx="15">
                  <c:v>8.858725168405801</c:v>
                </c:pt>
                <c:pt idx="16">
                  <c:v>8.858725168405801</c:v>
                </c:pt>
                <c:pt idx="17">
                  <c:v>8.858725168405801</c:v>
                </c:pt>
                <c:pt idx="18">
                  <c:v>8.858725168405801</c:v>
                </c:pt>
                <c:pt idx="19">
                  <c:v>8.858725168405801</c:v>
                </c:pt>
                <c:pt idx="20">
                  <c:v>8.858725168405801</c:v>
                </c:pt>
                <c:pt idx="21">
                  <c:v>8.858725168405801</c:v>
                </c:pt>
                <c:pt idx="22">
                  <c:v>8.858725168405801</c:v>
                </c:pt>
                <c:pt idx="23">
                  <c:v>8.858725168405801</c:v>
                </c:pt>
                <c:pt idx="24">
                  <c:v>8.858725168405801</c:v>
                </c:pt>
                <c:pt idx="25">
                  <c:v>8.858725168405801</c:v>
                </c:pt>
                <c:pt idx="26">
                  <c:v>8.858725168405801</c:v>
                </c:pt>
                <c:pt idx="27">
                  <c:v>8.858725168405801</c:v>
                </c:pt>
                <c:pt idx="28">
                  <c:v>8.858725168405801</c:v>
                </c:pt>
                <c:pt idx="29">
                  <c:v>8.858725168405801</c:v>
                </c:pt>
                <c:pt idx="30">
                  <c:v>8.858725168405801</c:v>
                </c:pt>
                <c:pt idx="31">
                  <c:v>8.858725168405801</c:v>
                </c:pt>
                <c:pt idx="32">
                  <c:v>8.858725168405801</c:v>
                </c:pt>
                <c:pt idx="33">
                  <c:v>8.858725168405801</c:v>
                </c:pt>
                <c:pt idx="34">
                  <c:v>8.858725168405801</c:v>
                </c:pt>
                <c:pt idx="35">
                  <c:v>8.858725168405801</c:v>
                </c:pt>
                <c:pt idx="36">
                  <c:v>8.858725168405801</c:v>
                </c:pt>
                <c:pt idx="37">
                  <c:v>8.858725168405801</c:v>
                </c:pt>
                <c:pt idx="38">
                  <c:v>8.858725168405801</c:v>
                </c:pt>
                <c:pt idx="39">
                  <c:v>8.858725168405801</c:v>
                </c:pt>
                <c:pt idx="40">
                  <c:v>8.858725168405801</c:v>
                </c:pt>
                <c:pt idx="41">
                  <c:v>8.858725168405801</c:v>
                </c:pt>
                <c:pt idx="42">
                  <c:v>8.858725168405801</c:v>
                </c:pt>
                <c:pt idx="43">
                  <c:v>8.858725168405801</c:v>
                </c:pt>
                <c:pt idx="44">
                  <c:v>8.858725168405801</c:v>
                </c:pt>
                <c:pt idx="45">
                  <c:v>8.858725168405801</c:v>
                </c:pt>
                <c:pt idx="46">
                  <c:v>8.858725168405801</c:v>
                </c:pt>
                <c:pt idx="47">
                  <c:v>8.858725168405801</c:v>
                </c:pt>
                <c:pt idx="48">
                  <c:v>8.858725168405801</c:v>
                </c:pt>
                <c:pt idx="49">
                  <c:v>8.858725168405801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7FE-49F3-920D-875AF17C9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down'!$Z$3:$Z$52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3420168.3357842192</c:v>
                </c:pt>
                <c:pt idx="2">
                  <c:v>5130667.8912788983</c:v>
                </c:pt>
                <c:pt idx="3">
                  <c:v>6840901.6904071858</c:v>
                </c:pt>
                <c:pt idx="4">
                  <c:v>8551011.1091380715</c:v>
                </c:pt>
                <c:pt idx="5">
                  <c:v>10261062.316878026</c:v>
                </c:pt>
                <c:pt idx="6">
                  <c:v>11971086.281869246</c:v>
                </c:pt>
                <c:pt idx="7">
                  <c:v>13681097.497349555</c:v>
                </c:pt>
                <c:pt idx="8">
                  <c:v>15391102.746124879</c:v>
                </c:pt>
                <c:pt idx="9">
                  <c:v>17101105.202517908</c:v>
                </c:pt>
                <c:pt idx="10">
                  <c:v>18811106.352093726</c:v>
                </c:pt>
                <c:pt idx="11">
                  <c:v>20521106.890087601</c:v>
                </c:pt>
                <c:pt idx="12">
                  <c:v>22231107.14186516</c:v>
                </c:pt>
                <c:pt idx="13">
                  <c:v>23941107.259695381</c:v>
                </c:pt>
                <c:pt idx="14">
                  <c:v>25651107.31483914</c:v>
                </c:pt>
                <c:pt idx="15">
                  <c:v>27361107.340646051</c:v>
                </c:pt>
                <c:pt idx="16">
                  <c:v>29071107.340646051</c:v>
                </c:pt>
                <c:pt idx="17">
                  <c:v>30781107.340646051</c:v>
                </c:pt>
                <c:pt idx="18">
                  <c:v>32491107.340646051</c:v>
                </c:pt>
                <c:pt idx="19">
                  <c:v>34201107.340646051</c:v>
                </c:pt>
                <c:pt idx="20">
                  <c:v>35911107.340646051</c:v>
                </c:pt>
                <c:pt idx="21">
                  <c:v>37621107.340646051</c:v>
                </c:pt>
                <c:pt idx="22">
                  <c:v>39331107.340646051</c:v>
                </c:pt>
                <c:pt idx="23">
                  <c:v>41041107.340646051</c:v>
                </c:pt>
                <c:pt idx="24">
                  <c:v>42751107.340646051</c:v>
                </c:pt>
                <c:pt idx="25">
                  <c:v>44461107.340646051</c:v>
                </c:pt>
                <c:pt idx="26">
                  <c:v>46171107.340646051</c:v>
                </c:pt>
                <c:pt idx="27">
                  <c:v>47881107.340646051</c:v>
                </c:pt>
                <c:pt idx="28">
                  <c:v>49591107.340646051</c:v>
                </c:pt>
                <c:pt idx="29">
                  <c:v>51301107.340646051</c:v>
                </c:pt>
                <c:pt idx="30">
                  <c:v>53011107.340646051</c:v>
                </c:pt>
                <c:pt idx="31">
                  <c:v>54721107.340646051</c:v>
                </c:pt>
                <c:pt idx="32">
                  <c:v>56431107.340646051</c:v>
                </c:pt>
                <c:pt idx="33">
                  <c:v>58141107.340646051</c:v>
                </c:pt>
                <c:pt idx="34">
                  <c:v>59851107.340646051</c:v>
                </c:pt>
                <c:pt idx="35">
                  <c:v>61561107.340646051</c:v>
                </c:pt>
                <c:pt idx="36">
                  <c:v>63271107.340646051</c:v>
                </c:pt>
                <c:pt idx="37">
                  <c:v>64981107.340646051</c:v>
                </c:pt>
                <c:pt idx="38">
                  <c:v>66691107.340646051</c:v>
                </c:pt>
                <c:pt idx="39">
                  <c:v>68401107.340646058</c:v>
                </c:pt>
                <c:pt idx="40">
                  <c:v>70111107.340646058</c:v>
                </c:pt>
                <c:pt idx="41">
                  <c:v>71821107.340646058</c:v>
                </c:pt>
                <c:pt idx="42">
                  <c:v>73531107.340646058</c:v>
                </c:pt>
                <c:pt idx="43">
                  <c:v>75241107.340646058</c:v>
                </c:pt>
                <c:pt idx="44">
                  <c:v>76951107.340646058</c:v>
                </c:pt>
                <c:pt idx="45">
                  <c:v>78661107.340646058</c:v>
                </c:pt>
                <c:pt idx="46">
                  <c:v>80371107.340646058</c:v>
                </c:pt>
                <c:pt idx="47">
                  <c:v>82081107.340646058</c:v>
                </c:pt>
                <c:pt idx="48">
                  <c:v>83791107.340646058</c:v>
                </c:pt>
                <c:pt idx="49">
                  <c:v>85501107.340646058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08-4DEF-8FFE-4531EFE78740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1803.3808143722574</c:v>
                </c:pt>
                <c:pt idx="4">
                  <c:v>2022.2182761430174</c:v>
                </c:pt>
                <c:pt idx="5">
                  <c:v>2124.6337560524298</c:v>
                </c:pt>
                <c:pt idx="6">
                  <c:v>2172.5637384917286</c:v>
                </c:pt>
                <c:pt idx="7">
                  <c:v>2194.9946991089987</c:v>
                </c:pt>
                <c:pt idx="8">
                  <c:v>2205.4922497557473</c:v>
                </c:pt>
                <c:pt idx="9">
                  <c:v>2210.4050358137119</c:v>
                </c:pt>
                <c:pt idx="10">
                  <c:v>2212.7041874521192</c:v>
                </c:pt>
                <c:pt idx="11">
                  <c:v>2213.7801752033502</c:v>
                </c:pt>
                <c:pt idx="12">
                  <c:v>2214.2837303199544</c:v>
                </c:pt>
                <c:pt idx="13">
                  <c:v>2214.5193907617818</c:v>
                </c:pt>
                <c:pt idx="14">
                  <c:v>2214.6296782782347</c:v>
                </c:pt>
                <c:pt idx="15">
                  <c:v>2214.6812921014503</c:v>
                </c:pt>
                <c:pt idx="16">
                  <c:v>2214.6812921014503</c:v>
                </c:pt>
                <c:pt idx="17">
                  <c:v>2214.6812921014503</c:v>
                </c:pt>
                <c:pt idx="18">
                  <c:v>2214.6812921014503</c:v>
                </c:pt>
                <c:pt idx="19">
                  <c:v>2214.6812921014503</c:v>
                </c:pt>
                <c:pt idx="20">
                  <c:v>2214.6812921014503</c:v>
                </c:pt>
                <c:pt idx="21">
                  <c:v>2214.6812921014503</c:v>
                </c:pt>
                <c:pt idx="22">
                  <c:v>2214.6812921014503</c:v>
                </c:pt>
                <c:pt idx="23">
                  <c:v>2214.6812921014503</c:v>
                </c:pt>
                <c:pt idx="24">
                  <c:v>2214.6812921014503</c:v>
                </c:pt>
                <c:pt idx="25">
                  <c:v>2214.6812921014503</c:v>
                </c:pt>
                <c:pt idx="26">
                  <c:v>2214.6812921014503</c:v>
                </c:pt>
                <c:pt idx="27">
                  <c:v>2214.6812921014503</c:v>
                </c:pt>
                <c:pt idx="28">
                  <c:v>2214.6812921014503</c:v>
                </c:pt>
                <c:pt idx="29">
                  <c:v>2214.6812921014503</c:v>
                </c:pt>
                <c:pt idx="30">
                  <c:v>2214.6812921014503</c:v>
                </c:pt>
                <c:pt idx="31">
                  <c:v>2214.6812921014503</c:v>
                </c:pt>
                <c:pt idx="32">
                  <c:v>2214.6812921014503</c:v>
                </c:pt>
                <c:pt idx="33">
                  <c:v>2214.6812921014503</c:v>
                </c:pt>
                <c:pt idx="34">
                  <c:v>2214.6812921014503</c:v>
                </c:pt>
                <c:pt idx="35">
                  <c:v>2214.6812921014503</c:v>
                </c:pt>
                <c:pt idx="36">
                  <c:v>2214.6812921014503</c:v>
                </c:pt>
                <c:pt idx="37">
                  <c:v>2214.6812921014503</c:v>
                </c:pt>
                <c:pt idx="38">
                  <c:v>2214.6812921014503</c:v>
                </c:pt>
                <c:pt idx="39">
                  <c:v>2214.6812921014503</c:v>
                </c:pt>
                <c:pt idx="40">
                  <c:v>2214.6812921014503</c:v>
                </c:pt>
                <c:pt idx="41">
                  <c:v>2214.6812921014503</c:v>
                </c:pt>
                <c:pt idx="42">
                  <c:v>2214.6812921014503</c:v>
                </c:pt>
                <c:pt idx="43">
                  <c:v>2214.6812921014503</c:v>
                </c:pt>
                <c:pt idx="44">
                  <c:v>2214.6812921014503</c:v>
                </c:pt>
                <c:pt idx="45">
                  <c:v>2214.6812921014503</c:v>
                </c:pt>
                <c:pt idx="46">
                  <c:v>2214.6812921014503</c:v>
                </c:pt>
                <c:pt idx="47">
                  <c:v>2214.6812921014503</c:v>
                </c:pt>
                <c:pt idx="48">
                  <c:v>2214.6812921014503</c:v>
                </c:pt>
                <c:pt idx="49">
                  <c:v>2214.6812921014503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08-4DEF-8FFE-4531EFE78740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901.69040718612871</c:v>
                </c:pt>
                <c:pt idx="4">
                  <c:v>1011.1091380715087</c:v>
                </c:pt>
                <c:pt idx="5">
                  <c:v>1062.3168780262149</c:v>
                </c:pt>
                <c:pt idx="6">
                  <c:v>1086.2818692458643</c:v>
                </c:pt>
                <c:pt idx="7">
                  <c:v>1097.4973495544994</c:v>
                </c:pt>
                <c:pt idx="8">
                  <c:v>1102.7461248778736</c:v>
                </c:pt>
                <c:pt idx="9">
                  <c:v>1105.202517906856</c:v>
                </c:pt>
                <c:pt idx="10">
                  <c:v>1106.3520937260596</c:v>
                </c:pt>
                <c:pt idx="11">
                  <c:v>1106.8900876016751</c:v>
                </c:pt>
                <c:pt idx="12">
                  <c:v>1107.1418651599772</c:v>
                </c:pt>
                <c:pt idx="13">
                  <c:v>1107.2596953808909</c:v>
                </c:pt>
                <c:pt idx="14">
                  <c:v>1107.3148391391173</c:v>
                </c:pt>
                <c:pt idx="15">
                  <c:v>1107.3406460507251</c:v>
                </c:pt>
                <c:pt idx="16">
                  <c:v>1107.3406460507251</c:v>
                </c:pt>
                <c:pt idx="17">
                  <c:v>1107.3406460507251</c:v>
                </c:pt>
                <c:pt idx="18">
                  <c:v>1107.3406460507251</c:v>
                </c:pt>
                <c:pt idx="19">
                  <c:v>1107.3406460507251</c:v>
                </c:pt>
                <c:pt idx="20">
                  <c:v>1107.3406460507251</c:v>
                </c:pt>
                <c:pt idx="21">
                  <c:v>1107.3406460507251</c:v>
                </c:pt>
                <c:pt idx="22">
                  <c:v>1107.3406460507251</c:v>
                </c:pt>
                <c:pt idx="23">
                  <c:v>1107.3406460507251</c:v>
                </c:pt>
                <c:pt idx="24">
                  <c:v>1107.3406460507251</c:v>
                </c:pt>
                <c:pt idx="25">
                  <c:v>1107.3406460507251</c:v>
                </c:pt>
                <c:pt idx="26">
                  <c:v>1107.3406460507251</c:v>
                </c:pt>
                <c:pt idx="27">
                  <c:v>1107.3406460507251</c:v>
                </c:pt>
                <c:pt idx="28">
                  <c:v>1107.3406460507251</c:v>
                </c:pt>
                <c:pt idx="29">
                  <c:v>1107.3406460507251</c:v>
                </c:pt>
                <c:pt idx="30">
                  <c:v>1107.3406460507251</c:v>
                </c:pt>
                <c:pt idx="31">
                  <c:v>1107.3406460507251</c:v>
                </c:pt>
                <c:pt idx="32">
                  <c:v>1107.3406460507251</c:v>
                </c:pt>
                <c:pt idx="33">
                  <c:v>1107.3406460507251</c:v>
                </c:pt>
                <c:pt idx="34">
                  <c:v>1107.3406460507251</c:v>
                </c:pt>
                <c:pt idx="35">
                  <c:v>1107.3406460507251</c:v>
                </c:pt>
                <c:pt idx="36">
                  <c:v>1107.3406460507251</c:v>
                </c:pt>
                <c:pt idx="37">
                  <c:v>1107.3406460507251</c:v>
                </c:pt>
                <c:pt idx="38">
                  <c:v>1107.3406460507251</c:v>
                </c:pt>
                <c:pt idx="39">
                  <c:v>1107.3406460507251</c:v>
                </c:pt>
                <c:pt idx="40">
                  <c:v>1107.3406460507251</c:v>
                </c:pt>
                <c:pt idx="41">
                  <c:v>1107.3406460507251</c:v>
                </c:pt>
                <c:pt idx="42">
                  <c:v>1107.3406460507251</c:v>
                </c:pt>
                <c:pt idx="43">
                  <c:v>1107.3406460507251</c:v>
                </c:pt>
                <c:pt idx="44">
                  <c:v>1107.3406460507251</c:v>
                </c:pt>
                <c:pt idx="45">
                  <c:v>1107.3406460507251</c:v>
                </c:pt>
                <c:pt idx="46">
                  <c:v>1107.3406460507251</c:v>
                </c:pt>
                <c:pt idx="47">
                  <c:v>1107.3406460507251</c:v>
                </c:pt>
                <c:pt idx="48">
                  <c:v>1107.3406460507251</c:v>
                </c:pt>
                <c:pt idx="49">
                  <c:v>1107.3406460507251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08-4DEF-8FFE-4531EFE78740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194.7317628197126</c:v>
                </c:pt>
                <c:pt idx="4">
                  <c:v>218.36497651674256</c:v>
                </c:pt>
                <c:pt idx="5">
                  <c:v>229.425578464431</c:v>
                </c:pt>
                <c:pt idx="6">
                  <c:v>234.60195745732267</c:v>
                </c:pt>
                <c:pt idx="7">
                  <c:v>237.02448825757466</c:v>
                </c:pt>
                <c:pt idx="8">
                  <c:v>238.15822089191346</c:v>
                </c:pt>
                <c:pt idx="9">
                  <c:v>238.68880116514495</c:v>
                </c:pt>
                <c:pt idx="10">
                  <c:v>238.93710940607647</c:v>
                </c:pt>
                <c:pt idx="11">
                  <c:v>239.05331605341939</c:v>
                </c:pt>
                <c:pt idx="12">
                  <c:v>239.10769999948812</c:v>
                </c:pt>
                <c:pt idx="13">
                  <c:v>239.13315132577648</c:v>
                </c:pt>
                <c:pt idx="14">
                  <c:v>239.14506237724041</c:v>
                </c:pt>
                <c:pt idx="15">
                  <c:v>239.15063667007911</c:v>
                </c:pt>
                <c:pt idx="16">
                  <c:v>239.15063667007911</c:v>
                </c:pt>
                <c:pt idx="17">
                  <c:v>239.15063667007911</c:v>
                </c:pt>
                <c:pt idx="18">
                  <c:v>239.15063667007911</c:v>
                </c:pt>
                <c:pt idx="19">
                  <c:v>239.15063667007911</c:v>
                </c:pt>
                <c:pt idx="20">
                  <c:v>239.15063667007911</c:v>
                </c:pt>
                <c:pt idx="21">
                  <c:v>239.15063667007911</c:v>
                </c:pt>
                <c:pt idx="22">
                  <c:v>239.15063667007911</c:v>
                </c:pt>
                <c:pt idx="23">
                  <c:v>239.15063667007911</c:v>
                </c:pt>
                <c:pt idx="24">
                  <c:v>239.15063667007911</c:v>
                </c:pt>
                <c:pt idx="25">
                  <c:v>239.15063667007911</c:v>
                </c:pt>
                <c:pt idx="26">
                  <c:v>239.15063667007911</c:v>
                </c:pt>
                <c:pt idx="27">
                  <c:v>239.15063667007911</c:v>
                </c:pt>
                <c:pt idx="28">
                  <c:v>239.15063667007911</c:v>
                </c:pt>
                <c:pt idx="29">
                  <c:v>239.15063667007911</c:v>
                </c:pt>
                <c:pt idx="30">
                  <c:v>239.15063667007911</c:v>
                </c:pt>
                <c:pt idx="31">
                  <c:v>239.15063667007911</c:v>
                </c:pt>
                <c:pt idx="32">
                  <c:v>239.15063667007911</c:v>
                </c:pt>
                <c:pt idx="33">
                  <c:v>239.15063667007911</c:v>
                </c:pt>
                <c:pt idx="34">
                  <c:v>239.15063667007911</c:v>
                </c:pt>
                <c:pt idx="35">
                  <c:v>239.15063667007911</c:v>
                </c:pt>
                <c:pt idx="36">
                  <c:v>239.15063667007911</c:v>
                </c:pt>
                <c:pt idx="37">
                  <c:v>239.15063667007911</c:v>
                </c:pt>
                <c:pt idx="38">
                  <c:v>239.15063667007911</c:v>
                </c:pt>
                <c:pt idx="39">
                  <c:v>239.15063667007911</c:v>
                </c:pt>
                <c:pt idx="40">
                  <c:v>239.15063667007911</c:v>
                </c:pt>
                <c:pt idx="41">
                  <c:v>239.15063667007911</c:v>
                </c:pt>
                <c:pt idx="42">
                  <c:v>239.15063667007911</c:v>
                </c:pt>
                <c:pt idx="43">
                  <c:v>239.15063667007911</c:v>
                </c:pt>
                <c:pt idx="44">
                  <c:v>239.15063667007911</c:v>
                </c:pt>
                <c:pt idx="45">
                  <c:v>239.15063667007911</c:v>
                </c:pt>
                <c:pt idx="46">
                  <c:v>239.15063667007911</c:v>
                </c:pt>
                <c:pt idx="47">
                  <c:v>239.15063667007911</c:v>
                </c:pt>
                <c:pt idx="48">
                  <c:v>239.15063667007911</c:v>
                </c:pt>
                <c:pt idx="49">
                  <c:v>239.15063667007911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08-4DEF-8FFE-4531EFE78740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36.067616287445148</c:v>
                </c:pt>
                <c:pt idx="4">
                  <c:v>40.444365522860352</c:v>
                </c:pt>
                <c:pt idx="5">
                  <c:v>42.492675121048599</c:v>
                </c:pt>
                <c:pt idx="6">
                  <c:v>43.451274769834569</c:v>
                </c:pt>
                <c:pt idx="7">
                  <c:v>43.899893982179975</c:v>
                </c:pt>
                <c:pt idx="8">
                  <c:v>44.109844995114948</c:v>
                </c:pt>
                <c:pt idx="9">
                  <c:v>44.208100716274238</c:v>
                </c:pt>
                <c:pt idx="10">
                  <c:v>44.254083749042387</c:v>
                </c:pt>
                <c:pt idx="11">
                  <c:v>44.275603504067007</c:v>
                </c:pt>
                <c:pt idx="12">
                  <c:v>44.285674606399098</c:v>
                </c:pt>
                <c:pt idx="13">
                  <c:v>44.290387815235647</c:v>
                </c:pt>
                <c:pt idx="14">
                  <c:v>44.292593565564701</c:v>
                </c:pt>
                <c:pt idx="15">
                  <c:v>44.293625842029009</c:v>
                </c:pt>
                <c:pt idx="16">
                  <c:v>44.293625842029009</c:v>
                </c:pt>
                <c:pt idx="17">
                  <c:v>44.293625842029009</c:v>
                </c:pt>
                <c:pt idx="18">
                  <c:v>44.293625842029009</c:v>
                </c:pt>
                <c:pt idx="19">
                  <c:v>44.293625842029009</c:v>
                </c:pt>
                <c:pt idx="20">
                  <c:v>44.293625842029009</c:v>
                </c:pt>
                <c:pt idx="21">
                  <c:v>44.293625842029009</c:v>
                </c:pt>
                <c:pt idx="22">
                  <c:v>44.293625842029009</c:v>
                </c:pt>
                <c:pt idx="23">
                  <c:v>44.293625842029009</c:v>
                </c:pt>
                <c:pt idx="24">
                  <c:v>44.293625842029009</c:v>
                </c:pt>
                <c:pt idx="25">
                  <c:v>44.293625842029009</c:v>
                </c:pt>
                <c:pt idx="26">
                  <c:v>44.293625842029009</c:v>
                </c:pt>
                <c:pt idx="27">
                  <c:v>44.293625842029009</c:v>
                </c:pt>
                <c:pt idx="28">
                  <c:v>44.293625842029009</c:v>
                </c:pt>
                <c:pt idx="29">
                  <c:v>44.293625842029009</c:v>
                </c:pt>
                <c:pt idx="30">
                  <c:v>44.293625842029009</c:v>
                </c:pt>
                <c:pt idx="31">
                  <c:v>44.293625842029009</c:v>
                </c:pt>
                <c:pt idx="32">
                  <c:v>44.293625842029009</c:v>
                </c:pt>
                <c:pt idx="33">
                  <c:v>44.293625842029009</c:v>
                </c:pt>
                <c:pt idx="34">
                  <c:v>44.293625842029009</c:v>
                </c:pt>
                <c:pt idx="35">
                  <c:v>44.293625842029009</c:v>
                </c:pt>
                <c:pt idx="36">
                  <c:v>44.293625842029009</c:v>
                </c:pt>
                <c:pt idx="37">
                  <c:v>44.293625842029009</c:v>
                </c:pt>
                <c:pt idx="38">
                  <c:v>44.293625842029009</c:v>
                </c:pt>
                <c:pt idx="39">
                  <c:v>44.293625842029009</c:v>
                </c:pt>
                <c:pt idx="40">
                  <c:v>44.293625842029009</c:v>
                </c:pt>
                <c:pt idx="41">
                  <c:v>44.293625842029009</c:v>
                </c:pt>
                <c:pt idx="42">
                  <c:v>44.293625842029009</c:v>
                </c:pt>
                <c:pt idx="43">
                  <c:v>44.293625842029009</c:v>
                </c:pt>
                <c:pt idx="44">
                  <c:v>44.293625842029009</c:v>
                </c:pt>
                <c:pt idx="45">
                  <c:v>44.293625842029009</c:v>
                </c:pt>
                <c:pt idx="46">
                  <c:v>44.293625842029009</c:v>
                </c:pt>
                <c:pt idx="47">
                  <c:v>44.293625842029009</c:v>
                </c:pt>
                <c:pt idx="48">
                  <c:v>44.293625842029009</c:v>
                </c:pt>
                <c:pt idx="49">
                  <c:v>44.293625842029009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08-4DEF-8FFE-4531EFE78740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'Succ-extend less rig lock down'!$F$3:$F$52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 lock down'!$AC$3:$AC$52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7.2135232574890296</c:v>
                </c:pt>
                <c:pt idx="4">
                  <c:v>8.0888731045720696</c:v>
                </c:pt>
                <c:pt idx="5">
                  <c:v>8.4985350242097191</c:v>
                </c:pt>
                <c:pt idx="6">
                  <c:v>8.6902549539669138</c:v>
                </c:pt>
                <c:pt idx="7">
                  <c:v>8.7799787964359943</c:v>
                </c:pt>
                <c:pt idx="8">
                  <c:v>8.8219689990229888</c:v>
                </c:pt>
                <c:pt idx="9">
                  <c:v>8.8416201432548469</c:v>
                </c:pt>
                <c:pt idx="10">
                  <c:v>8.8508167498084767</c:v>
                </c:pt>
                <c:pt idx="11">
                  <c:v>8.8551207008134014</c:v>
                </c:pt>
                <c:pt idx="12">
                  <c:v>8.8571349212798189</c:v>
                </c:pt>
                <c:pt idx="13">
                  <c:v>8.8580775630471287</c:v>
                </c:pt>
                <c:pt idx="14">
                  <c:v>8.8585187131129395</c:v>
                </c:pt>
                <c:pt idx="15">
                  <c:v>8.858725168405801</c:v>
                </c:pt>
                <c:pt idx="16">
                  <c:v>8.858725168405801</c:v>
                </c:pt>
                <c:pt idx="17">
                  <c:v>8.858725168405801</c:v>
                </c:pt>
                <c:pt idx="18">
                  <c:v>8.858725168405801</c:v>
                </c:pt>
                <c:pt idx="19">
                  <c:v>8.858725168405801</c:v>
                </c:pt>
                <c:pt idx="20">
                  <c:v>8.858725168405801</c:v>
                </c:pt>
                <c:pt idx="21">
                  <c:v>8.858725168405801</c:v>
                </c:pt>
                <c:pt idx="22">
                  <c:v>8.858725168405801</c:v>
                </c:pt>
                <c:pt idx="23">
                  <c:v>8.858725168405801</c:v>
                </c:pt>
                <c:pt idx="24">
                  <c:v>8.858725168405801</c:v>
                </c:pt>
                <c:pt idx="25">
                  <c:v>8.858725168405801</c:v>
                </c:pt>
                <c:pt idx="26">
                  <c:v>8.858725168405801</c:v>
                </c:pt>
                <c:pt idx="27">
                  <c:v>8.858725168405801</c:v>
                </c:pt>
                <c:pt idx="28">
                  <c:v>8.858725168405801</c:v>
                </c:pt>
                <c:pt idx="29">
                  <c:v>8.858725168405801</c:v>
                </c:pt>
                <c:pt idx="30">
                  <c:v>8.858725168405801</c:v>
                </c:pt>
                <c:pt idx="31">
                  <c:v>8.858725168405801</c:v>
                </c:pt>
                <c:pt idx="32">
                  <c:v>8.858725168405801</c:v>
                </c:pt>
                <c:pt idx="33">
                  <c:v>8.858725168405801</c:v>
                </c:pt>
                <c:pt idx="34">
                  <c:v>8.858725168405801</c:v>
                </c:pt>
                <c:pt idx="35">
                  <c:v>8.858725168405801</c:v>
                </c:pt>
                <c:pt idx="36">
                  <c:v>8.858725168405801</c:v>
                </c:pt>
                <c:pt idx="37">
                  <c:v>8.858725168405801</c:v>
                </c:pt>
                <c:pt idx="38">
                  <c:v>8.858725168405801</c:v>
                </c:pt>
                <c:pt idx="39">
                  <c:v>8.858725168405801</c:v>
                </c:pt>
                <c:pt idx="40">
                  <c:v>8.858725168405801</c:v>
                </c:pt>
                <c:pt idx="41">
                  <c:v>8.858725168405801</c:v>
                </c:pt>
                <c:pt idx="42">
                  <c:v>8.858725168405801</c:v>
                </c:pt>
                <c:pt idx="43">
                  <c:v>8.858725168405801</c:v>
                </c:pt>
                <c:pt idx="44">
                  <c:v>8.858725168405801</c:v>
                </c:pt>
                <c:pt idx="45">
                  <c:v>8.858725168405801</c:v>
                </c:pt>
                <c:pt idx="46">
                  <c:v>8.858725168405801</c:v>
                </c:pt>
                <c:pt idx="47">
                  <c:v>8.858725168405801</c:v>
                </c:pt>
                <c:pt idx="48">
                  <c:v>8.858725168405801</c:v>
                </c:pt>
                <c:pt idx="49">
                  <c:v>8.858725168405801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08-4DEF-8FFE-4531EFE7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trace'!$R$3:$R$52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1710149.9995578909</c:v>
                </c:pt>
                <c:pt idx="2">
                  <c:v>1710599.9897053479</c:v>
                </c:pt>
                <c:pt idx="3">
                  <c:v>1710311.0277275692</c:v>
                </c:pt>
                <c:pt idx="4">
                  <c:v>1710161.2310253207</c:v>
                </c:pt>
                <c:pt idx="5">
                  <c:v>1710083.5786049063</c:v>
                </c:pt>
                <c:pt idx="6">
                  <c:v>1710043.325148586</c:v>
                </c:pt>
                <c:pt idx="7">
                  <c:v>1710022.4586783915</c:v>
                </c:pt>
                <c:pt idx="8">
                  <c:v>1710011.6420085113</c:v>
                </c:pt>
                <c:pt idx="9">
                  <c:v>1710006.0349185315</c:v>
                </c:pt>
                <c:pt idx="10">
                  <c:v>1710003.1283461265</c:v>
                </c:pt>
                <c:pt idx="11">
                  <c:v>1710001.6216537349</c:v>
                </c:pt>
                <c:pt idx="12">
                  <c:v>1710000.8406233047</c:v>
                </c:pt>
                <c:pt idx="13">
                  <c:v>1710000.4357573346</c:v>
                </c:pt>
                <c:pt idx="14">
                  <c:v>1710000.2258853067</c:v>
                </c:pt>
                <c:pt idx="15">
                  <c:v>1710000.1170930848</c:v>
                </c:pt>
                <c:pt idx="16">
                  <c:v>1710000.0606980186</c:v>
                </c:pt>
                <c:pt idx="17">
                  <c:v>1710000.0314642817</c:v>
                </c:pt>
                <c:pt idx="18">
                  <c:v>1710000</c:v>
                </c:pt>
                <c:pt idx="19">
                  <c:v>1710000</c:v>
                </c:pt>
                <c:pt idx="20">
                  <c:v>1710000</c:v>
                </c:pt>
                <c:pt idx="21">
                  <c:v>1710000</c:v>
                </c:pt>
                <c:pt idx="22">
                  <c:v>1710000</c:v>
                </c:pt>
                <c:pt idx="23">
                  <c:v>1710000</c:v>
                </c:pt>
                <c:pt idx="24">
                  <c:v>1710000</c:v>
                </c:pt>
                <c:pt idx="25">
                  <c:v>1710000</c:v>
                </c:pt>
                <c:pt idx="26">
                  <c:v>1710000</c:v>
                </c:pt>
                <c:pt idx="27">
                  <c:v>1710000</c:v>
                </c:pt>
                <c:pt idx="28">
                  <c:v>1710000</c:v>
                </c:pt>
                <c:pt idx="29">
                  <c:v>1710000</c:v>
                </c:pt>
                <c:pt idx="30">
                  <c:v>1710000</c:v>
                </c:pt>
                <c:pt idx="31">
                  <c:v>1710000</c:v>
                </c:pt>
                <c:pt idx="32">
                  <c:v>1710000</c:v>
                </c:pt>
                <c:pt idx="33">
                  <c:v>1710000</c:v>
                </c:pt>
                <c:pt idx="34">
                  <c:v>1710000</c:v>
                </c:pt>
                <c:pt idx="35">
                  <c:v>1710000</c:v>
                </c:pt>
                <c:pt idx="36">
                  <c:v>1710000</c:v>
                </c:pt>
                <c:pt idx="37">
                  <c:v>1710000</c:v>
                </c:pt>
                <c:pt idx="38">
                  <c:v>1710000</c:v>
                </c:pt>
                <c:pt idx="39">
                  <c:v>1710000</c:v>
                </c:pt>
                <c:pt idx="40">
                  <c:v>1710000</c:v>
                </c:pt>
                <c:pt idx="41">
                  <c:v>1710000</c:v>
                </c:pt>
                <c:pt idx="42">
                  <c:v>1710000</c:v>
                </c:pt>
                <c:pt idx="43">
                  <c:v>1710000</c:v>
                </c:pt>
                <c:pt idx="44">
                  <c:v>1710000</c:v>
                </c:pt>
                <c:pt idx="45">
                  <c:v>1710000</c:v>
                </c:pt>
                <c:pt idx="46">
                  <c:v>1710000</c:v>
                </c:pt>
                <c:pt idx="47">
                  <c:v>1710000</c:v>
                </c:pt>
                <c:pt idx="48">
                  <c:v>1710000</c:v>
                </c:pt>
                <c:pt idx="49">
                  <c:v>1710000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5F-46E5-8751-138D01087201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299.99911578193485</c:v>
                </c:pt>
                <c:pt idx="2">
                  <c:v>1199.9794106959394</c:v>
                </c:pt>
                <c:pt idx="3">
                  <c:v>622.05545513849268</c:v>
                </c:pt>
                <c:pt idx="4">
                  <c:v>322.46205064145886</c:v>
                </c:pt>
                <c:pt idx="5">
                  <c:v>167.15720981252957</c:v>
                </c:pt>
                <c:pt idx="6">
                  <c:v>86.650297171808603</c:v>
                </c:pt>
                <c:pt idx="7">
                  <c:v>44.91735678302522</c:v>
                </c:pt>
                <c:pt idx="8">
                  <c:v>23.284017022784376</c:v>
                </c:pt>
                <c:pt idx="9">
                  <c:v>12.069837063144462</c:v>
                </c:pt>
                <c:pt idx="10">
                  <c:v>6.2566922529594393</c:v>
                </c:pt>
                <c:pt idx="11">
                  <c:v>3.2433074699245168</c:v>
                </c:pt>
                <c:pt idx="12">
                  <c:v>1.6812466095972312</c:v>
                </c:pt>
                <c:pt idx="13">
                  <c:v>0.87151466909851649</c:v>
                </c:pt>
                <c:pt idx="14">
                  <c:v>0.45177061358536719</c:v>
                </c:pt>
                <c:pt idx="15">
                  <c:v>0.2341861697896519</c:v>
                </c:pt>
                <c:pt idx="16">
                  <c:v>0.12139603722260972</c:v>
                </c:pt>
                <c:pt idx="17">
                  <c:v>6.2928563360209466E-2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5F-46E5-8751-138D01087201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149.99955789096742</c:v>
                </c:pt>
                <c:pt idx="2">
                  <c:v>599.98970534796968</c:v>
                </c:pt>
                <c:pt idx="3">
                  <c:v>311.02772756924634</c:v>
                </c:pt>
                <c:pt idx="4">
                  <c:v>161.23102532072943</c:v>
                </c:pt>
                <c:pt idx="5">
                  <c:v>83.578604906264786</c:v>
                </c:pt>
                <c:pt idx="6">
                  <c:v>43.325148585904302</c:v>
                </c:pt>
                <c:pt idx="7">
                  <c:v>22.45867839151261</c:v>
                </c:pt>
                <c:pt idx="8">
                  <c:v>11.642008511392188</c:v>
                </c:pt>
                <c:pt idx="9">
                  <c:v>6.0349185315722309</c:v>
                </c:pt>
                <c:pt idx="10">
                  <c:v>3.1283461264797197</c:v>
                </c:pt>
                <c:pt idx="11">
                  <c:v>1.6216537349622584</c:v>
                </c:pt>
                <c:pt idx="12">
                  <c:v>0.84062330479861558</c:v>
                </c:pt>
                <c:pt idx="13">
                  <c:v>0.43575733454925825</c:v>
                </c:pt>
                <c:pt idx="14">
                  <c:v>0.22588530679268359</c:v>
                </c:pt>
                <c:pt idx="15">
                  <c:v>0.11709308489482595</c:v>
                </c:pt>
                <c:pt idx="16">
                  <c:v>6.069801861130486E-2</c:v>
                </c:pt>
                <c:pt idx="17">
                  <c:v>3.1464281680104733E-2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5F-46E5-8751-138D01087201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32.397588931746164</c:v>
                </c:pt>
                <c:pt idx="2">
                  <c:v>129.56073799074579</c:v>
                </c:pt>
                <c:pt idx="3">
                  <c:v>67.172034280521075</c:v>
                </c:pt>
                <c:pt idx="4">
                  <c:v>34.823226167102789</c:v>
                </c:pt>
                <c:pt idx="5">
                  <c:v>18.052259731474926</c:v>
                </c:pt>
                <c:pt idx="6">
                  <c:v>9.3580389040956842</c:v>
                </c:pt>
                <c:pt idx="7">
                  <c:v>4.8510226191939338</c:v>
                </c:pt>
                <c:pt idx="8">
                  <c:v>2.5146598886143154</c:v>
                </c:pt>
                <c:pt idx="9">
                  <c:v>1.303538654316728</c:v>
                </c:pt>
                <c:pt idx="10">
                  <c:v>0.6757217560508717</c:v>
                </c:pt>
                <c:pt idx="11">
                  <c:v>0.35027693608666172</c:v>
                </c:pt>
                <c:pt idx="12">
                  <c:v>0.18157456110556178</c:v>
                </c:pt>
                <c:pt idx="13">
                  <c:v>9.4123564718981589E-2</c:v>
                </c:pt>
                <c:pt idx="14">
                  <c:v>4.8791221015609683E-2</c:v>
                </c:pt>
                <c:pt idx="15">
                  <c:v>2.5292104926113418E-2</c:v>
                </c:pt>
                <c:pt idx="16">
                  <c:v>1.3110771640844258E-2</c:v>
                </c:pt>
                <c:pt idx="17">
                  <c:v>6.7962847410077826E-3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5F-46E5-8751-138D01087201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5.9999823156386967</c:v>
                </c:pt>
                <c:pt idx="2">
                  <c:v>23.999588213918788</c:v>
                </c:pt>
                <c:pt idx="3">
                  <c:v>12.441109102769854</c:v>
                </c:pt>
                <c:pt idx="4">
                  <c:v>6.4492410128291775</c:v>
                </c:pt>
                <c:pt idx="5">
                  <c:v>3.3431441962505914</c:v>
                </c:pt>
                <c:pt idx="6">
                  <c:v>1.7330059434361722</c:v>
                </c:pt>
                <c:pt idx="7">
                  <c:v>0.89834713566050439</c:v>
                </c:pt>
                <c:pt idx="8">
                  <c:v>0.46568034045568751</c:v>
                </c:pt>
                <c:pt idx="9">
                  <c:v>0.24139674126288924</c:v>
                </c:pt>
                <c:pt idx="10">
                  <c:v>0.12513384505918879</c:v>
                </c:pt>
                <c:pt idx="11">
                  <c:v>6.4866149398490336E-2</c:v>
                </c:pt>
                <c:pt idx="12">
                  <c:v>3.3624932191944623E-2</c:v>
                </c:pt>
                <c:pt idx="13">
                  <c:v>1.743029338197033E-2</c:v>
                </c:pt>
                <c:pt idx="14">
                  <c:v>9.0354122717073437E-3</c:v>
                </c:pt>
                <c:pt idx="15">
                  <c:v>4.683723395793038E-3</c:v>
                </c:pt>
                <c:pt idx="16">
                  <c:v>2.4279207444521944E-3</c:v>
                </c:pt>
                <c:pt idx="17">
                  <c:v>1.2585712672041893E-3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5F-46E5-8751-138D01087201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1.1999964631277393</c:v>
                </c:pt>
                <c:pt idx="2">
                  <c:v>4.7999176427837575</c:v>
                </c:pt>
                <c:pt idx="3">
                  <c:v>2.4882218205539708</c:v>
                </c:pt>
                <c:pt idx="4">
                  <c:v>1.2898482025658355</c:v>
                </c:pt>
                <c:pt idx="5">
                  <c:v>0.66862883925011829</c:v>
                </c:pt>
                <c:pt idx="6">
                  <c:v>0.34660118868723444</c:v>
                </c:pt>
                <c:pt idx="7">
                  <c:v>0.17966942713210088</c:v>
                </c:pt>
                <c:pt idx="8">
                  <c:v>9.3136068091137503E-2</c:v>
                </c:pt>
                <c:pt idx="9">
                  <c:v>4.8279348252577847E-2</c:v>
                </c:pt>
                <c:pt idx="10">
                  <c:v>2.5026769011837757E-2</c:v>
                </c:pt>
                <c:pt idx="11">
                  <c:v>1.2973229879698067E-2</c:v>
                </c:pt>
                <c:pt idx="12">
                  <c:v>6.7249864383889246E-3</c:v>
                </c:pt>
                <c:pt idx="13">
                  <c:v>3.486058676394066E-3</c:v>
                </c:pt>
                <c:pt idx="14">
                  <c:v>1.8070824543414687E-3</c:v>
                </c:pt>
                <c:pt idx="15">
                  <c:v>9.367446791586076E-4</c:v>
                </c:pt>
                <c:pt idx="16">
                  <c:v>4.8558414889043888E-4</c:v>
                </c:pt>
                <c:pt idx="17">
                  <c:v>2.5171425344083787E-4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5F-46E5-8751-138D0108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299.99911578193485</c:v>
                </c:pt>
                <c:pt idx="2">
                  <c:v>1199.9794106959394</c:v>
                </c:pt>
                <c:pt idx="3">
                  <c:v>622.05545513849268</c:v>
                </c:pt>
                <c:pt idx="4">
                  <c:v>322.46205064145886</c:v>
                </c:pt>
                <c:pt idx="5">
                  <c:v>167.15720981252957</c:v>
                </c:pt>
                <c:pt idx="6">
                  <c:v>86.650297171808603</c:v>
                </c:pt>
                <c:pt idx="7">
                  <c:v>44.91735678302522</c:v>
                </c:pt>
                <c:pt idx="8">
                  <c:v>23.284017022784376</c:v>
                </c:pt>
                <c:pt idx="9">
                  <c:v>12.069837063144462</c:v>
                </c:pt>
                <c:pt idx="10">
                  <c:v>6.2566922529594393</c:v>
                </c:pt>
                <c:pt idx="11">
                  <c:v>3.2433074699245168</c:v>
                </c:pt>
                <c:pt idx="12">
                  <c:v>1.6812466095972312</c:v>
                </c:pt>
                <c:pt idx="13">
                  <c:v>0.87151466909851649</c:v>
                </c:pt>
                <c:pt idx="14">
                  <c:v>0.45177061358536719</c:v>
                </c:pt>
                <c:pt idx="15">
                  <c:v>0.2341861697896519</c:v>
                </c:pt>
                <c:pt idx="16">
                  <c:v>0.12139603722260972</c:v>
                </c:pt>
                <c:pt idx="17">
                  <c:v>6.2928563360209466E-2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86-4D5E-8E4A-D6CEAAC8B349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149.99955789096742</c:v>
                </c:pt>
                <c:pt idx="2">
                  <c:v>599.98970534796968</c:v>
                </c:pt>
                <c:pt idx="3">
                  <c:v>311.02772756924634</c:v>
                </c:pt>
                <c:pt idx="4">
                  <c:v>161.23102532072943</c:v>
                </c:pt>
                <c:pt idx="5">
                  <c:v>83.578604906264786</c:v>
                </c:pt>
                <c:pt idx="6">
                  <c:v>43.325148585904302</c:v>
                </c:pt>
                <c:pt idx="7">
                  <c:v>22.45867839151261</c:v>
                </c:pt>
                <c:pt idx="8">
                  <c:v>11.642008511392188</c:v>
                </c:pt>
                <c:pt idx="9">
                  <c:v>6.0349185315722309</c:v>
                </c:pt>
                <c:pt idx="10">
                  <c:v>3.1283461264797197</c:v>
                </c:pt>
                <c:pt idx="11">
                  <c:v>1.6216537349622584</c:v>
                </c:pt>
                <c:pt idx="12">
                  <c:v>0.84062330479861558</c:v>
                </c:pt>
                <c:pt idx="13">
                  <c:v>0.43575733454925825</c:v>
                </c:pt>
                <c:pt idx="14">
                  <c:v>0.22588530679268359</c:v>
                </c:pt>
                <c:pt idx="15">
                  <c:v>0.11709308489482595</c:v>
                </c:pt>
                <c:pt idx="16">
                  <c:v>6.069801861130486E-2</c:v>
                </c:pt>
                <c:pt idx="17">
                  <c:v>3.1464281680104733E-2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86-4D5E-8E4A-D6CEAAC8B349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32.397588931746164</c:v>
                </c:pt>
                <c:pt idx="2">
                  <c:v>129.56073799074579</c:v>
                </c:pt>
                <c:pt idx="3">
                  <c:v>67.172034280521075</c:v>
                </c:pt>
                <c:pt idx="4">
                  <c:v>34.823226167102789</c:v>
                </c:pt>
                <c:pt idx="5">
                  <c:v>18.052259731474926</c:v>
                </c:pt>
                <c:pt idx="6">
                  <c:v>9.3580389040956842</c:v>
                </c:pt>
                <c:pt idx="7">
                  <c:v>4.8510226191939338</c:v>
                </c:pt>
                <c:pt idx="8">
                  <c:v>2.5146598886143154</c:v>
                </c:pt>
                <c:pt idx="9">
                  <c:v>1.303538654316728</c:v>
                </c:pt>
                <c:pt idx="10">
                  <c:v>0.6757217560508717</c:v>
                </c:pt>
                <c:pt idx="11">
                  <c:v>0.35027693608666172</c:v>
                </c:pt>
                <c:pt idx="12">
                  <c:v>0.18157456110556178</c:v>
                </c:pt>
                <c:pt idx="13">
                  <c:v>9.4123564718981589E-2</c:v>
                </c:pt>
                <c:pt idx="14">
                  <c:v>4.8791221015609683E-2</c:v>
                </c:pt>
                <c:pt idx="15">
                  <c:v>2.5292104926113418E-2</c:v>
                </c:pt>
                <c:pt idx="16">
                  <c:v>1.3110771640844258E-2</c:v>
                </c:pt>
                <c:pt idx="17">
                  <c:v>6.7962847410077826E-3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86-4D5E-8E4A-D6CEAAC8B349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5.9999823156386967</c:v>
                </c:pt>
                <c:pt idx="2">
                  <c:v>23.999588213918788</c:v>
                </c:pt>
                <c:pt idx="3">
                  <c:v>12.441109102769854</c:v>
                </c:pt>
                <c:pt idx="4">
                  <c:v>6.4492410128291775</c:v>
                </c:pt>
                <c:pt idx="5">
                  <c:v>3.3431441962505914</c:v>
                </c:pt>
                <c:pt idx="6">
                  <c:v>1.7330059434361722</c:v>
                </c:pt>
                <c:pt idx="7">
                  <c:v>0.89834713566050439</c:v>
                </c:pt>
                <c:pt idx="8">
                  <c:v>0.46568034045568751</c:v>
                </c:pt>
                <c:pt idx="9">
                  <c:v>0.24139674126288924</c:v>
                </c:pt>
                <c:pt idx="10">
                  <c:v>0.12513384505918879</c:v>
                </c:pt>
                <c:pt idx="11">
                  <c:v>6.4866149398490336E-2</c:v>
                </c:pt>
                <c:pt idx="12">
                  <c:v>3.3624932191944623E-2</c:v>
                </c:pt>
                <c:pt idx="13">
                  <c:v>1.743029338197033E-2</c:v>
                </c:pt>
                <c:pt idx="14">
                  <c:v>9.0354122717073437E-3</c:v>
                </c:pt>
                <c:pt idx="15">
                  <c:v>4.683723395793038E-3</c:v>
                </c:pt>
                <c:pt idx="16">
                  <c:v>2.4279207444521944E-3</c:v>
                </c:pt>
                <c:pt idx="17">
                  <c:v>1.2585712672041893E-3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86-4D5E-8E4A-D6CEAAC8B349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1.1999964631277393</c:v>
                </c:pt>
                <c:pt idx="2">
                  <c:v>4.7999176427837575</c:v>
                </c:pt>
                <c:pt idx="3">
                  <c:v>2.4882218205539708</c:v>
                </c:pt>
                <c:pt idx="4">
                  <c:v>1.2898482025658355</c:v>
                </c:pt>
                <c:pt idx="5">
                  <c:v>0.66862883925011829</c:v>
                </c:pt>
                <c:pt idx="6">
                  <c:v>0.34660118868723444</c:v>
                </c:pt>
                <c:pt idx="7">
                  <c:v>0.17966942713210088</c:v>
                </c:pt>
                <c:pt idx="8">
                  <c:v>9.3136068091137503E-2</c:v>
                </c:pt>
                <c:pt idx="9">
                  <c:v>4.8279348252577847E-2</c:v>
                </c:pt>
                <c:pt idx="10">
                  <c:v>2.5026769011837757E-2</c:v>
                </c:pt>
                <c:pt idx="11">
                  <c:v>1.2973229879698067E-2</c:v>
                </c:pt>
                <c:pt idx="12">
                  <c:v>6.7249864383889246E-3</c:v>
                </c:pt>
                <c:pt idx="13">
                  <c:v>3.486058676394066E-3</c:v>
                </c:pt>
                <c:pt idx="14">
                  <c:v>1.8070824543414687E-3</c:v>
                </c:pt>
                <c:pt idx="15">
                  <c:v>9.367446791586076E-4</c:v>
                </c:pt>
                <c:pt idx="16">
                  <c:v>4.8558414889043888E-4</c:v>
                </c:pt>
                <c:pt idx="17">
                  <c:v>2.5171425344083787E-4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86-4D5E-8E4A-D6CEAAC8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inorUnit val="1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359.99911577933034</c:v>
                </c:pt>
                <c:pt idx="2">
                  <c:v>1559.9785264752697</c:v>
                </c:pt>
                <c:pt idx="3">
                  <c:v>2182.0339816137625</c:v>
                </c:pt>
                <c:pt idx="4">
                  <c:v>2504.4960322552215</c:v>
                </c:pt>
                <c:pt idx="5">
                  <c:v>2671.6532420677513</c:v>
                </c:pt>
                <c:pt idx="6">
                  <c:v>2758.30353923956</c:v>
                </c:pt>
                <c:pt idx="7">
                  <c:v>2803.2208960225853</c:v>
                </c:pt>
                <c:pt idx="8">
                  <c:v>2826.5049130453694</c:v>
                </c:pt>
                <c:pt idx="9">
                  <c:v>2838.5747501085139</c:v>
                </c:pt>
                <c:pt idx="10">
                  <c:v>2844.8314423614734</c:v>
                </c:pt>
                <c:pt idx="11">
                  <c:v>2848.0747498313981</c:v>
                </c:pt>
                <c:pt idx="12">
                  <c:v>2849.7559964409952</c:v>
                </c:pt>
                <c:pt idx="13">
                  <c:v>2850.6275111100936</c:v>
                </c:pt>
                <c:pt idx="14">
                  <c:v>2851.0792817236788</c:v>
                </c:pt>
                <c:pt idx="15">
                  <c:v>2851.3134678934684</c:v>
                </c:pt>
                <c:pt idx="16">
                  <c:v>2851.4348639306909</c:v>
                </c:pt>
                <c:pt idx="17">
                  <c:v>2851.4977924940513</c:v>
                </c:pt>
                <c:pt idx="18">
                  <c:v>2851.4977924940513</c:v>
                </c:pt>
                <c:pt idx="19">
                  <c:v>2851.4977924940513</c:v>
                </c:pt>
                <c:pt idx="20">
                  <c:v>2851.4977924940513</c:v>
                </c:pt>
                <c:pt idx="21">
                  <c:v>2851.4977924940513</c:v>
                </c:pt>
                <c:pt idx="22">
                  <c:v>2851.4977924940513</c:v>
                </c:pt>
                <c:pt idx="23">
                  <c:v>2851.4977924940513</c:v>
                </c:pt>
                <c:pt idx="24">
                  <c:v>2851.4977924940513</c:v>
                </c:pt>
                <c:pt idx="25">
                  <c:v>2851.4977924940513</c:v>
                </c:pt>
                <c:pt idx="26">
                  <c:v>2851.4977924940513</c:v>
                </c:pt>
                <c:pt idx="27">
                  <c:v>2851.4977924940513</c:v>
                </c:pt>
                <c:pt idx="28">
                  <c:v>2851.4977924940513</c:v>
                </c:pt>
                <c:pt idx="29">
                  <c:v>2851.4977924940513</c:v>
                </c:pt>
                <c:pt idx="30">
                  <c:v>2851.4977924940513</c:v>
                </c:pt>
                <c:pt idx="31">
                  <c:v>2851.4977924940513</c:v>
                </c:pt>
                <c:pt idx="32">
                  <c:v>2851.4977924940513</c:v>
                </c:pt>
                <c:pt idx="33">
                  <c:v>2851.4977924940513</c:v>
                </c:pt>
                <c:pt idx="34">
                  <c:v>2851.4977924940513</c:v>
                </c:pt>
                <c:pt idx="35">
                  <c:v>2851.4977924940513</c:v>
                </c:pt>
                <c:pt idx="36">
                  <c:v>2851.4977924940513</c:v>
                </c:pt>
                <c:pt idx="37">
                  <c:v>2851.4977924940513</c:v>
                </c:pt>
                <c:pt idx="38">
                  <c:v>2851.4977924940513</c:v>
                </c:pt>
                <c:pt idx="39">
                  <c:v>2851.4977924940513</c:v>
                </c:pt>
                <c:pt idx="40">
                  <c:v>2851.4977924940513</c:v>
                </c:pt>
                <c:pt idx="41">
                  <c:v>2851.4977924940513</c:v>
                </c:pt>
                <c:pt idx="42">
                  <c:v>2851.4977924940513</c:v>
                </c:pt>
                <c:pt idx="43">
                  <c:v>2851.4977924940513</c:v>
                </c:pt>
                <c:pt idx="44">
                  <c:v>2851.4977924940513</c:v>
                </c:pt>
                <c:pt idx="45">
                  <c:v>2851.4977924940513</c:v>
                </c:pt>
                <c:pt idx="46">
                  <c:v>2851.4977924940513</c:v>
                </c:pt>
                <c:pt idx="47">
                  <c:v>2851.4977924940513</c:v>
                </c:pt>
                <c:pt idx="48">
                  <c:v>2851.4977924940513</c:v>
                </c:pt>
                <c:pt idx="49">
                  <c:v>2851.4977924940513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C6-44A4-B21C-46134832B96C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179.99955788966517</c:v>
                </c:pt>
                <c:pt idx="2">
                  <c:v>779.98926323763487</c:v>
                </c:pt>
                <c:pt idx="3">
                  <c:v>1091.0169908068813</c:v>
                </c:pt>
                <c:pt idx="4">
                  <c:v>1252.2480161276108</c:v>
                </c:pt>
                <c:pt idx="5">
                  <c:v>1335.8266210338757</c:v>
                </c:pt>
                <c:pt idx="6">
                  <c:v>1379.15176961978</c:v>
                </c:pt>
                <c:pt idx="7">
                  <c:v>1401.6104480112926</c:v>
                </c:pt>
                <c:pt idx="8">
                  <c:v>1413.2524565226847</c:v>
                </c:pt>
                <c:pt idx="9">
                  <c:v>1419.2873750542569</c:v>
                </c:pt>
                <c:pt idx="10">
                  <c:v>1422.4157211807367</c:v>
                </c:pt>
                <c:pt idx="11">
                  <c:v>1424.037374915699</c:v>
                </c:pt>
                <c:pt idx="12">
                  <c:v>1424.8779982204976</c:v>
                </c:pt>
                <c:pt idx="13">
                  <c:v>1425.3137555550468</c:v>
                </c:pt>
                <c:pt idx="14">
                  <c:v>1425.5396408618394</c:v>
                </c:pt>
                <c:pt idx="15">
                  <c:v>1425.6567339467342</c:v>
                </c:pt>
                <c:pt idx="16">
                  <c:v>1425.7174319653454</c:v>
                </c:pt>
                <c:pt idx="17">
                  <c:v>1425.7488962470256</c:v>
                </c:pt>
                <c:pt idx="18">
                  <c:v>1425.7488962470256</c:v>
                </c:pt>
                <c:pt idx="19">
                  <c:v>1425.7488962470256</c:v>
                </c:pt>
                <c:pt idx="20">
                  <c:v>1425.7488962470256</c:v>
                </c:pt>
                <c:pt idx="21">
                  <c:v>1425.7488962470256</c:v>
                </c:pt>
                <c:pt idx="22">
                  <c:v>1425.7488962470256</c:v>
                </c:pt>
                <c:pt idx="23">
                  <c:v>1425.7488962470256</c:v>
                </c:pt>
                <c:pt idx="24">
                  <c:v>1425.7488962470256</c:v>
                </c:pt>
                <c:pt idx="25">
                  <c:v>1425.7488962470256</c:v>
                </c:pt>
                <c:pt idx="26">
                  <c:v>1425.7488962470256</c:v>
                </c:pt>
                <c:pt idx="27">
                  <c:v>1425.7488962470256</c:v>
                </c:pt>
                <c:pt idx="28">
                  <c:v>1425.7488962470256</c:v>
                </c:pt>
                <c:pt idx="29">
                  <c:v>1425.7488962470256</c:v>
                </c:pt>
                <c:pt idx="30">
                  <c:v>1425.7488962470256</c:v>
                </c:pt>
                <c:pt idx="31">
                  <c:v>1425.7488962470256</c:v>
                </c:pt>
                <c:pt idx="32">
                  <c:v>1425.7488962470256</c:v>
                </c:pt>
                <c:pt idx="33">
                  <c:v>1425.7488962470256</c:v>
                </c:pt>
                <c:pt idx="34">
                  <c:v>1425.7488962470256</c:v>
                </c:pt>
                <c:pt idx="35">
                  <c:v>1425.7488962470256</c:v>
                </c:pt>
                <c:pt idx="36">
                  <c:v>1425.7488962470256</c:v>
                </c:pt>
                <c:pt idx="37">
                  <c:v>1425.7488962470256</c:v>
                </c:pt>
                <c:pt idx="38">
                  <c:v>1425.7488962470256</c:v>
                </c:pt>
                <c:pt idx="39">
                  <c:v>1425.7488962470256</c:v>
                </c:pt>
                <c:pt idx="40">
                  <c:v>1425.7488962470256</c:v>
                </c:pt>
                <c:pt idx="41">
                  <c:v>1425.7488962470256</c:v>
                </c:pt>
                <c:pt idx="42">
                  <c:v>1425.7488962470256</c:v>
                </c:pt>
                <c:pt idx="43">
                  <c:v>1425.7488962470256</c:v>
                </c:pt>
                <c:pt idx="44">
                  <c:v>1425.7488962470256</c:v>
                </c:pt>
                <c:pt idx="45">
                  <c:v>1425.7488962470256</c:v>
                </c:pt>
                <c:pt idx="46">
                  <c:v>1425.7488962470256</c:v>
                </c:pt>
                <c:pt idx="47">
                  <c:v>1425.7488962470256</c:v>
                </c:pt>
                <c:pt idx="48">
                  <c:v>1425.7488962470256</c:v>
                </c:pt>
                <c:pt idx="49">
                  <c:v>1425.7488962470256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C6-44A4-B21C-46134832B96C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38.877496301511023</c:v>
                </c:pt>
                <c:pt idx="2">
                  <c:v>168.43823429225682</c:v>
                </c:pt>
                <c:pt idx="3">
                  <c:v>235.6102685727779</c:v>
                </c:pt>
                <c:pt idx="4">
                  <c:v>270.4334947398807</c:v>
                </c:pt>
                <c:pt idx="5">
                  <c:v>288.48575447135562</c:v>
                </c:pt>
                <c:pt idx="6">
                  <c:v>297.8437933754513</c:v>
                </c:pt>
                <c:pt idx="7">
                  <c:v>302.69481599464524</c:v>
                </c:pt>
                <c:pt idx="8">
                  <c:v>305.20947588325953</c:v>
                </c:pt>
                <c:pt idx="9">
                  <c:v>306.51301453757628</c:v>
                </c:pt>
                <c:pt idx="10">
                  <c:v>307.18873629362713</c:v>
                </c:pt>
                <c:pt idx="11">
                  <c:v>307.53901322971382</c:v>
                </c:pt>
                <c:pt idx="12">
                  <c:v>307.72058779081937</c:v>
                </c:pt>
                <c:pt idx="13">
                  <c:v>307.81471135553835</c:v>
                </c:pt>
                <c:pt idx="14">
                  <c:v>307.86350257655397</c:v>
                </c:pt>
                <c:pt idx="15">
                  <c:v>307.88879468148008</c:v>
                </c:pt>
                <c:pt idx="16">
                  <c:v>307.90190545312095</c:v>
                </c:pt>
                <c:pt idx="17">
                  <c:v>307.90870173786197</c:v>
                </c:pt>
                <c:pt idx="18">
                  <c:v>307.90870173786197</c:v>
                </c:pt>
                <c:pt idx="19">
                  <c:v>307.90870173786197</c:v>
                </c:pt>
                <c:pt idx="20">
                  <c:v>307.90870173786197</c:v>
                </c:pt>
                <c:pt idx="21">
                  <c:v>307.90870173786197</c:v>
                </c:pt>
                <c:pt idx="22">
                  <c:v>307.90870173786197</c:v>
                </c:pt>
                <c:pt idx="23">
                  <c:v>307.90870173786197</c:v>
                </c:pt>
                <c:pt idx="24">
                  <c:v>307.90870173786197</c:v>
                </c:pt>
                <c:pt idx="25">
                  <c:v>307.90870173786197</c:v>
                </c:pt>
                <c:pt idx="26">
                  <c:v>307.90870173786197</c:v>
                </c:pt>
                <c:pt idx="27">
                  <c:v>307.90870173786197</c:v>
                </c:pt>
                <c:pt idx="28">
                  <c:v>307.90870173786197</c:v>
                </c:pt>
                <c:pt idx="29">
                  <c:v>307.90870173786197</c:v>
                </c:pt>
                <c:pt idx="30">
                  <c:v>307.90870173786197</c:v>
                </c:pt>
                <c:pt idx="31">
                  <c:v>307.90870173786197</c:v>
                </c:pt>
                <c:pt idx="32">
                  <c:v>307.90870173786197</c:v>
                </c:pt>
                <c:pt idx="33">
                  <c:v>307.90870173786197</c:v>
                </c:pt>
                <c:pt idx="34">
                  <c:v>307.90870173786197</c:v>
                </c:pt>
                <c:pt idx="35">
                  <c:v>307.90870173786197</c:v>
                </c:pt>
                <c:pt idx="36">
                  <c:v>307.90870173786197</c:v>
                </c:pt>
                <c:pt idx="37">
                  <c:v>307.90870173786197</c:v>
                </c:pt>
                <c:pt idx="38">
                  <c:v>307.90870173786197</c:v>
                </c:pt>
                <c:pt idx="39">
                  <c:v>307.90870173786197</c:v>
                </c:pt>
                <c:pt idx="40">
                  <c:v>307.90870173786197</c:v>
                </c:pt>
                <c:pt idx="41">
                  <c:v>307.90870173786197</c:v>
                </c:pt>
                <c:pt idx="42">
                  <c:v>307.90870173786197</c:v>
                </c:pt>
                <c:pt idx="43">
                  <c:v>307.90870173786197</c:v>
                </c:pt>
                <c:pt idx="44">
                  <c:v>307.90870173786197</c:v>
                </c:pt>
                <c:pt idx="45">
                  <c:v>307.90870173786197</c:v>
                </c:pt>
                <c:pt idx="46">
                  <c:v>307.90870173786197</c:v>
                </c:pt>
                <c:pt idx="47">
                  <c:v>307.90870173786197</c:v>
                </c:pt>
                <c:pt idx="48">
                  <c:v>307.90870173786197</c:v>
                </c:pt>
                <c:pt idx="49">
                  <c:v>307.90870173786197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C6-44A4-B21C-46134832B96C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7.1999823155866061</c:v>
                </c:pt>
                <c:pt idx="2">
                  <c:v>31.199570529505394</c:v>
                </c:pt>
                <c:pt idx="3">
                  <c:v>43.640679632275251</c:v>
                </c:pt>
                <c:pt idx="4">
                  <c:v>50.089920645104428</c:v>
                </c:pt>
                <c:pt idx="5">
                  <c:v>53.433064841355019</c:v>
                </c:pt>
                <c:pt idx="6">
                  <c:v>55.166070784791188</c:v>
                </c:pt>
                <c:pt idx="7">
                  <c:v>56.064417920451689</c:v>
                </c:pt>
                <c:pt idx="8">
                  <c:v>56.53009826090738</c:v>
                </c:pt>
                <c:pt idx="9">
                  <c:v>56.771495002170269</c:v>
                </c:pt>
                <c:pt idx="10">
                  <c:v>56.896628847229458</c:v>
                </c:pt>
                <c:pt idx="11">
                  <c:v>56.961494996627948</c:v>
                </c:pt>
                <c:pt idx="12">
                  <c:v>56.995119928819889</c:v>
                </c:pt>
                <c:pt idx="13">
                  <c:v>57.01255022220186</c:v>
                </c:pt>
                <c:pt idx="14">
                  <c:v>57.021585634473567</c:v>
                </c:pt>
                <c:pt idx="15">
                  <c:v>57.02626935786936</c:v>
                </c:pt>
                <c:pt idx="16">
                  <c:v>57.028697278613812</c:v>
                </c:pt>
                <c:pt idx="17">
                  <c:v>57.02995584988102</c:v>
                </c:pt>
                <c:pt idx="18">
                  <c:v>57.02995584988102</c:v>
                </c:pt>
                <c:pt idx="19">
                  <c:v>57.02995584988102</c:v>
                </c:pt>
                <c:pt idx="20">
                  <c:v>57.02995584988102</c:v>
                </c:pt>
                <c:pt idx="21">
                  <c:v>57.02995584988102</c:v>
                </c:pt>
                <c:pt idx="22">
                  <c:v>57.02995584988102</c:v>
                </c:pt>
                <c:pt idx="23">
                  <c:v>57.02995584988102</c:v>
                </c:pt>
                <c:pt idx="24">
                  <c:v>57.02995584988102</c:v>
                </c:pt>
                <c:pt idx="25">
                  <c:v>57.02995584988102</c:v>
                </c:pt>
                <c:pt idx="26">
                  <c:v>57.02995584988102</c:v>
                </c:pt>
                <c:pt idx="27">
                  <c:v>57.02995584988102</c:v>
                </c:pt>
                <c:pt idx="28">
                  <c:v>57.02995584988102</c:v>
                </c:pt>
                <c:pt idx="29">
                  <c:v>57.02995584988102</c:v>
                </c:pt>
                <c:pt idx="30">
                  <c:v>57.02995584988102</c:v>
                </c:pt>
                <c:pt idx="31">
                  <c:v>57.02995584988102</c:v>
                </c:pt>
                <c:pt idx="32">
                  <c:v>57.02995584988102</c:v>
                </c:pt>
                <c:pt idx="33">
                  <c:v>57.02995584988102</c:v>
                </c:pt>
                <c:pt idx="34">
                  <c:v>57.02995584988102</c:v>
                </c:pt>
                <c:pt idx="35">
                  <c:v>57.02995584988102</c:v>
                </c:pt>
                <c:pt idx="36">
                  <c:v>57.02995584988102</c:v>
                </c:pt>
                <c:pt idx="37">
                  <c:v>57.02995584988102</c:v>
                </c:pt>
                <c:pt idx="38">
                  <c:v>57.02995584988102</c:v>
                </c:pt>
                <c:pt idx="39">
                  <c:v>57.02995584988102</c:v>
                </c:pt>
                <c:pt idx="40">
                  <c:v>57.02995584988102</c:v>
                </c:pt>
                <c:pt idx="41">
                  <c:v>57.02995584988102</c:v>
                </c:pt>
                <c:pt idx="42">
                  <c:v>57.02995584988102</c:v>
                </c:pt>
                <c:pt idx="43">
                  <c:v>57.02995584988102</c:v>
                </c:pt>
                <c:pt idx="44">
                  <c:v>57.02995584988102</c:v>
                </c:pt>
                <c:pt idx="45">
                  <c:v>57.02995584988102</c:v>
                </c:pt>
                <c:pt idx="46">
                  <c:v>57.02995584988102</c:v>
                </c:pt>
                <c:pt idx="47">
                  <c:v>57.02995584988102</c:v>
                </c:pt>
                <c:pt idx="48">
                  <c:v>57.02995584988102</c:v>
                </c:pt>
                <c:pt idx="49">
                  <c:v>57.02995584988102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C6-44A4-B21C-46134832B96C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1.4399964631173212</c:v>
                </c:pt>
                <c:pt idx="2">
                  <c:v>6.2399141059010788</c:v>
                </c:pt>
                <c:pt idx="3">
                  <c:v>8.7281359264550495</c:v>
                </c:pt>
                <c:pt idx="4">
                  <c:v>10.017984129020885</c:v>
                </c:pt>
                <c:pt idx="5">
                  <c:v>10.686612968271003</c:v>
                </c:pt>
                <c:pt idx="6">
                  <c:v>11.033214156958238</c:v>
                </c:pt>
                <c:pt idx="7">
                  <c:v>11.212883584090338</c:v>
                </c:pt>
                <c:pt idx="8">
                  <c:v>11.306019652181476</c:v>
                </c:pt>
                <c:pt idx="9">
                  <c:v>11.354299000434054</c:v>
                </c:pt>
                <c:pt idx="10">
                  <c:v>11.379325769445892</c:v>
                </c:pt>
                <c:pt idx="11">
                  <c:v>11.39229899932559</c:v>
                </c:pt>
                <c:pt idx="12">
                  <c:v>11.399023985763979</c:v>
                </c:pt>
                <c:pt idx="13">
                  <c:v>11.402510044440373</c:v>
                </c:pt>
                <c:pt idx="14">
                  <c:v>11.404317126894714</c:v>
                </c:pt>
                <c:pt idx="15">
                  <c:v>11.405253871573873</c:v>
                </c:pt>
                <c:pt idx="16">
                  <c:v>11.405739455722763</c:v>
                </c:pt>
                <c:pt idx="17">
                  <c:v>11.405991169976204</c:v>
                </c:pt>
                <c:pt idx="18">
                  <c:v>11.405991169976204</c:v>
                </c:pt>
                <c:pt idx="19">
                  <c:v>11.405991169976204</c:v>
                </c:pt>
                <c:pt idx="20">
                  <c:v>11.405991169976204</c:v>
                </c:pt>
                <c:pt idx="21">
                  <c:v>11.405991169976204</c:v>
                </c:pt>
                <c:pt idx="22">
                  <c:v>11.405991169976204</c:v>
                </c:pt>
                <c:pt idx="23">
                  <c:v>11.405991169976204</c:v>
                </c:pt>
                <c:pt idx="24">
                  <c:v>11.405991169976204</c:v>
                </c:pt>
                <c:pt idx="25">
                  <c:v>11.405991169976204</c:v>
                </c:pt>
                <c:pt idx="26">
                  <c:v>11.405991169976204</c:v>
                </c:pt>
                <c:pt idx="27">
                  <c:v>11.405991169976204</c:v>
                </c:pt>
                <c:pt idx="28">
                  <c:v>11.405991169976204</c:v>
                </c:pt>
                <c:pt idx="29">
                  <c:v>11.405991169976204</c:v>
                </c:pt>
                <c:pt idx="30">
                  <c:v>11.405991169976204</c:v>
                </c:pt>
                <c:pt idx="31">
                  <c:v>11.405991169976204</c:v>
                </c:pt>
                <c:pt idx="32">
                  <c:v>11.405991169976204</c:v>
                </c:pt>
                <c:pt idx="33">
                  <c:v>11.405991169976204</c:v>
                </c:pt>
                <c:pt idx="34">
                  <c:v>11.405991169976204</c:v>
                </c:pt>
                <c:pt idx="35">
                  <c:v>11.405991169976204</c:v>
                </c:pt>
                <c:pt idx="36">
                  <c:v>11.405991169976204</c:v>
                </c:pt>
                <c:pt idx="37">
                  <c:v>11.405991169976204</c:v>
                </c:pt>
                <c:pt idx="38">
                  <c:v>11.405991169976204</c:v>
                </c:pt>
                <c:pt idx="39">
                  <c:v>11.405991169976204</c:v>
                </c:pt>
                <c:pt idx="40">
                  <c:v>11.405991169976204</c:v>
                </c:pt>
                <c:pt idx="41">
                  <c:v>11.405991169976204</c:v>
                </c:pt>
                <c:pt idx="42">
                  <c:v>11.405991169976204</c:v>
                </c:pt>
                <c:pt idx="43">
                  <c:v>11.405991169976204</c:v>
                </c:pt>
                <c:pt idx="44">
                  <c:v>11.405991169976204</c:v>
                </c:pt>
                <c:pt idx="45">
                  <c:v>11.405991169976204</c:v>
                </c:pt>
                <c:pt idx="46">
                  <c:v>11.405991169976204</c:v>
                </c:pt>
                <c:pt idx="47">
                  <c:v>11.405991169976204</c:v>
                </c:pt>
                <c:pt idx="48">
                  <c:v>11.405991169976204</c:v>
                </c:pt>
                <c:pt idx="49">
                  <c:v>11.405991169976204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CC6-44A4-B21C-46134832B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trace'!$Z$3:$Z$52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3420179.9995578895</c:v>
                </c:pt>
                <c:pt idx="2">
                  <c:v>5130779.9892632375</c:v>
                </c:pt>
                <c:pt idx="3">
                  <c:v>6841091.0169908069</c:v>
                </c:pt>
                <c:pt idx="4">
                  <c:v>8551252.2480161283</c:v>
                </c:pt>
                <c:pt idx="5">
                  <c:v>10261335.826621035</c:v>
                </c:pt>
                <c:pt idx="6">
                  <c:v>11971379.151769621</c:v>
                </c:pt>
                <c:pt idx="7">
                  <c:v>13681401.610448012</c:v>
                </c:pt>
                <c:pt idx="8">
                  <c:v>15391413.252456523</c:v>
                </c:pt>
                <c:pt idx="9">
                  <c:v>17101419.287375055</c:v>
                </c:pt>
                <c:pt idx="10">
                  <c:v>18811422.415721182</c:v>
                </c:pt>
                <c:pt idx="11">
                  <c:v>20521424.037374917</c:v>
                </c:pt>
                <c:pt idx="12">
                  <c:v>22231424.877998222</c:v>
                </c:pt>
                <c:pt idx="13">
                  <c:v>23941425.313755557</c:v>
                </c:pt>
                <c:pt idx="14">
                  <c:v>25651425.539640862</c:v>
                </c:pt>
                <c:pt idx="15">
                  <c:v>27361425.656733949</c:v>
                </c:pt>
                <c:pt idx="16">
                  <c:v>29071425.717431966</c:v>
                </c:pt>
                <c:pt idx="17">
                  <c:v>30781425.748896249</c:v>
                </c:pt>
                <c:pt idx="18">
                  <c:v>32491425.748896249</c:v>
                </c:pt>
                <c:pt idx="19">
                  <c:v>34201425.748896249</c:v>
                </c:pt>
                <c:pt idx="20">
                  <c:v>35911425.748896249</c:v>
                </c:pt>
                <c:pt idx="21">
                  <c:v>37621425.748896249</c:v>
                </c:pt>
                <c:pt idx="22">
                  <c:v>39331425.748896249</c:v>
                </c:pt>
                <c:pt idx="23">
                  <c:v>41041425.748896249</c:v>
                </c:pt>
                <c:pt idx="24">
                  <c:v>42751425.748896249</c:v>
                </c:pt>
                <c:pt idx="25">
                  <c:v>44461425.748896249</c:v>
                </c:pt>
                <c:pt idx="26">
                  <c:v>46171425.748896249</c:v>
                </c:pt>
                <c:pt idx="27">
                  <c:v>47881425.748896249</c:v>
                </c:pt>
                <c:pt idx="28">
                  <c:v>49591425.748896249</c:v>
                </c:pt>
                <c:pt idx="29">
                  <c:v>51301425.748896249</c:v>
                </c:pt>
                <c:pt idx="30">
                  <c:v>53011425.748896249</c:v>
                </c:pt>
                <c:pt idx="31">
                  <c:v>54721425.748896249</c:v>
                </c:pt>
                <c:pt idx="32">
                  <c:v>56431425.748896249</c:v>
                </c:pt>
                <c:pt idx="33">
                  <c:v>58141425.748896249</c:v>
                </c:pt>
                <c:pt idx="34">
                  <c:v>59851425.748896249</c:v>
                </c:pt>
                <c:pt idx="35">
                  <c:v>61561425.748896249</c:v>
                </c:pt>
                <c:pt idx="36">
                  <c:v>63271425.748896249</c:v>
                </c:pt>
                <c:pt idx="37">
                  <c:v>64981425.748896249</c:v>
                </c:pt>
                <c:pt idx="38">
                  <c:v>66691425.748896249</c:v>
                </c:pt>
                <c:pt idx="39">
                  <c:v>68401425.748896241</c:v>
                </c:pt>
                <c:pt idx="40">
                  <c:v>70111425.748896241</c:v>
                </c:pt>
                <c:pt idx="41">
                  <c:v>71821425.748896241</c:v>
                </c:pt>
                <c:pt idx="42">
                  <c:v>73531425.748896241</c:v>
                </c:pt>
                <c:pt idx="43">
                  <c:v>75241425.748896241</c:v>
                </c:pt>
                <c:pt idx="44">
                  <c:v>76951425.748896241</c:v>
                </c:pt>
                <c:pt idx="45">
                  <c:v>78661425.748896241</c:v>
                </c:pt>
                <c:pt idx="46">
                  <c:v>80371425.748896241</c:v>
                </c:pt>
                <c:pt idx="47">
                  <c:v>82081425.748896241</c:v>
                </c:pt>
                <c:pt idx="48">
                  <c:v>83791425.748896241</c:v>
                </c:pt>
                <c:pt idx="49">
                  <c:v>85501425.748896241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11-402F-820A-7F6E0E6DF174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359.99911577933034</c:v>
                </c:pt>
                <c:pt idx="2">
                  <c:v>1559.9785264752697</c:v>
                </c:pt>
                <c:pt idx="3">
                  <c:v>2182.0339816137625</c:v>
                </c:pt>
                <c:pt idx="4">
                  <c:v>2504.4960322552215</c:v>
                </c:pt>
                <c:pt idx="5">
                  <c:v>2671.6532420677513</c:v>
                </c:pt>
                <c:pt idx="6">
                  <c:v>2758.30353923956</c:v>
                </c:pt>
                <c:pt idx="7">
                  <c:v>2803.2208960225853</c:v>
                </c:pt>
                <c:pt idx="8">
                  <c:v>2826.5049130453694</c:v>
                </c:pt>
                <c:pt idx="9">
                  <c:v>2838.5747501085139</c:v>
                </c:pt>
                <c:pt idx="10">
                  <c:v>2844.8314423614734</c:v>
                </c:pt>
                <c:pt idx="11">
                  <c:v>2848.0747498313981</c:v>
                </c:pt>
                <c:pt idx="12">
                  <c:v>2849.7559964409952</c:v>
                </c:pt>
                <c:pt idx="13">
                  <c:v>2850.6275111100936</c:v>
                </c:pt>
                <c:pt idx="14">
                  <c:v>2851.0792817236788</c:v>
                </c:pt>
                <c:pt idx="15">
                  <c:v>2851.3134678934684</c:v>
                </c:pt>
                <c:pt idx="16">
                  <c:v>2851.4348639306909</c:v>
                </c:pt>
                <c:pt idx="17">
                  <c:v>2851.4977924940513</c:v>
                </c:pt>
                <c:pt idx="18">
                  <c:v>2851.4977924940513</c:v>
                </c:pt>
                <c:pt idx="19">
                  <c:v>2851.4977924940513</c:v>
                </c:pt>
                <c:pt idx="20">
                  <c:v>2851.4977924940513</c:v>
                </c:pt>
                <c:pt idx="21">
                  <c:v>2851.4977924940513</c:v>
                </c:pt>
                <c:pt idx="22">
                  <c:v>2851.4977924940513</c:v>
                </c:pt>
                <c:pt idx="23">
                  <c:v>2851.4977924940513</c:v>
                </c:pt>
                <c:pt idx="24">
                  <c:v>2851.4977924940513</c:v>
                </c:pt>
                <c:pt idx="25">
                  <c:v>2851.4977924940513</c:v>
                </c:pt>
                <c:pt idx="26">
                  <c:v>2851.4977924940513</c:v>
                </c:pt>
                <c:pt idx="27">
                  <c:v>2851.4977924940513</c:v>
                </c:pt>
                <c:pt idx="28">
                  <c:v>2851.4977924940513</c:v>
                </c:pt>
                <c:pt idx="29">
                  <c:v>2851.4977924940513</c:v>
                </c:pt>
                <c:pt idx="30">
                  <c:v>2851.4977924940513</c:v>
                </c:pt>
                <c:pt idx="31">
                  <c:v>2851.4977924940513</c:v>
                </c:pt>
                <c:pt idx="32">
                  <c:v>2851.4977924940513</c:v>
                </c:pt>
                <c:pt idx="33">
                  <c:v>2851.4977924940513</c:v>
                </c:pt>
                <c:pt idx="34">
                  <c:v>2851.4977924940513</c:v>
                </c:pt>
                <c:pt idx="35">
                  <c:v>2851.4977924940513</c:v>
                </c:pt>
                <c:pt idx="36">
                  <c:v>2851.4977924940513</c:v>
                </c:pt>
                <c:pt idx="37">
                  <c:v>2851.4977924940513</c:v>
                </c:pt>
                <c:pt idx="38">
                  <c:v>2851.4977924940513</c:v>
                </c:pt>
                <c:pt idx="39">
                  <c:v>2851.4977924940513</c:v>
                </c:pt>
                <c:pt idx="40">
                  <c:v>2851.4977924940513</c:v>
                </c:pt>
                <c:pt idx="41">
                  <c:v>2851.4977924940513</c:v>
                </c:pt>
                <c:pt idx="42">
                  <c:v>2851.4977924940513</c:v>
                </c:pt>
                <c:pt idx="43">
                  <c:v>2851.4977924940513</c:v>
                </c:pt>
                <c:pt idx="44">
                  <c:v>2851.4977924940513</c:v>
                </c:pt>
                <c:pt idx="45">
                  <c:v>2851.4977924940513</c:v>
                </c:pt>
                <c:pt idx="46">
                  <c:v>2851.4977924940513</c:v>
                </c:pt>
                <c:pt idx="47">
                  <c:v>2851.4977924940513</c:v>
                </c:pt>
                <c:pt idx="48">
                  <c:v>2851.4977924940513</c:v>
                </c:pt>
                <c:pt idx="49">
                  <c:v>2851.4977924940513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11-402F-820A-7F6E0E6DF174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179.99955788966517</c:v>
                </c:pt>
                <c:pt idx="2">
                  <c:v>779.98926323763487</c:v>
                </c:pt>
                <c:pt idx="3">
                  <c:v>1091.0169908068813</c:v>
                </c:pt>
                <c:pt idx="4">
                  <c:v>1252.2480161276108</c:v>
                </c:pt>
                <c:pt idx="5">
                  <c:v>1335.8266210338757</c:v>
                </c:pt>
                <c:pt idx="6">
                  <c:v>1379.15176961978</c:v>
                </c:pt>
                <c:pt idx="7">
                  <c:v>1401.6104480112926</c:v>
                </c:pt>
                <c:pt idx="8">
                  <c:v>1413.2524565226847</c:v>
                </c:pt>
                <c:pt idx="9">
                  <c:v>1419.2873750542569</c:v>
                </c:pt>
                <c:pt idx="10">
                  <c:v>1422.4157211807367</c:v>
                </c:pt>
                <c:pt idx="11">
                  <c:v>1424.037374915699</c:v>
                </c:pt>
                <c:pt idx="12">
                  <c:v>1424.8779982204976</c:v>
                </c:pt>
                <c:pt idx="13">
                  <c:v>1425.3137555550468</c:v>
                </c:pt>
                <c:pt idx="14">
                  <c:v>1425.5396408618394</c:v>
                </c:pt>
                <c:pt idx="15">
                  <c:v>1425.6567339467342</c:v>
                </c:pt>
                <c:pt idx="16">
                  <c:v>1425.7174319653454</c:v>
                </c:pt>
                <c:pt idx="17">
                  <c:v>1425.7488962470256</c:v>
                </c:pt>
                <c:pt idx="18">
                  <c:v>1425.7488962470256</c:v>
                </c:pt>
                <c:pt idx="19">
                  <c:v>1425.7488962470256</c:v>
                </c:pt>
                <c:pt idx="20">
                  <c:v>1425.7488962470256</c:v>
                </c:pt>
                <c:pt idx="21">
                  <c:v>1425.7488962470256</c:v>
                </c:pt>
                <c:pt idx="22">
                  <c:v>1425.7488962470256</c:v>
                </c:pt>
                <c:pt idx="23">
                  <c:v>1425.7488962470256</c:v>
                </c:pt>
                <c:pt idx="24">
                  <c:v>1425.7488962470256</c:v>
                </c:pt>
                <c:pt idx="25">
                  <c:v>1425.7488962470256</c:v>
                </c:pt>
                <c:pt idx="26">
                  <c:v>1425.7488962470256</c:v>
                </c:pt>
                <c:pt idx="27">
                  <c:v>1425.7488962470256</c:v>
                </c:pt>
                <c:pt idx="28">
                  <c:v>1425.7488962470256</c:v>
                </c:pt>
                <c:pt idx="29">
                  <c:v>1425.7488962470256</c:v>
                </c:pt>
                <c:pt idx="30">
                  <c:v>1425.7488962470256</c:v>
                </c:pt>
                <c:pt idx="31">
                  <c:v>1425.7488962470256</c:v>
                </c:pt>
                <c:pt idx="32">
                  <c:v>1425.7488962470256</c:v>
                </c:pt>
                <c:pt idx="33">
                  <c:v>1425.7488962470256</c:v>
                </c:pt>
                <c:pt idx="34">
                  <c:v>1425.7488962470256</c:v>
                </c:pt>
                <c:pt idx="35">
                  <c:v>1425.7488962470256</c:v>
                </c:pt>
                <c:pt idx="36">
                  <c:v>1425.7488962470256</c:v>
                </c:pt>
                <c:pt idx="37">
                  <c:v>1425.7488962470256</c:v>
                </c:pt>
                <c:pt idx="38">
                  <c:v>1425.7488962470256</c:v>
                </c:pt>
                <c:pt idx="39">
                  <c:v>1425.7488962470256</c:v>
                </c:pt>
                <c:pt idx="40">
                  <c:v>1425.7488962470256</c:v>
                </c:pt>
                <c:pt idx="41">
                  <c:v>1425.7488962470256</c:v>
                </c:pt>
                <c:pt idx="42">
                  <c:v>1425.7488962470256</c:v>
                </c:pt>
                <c:pt idx="43">
                  <c:v>1425.7488962470256</c:v>
                </c:pt>
                <c:pt idx="44">
                  <c:v>1425.7488962470256</c:v>
                </c:pt>
                <c:pt idx="45">
                  <c:v>1425.7488962470256</c:v>
                </c:pt>
                <c:pt idx="46">
                  <c:v>1425.7488962470256</c:v>
                </c:pt>
                <c:pt idx="47">
                  <c:v>1425.7488962470256</c:v>
                </c:pt>
                <c:pt idx="48">
                  <c:v>1425.7488962470256</c:v>
                </c:pt>
                <c:pt idx="49">
                  <c:v>1425.7488962470256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11-402F-820A-7F6E0E6DF174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38.877496301511023</c:v>
                </c:pt>
                <c:pt idx="2">
                  <c:v>168.43823429225682</c:v>
                </c:pt>
                <c:pt idx="3">
                  <c:v>235.6102685727779</c:v>
                </c:pt>
                <c:pt idx="4">
                  <c:v>270.4334947398807</c:v>
                </c:pt>
                <c:pt idx="5">
                  <c:v>288.48575447135562</c:v>
                </c:pt>
                <c:pt idx="6">
                  <c:v>297.8437933754513</c:v>
                </c:pt>
                <c:pt idx="7">
                  <c:v>302.69481599464524</c:v>
                </c:pt>
                <c:pt idx="8">
                  <c:v>305.20947588325953</c:v>
                </c:pt>
                <c:pt idx="9">
                  <c:v>306.51301453757628</c:v>
                </c:pt>
                <c:pt idx="10">
                  <c:v>307.18873629362713</c:v>
                </c:pt>
                <c:pt idx="11">
                  <c:v>307.53901322971382</c:v>
                </c:pt>
                <c:pt idx="12">
                  <c:v>307.72058779081937</c:v>
                </c:pt>
                <c:pt idx="13">
                  <c:v>307.81471135553835</c:v>
                </c:pt>
                <c:pt idx="14">
                  <c:v>307.86350257655397</c:v>
                </c:pt>
                <c:pt idx="15">
                  <c:v>307.88879468148008</c:v>
                </c:pt>
                <c:pt idx="16">
                  <c:v>307.90190545312095</c:v>
                </c:pt>
                <c:pt idx="17">
                  <c:v>307.90870173786197</c:v>
                </c:pt>
                <c:pt idx="18">
                  <c:v>307.90870173786197</c:v>
                </c:pt>
                <c:pt idx="19">
                  <c:v>307.90870173786197</c:v>
                </c:pt>
                <c:pt idx="20">
                  <c:v>307.90870173786197</c:v>
                </c:pt>
                <c:pt idx="21">
                  <c:v>307.90870173786197</c:v>
                </c:pt>
                <c:pt idx="22">
                  <c:v>307.90870173786197</c:v>
                </c:pt>
                <c:pt idx="23">
                  <c:v>307.90870173786197</c:v>
                </c:pt>
                <c:pt idx="24">
                  <c:v>307.90870173786197</c:v>
                </c:pt>
                <c:pt idx="25">
                  <c:v>307.90870173786197</c:v>
                </c:pt>
                <c:pt idx="26">
                  <c:v>307.90870173786197</c:v>
                </c:pt>
                <c:pt idx="27">
                  <c:v>307.90870173786197</c:v>
                </c:pt>
                <c:pt idx="28">
                  <c:v>307.90870173786197</c:v>
                </c:pt>
                <c:pt idx="29">
                  <c:v>307.90870173786197</c:v>
                </c:pt>
                <c:pt idx="30">
                  <c:v>307.90870173786197</c:v>
                </c:pt>
                <c:pt idx="31">
                  <c:v>307.90870173786197</c:v>
                </c:pt>
                <c:pt idx="32">
                  <c:v>307.90870173786197</c:v>
                </c:pt>
                <c:pt idx="33">
                  <c:v>307.90870173786197</c:v>
                </c:pt>
                <c:pt idx="34">
                  <c:v>307.90870173786197</c:v>
                </c:pt>
                <c:pt idx="35">
                  <c:v>307.90870173786197</c:v>
                </c:pt>
                <c:pt idx="36">
                  <c:v>307.90870173786197</c:v>
                </c:pt>
                <c:pt idx="37">
                  <c:v>307.90870173786197</c:v>
                </c:pt>
                <c:pt idx="38">
                  <c:v>307.90870173786197</c:v>
                </c:pt>
                <c:pt idx="39">
                  <c:v>307.90870173786197</c:v>
                </c:pt>
                <c:pt idx="40">
                  <c:v>307.90870173786197</c:v>
                </c:pt>
                <c:pt idx="41">
                  <c:v>307.90870173786197</c:v>
                </c:pt>
                <c:pt idx="42">
                  <c:v>307.90870173786197</c:v>
                </c:pt>
                <c:pt idx="43">
                  <c:v>307.90870173786197</c:v>
                </c:pt>
                <c:pt idx="44">
                  <c:v>307.90870173786197</c:v>
                </c:pt>
                <c:pt idx="45">
                  <c:v>307.90870173786197</c:v>
                </c:pt>
                <c:pt idx="46">
                  <c:v>307.90870173786197</c:v>
                </c:pt>
                <c:pt idx="47">
                  <c:v>307.90870173786197</c:v>
                </c:pt>
                <c:pt idx="48">
                  <c:v>307.90870173786197</c:v>
                </c:pt>
                <c:pt idx="49">
                  <c:v>307.90870173786197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11-402F-820A-7F6E0E6DF174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7.1999823155866061</c:v>
                </c:pt>
                <c:pt idx="2">
                  <c:v>31.199570529505394</c:v>
                </c:pt>
                <c:pt idx="3">
                  <c:v>43.640679632275251</c:v>
                </c:pt>
                <c:pt idx="4">
                  <c:v>50.089920645104428</c:v>
                </c:pt>
                <c:pt idx="5">
                  <c:v>53.433064841355019</c:v>
                </c:pt>
                <c:pt idx="6">
                  <c:v>55.166070784791188</c:v>
                </c:pt>
                <c:pt idx="7">
                  <c:v>56.064417920451689</c:v>
                </c:pt>
                <c:pt idx="8">
                  <c:v>56.53009826090738</c:v>
                </c:pt>
                <c:pt idx="9">
                  <c:v>56.771495002170269</c:v>
                </c:pt>
                <c:pt idx="10">
                  <c:v>56.896628847229458</c:v>
                </c:pt>
                <c:pt idx="11">
                  <c:v>56.961494996627948</c:v>
                </c:pt>
                <c:pt idx="12">
                  <c:v>56.995119928819889</c:v>
                </c:pt>
                <c:pt idx="13">
                  <c:v>57.01255022220186</c:v>
                </c:pt>
                <c:pt idx="14">
                  <c:v>57.021585634473567</c:v>
                </c:pt>
                <c:pt idx="15">
                  <c:v>57.02626935786936</c:v>
                </c:pt>
                <c:pt idx="16">
                  <c:v>57.028697278613812</c:v>
                </c:pt>
                <c:pt idx="17">
                  <c:v>57.02995584988102</c:v>
                </c:pt>
                <c:pt idx="18">
                  <c:v>57.02995584988102</c:v>
                </c:pt>
                <c:pt idx="19">
                  <c:v>57.02995584988102</c:v>
                </c:pt>
                <c:pt idx="20">
                  <c:v>57.02995584988102</c:v>
                </c:pt>
                <c:pt idx="21">
                  <c:v>57.02995584988102</c:v>
                </c:pt>
                <c:pt idx="22">
                  <c:v>57.02995584988102</c:v>
                </c:pt>
                <c:pt idx="23">
                  <c:v>57.02995584988102</c:v>
                </c:pt>
                <c:pt idx="24">
                  <c:v>57.02995584988102</c:v>
                </c:pt>
                <c:pt idx="25">
                  <c:v>57.02995584988102</c:v>
                </c:pt>
                <c:pt idx="26">
                  <c:v>57.02995584988102</c:v>
                </c:pt>
                <c:pt idx="27">
                  <c:v>57.02995584988102</c:v>
                </c:pt>
                <c:pt idx="28">
                  <c:v>57.02995584988102</c:v>
                </c:pt>
                <c:pt idx="29">
                  <c:v>57.02995584988102</c:v>
                </c:pt>
                <c:pt idx="30">
                  <c:v>57.02995584988102</c:v>
                </c:pt>
                <c:pt idx="31">
                  <c:v>57.02995584988102</c:v>
                </c:pt>
                <c:pt idx="32">
                  <c:v>57.02995584988102</c:v>
                </c:pt>
                <c:pt idx="33">
                  <c:v>57.02995584988102</c:v>
                </c:pt>
                <c:pt idx="34">
                  <c:v>57.02995584988102</c:v>
                </c:pt>
                <c:pt idx="35">
                  <c:v>57.02995584988102</c:v>
                </c:pt>
                <c:pt idx="36">
                  <c:v>57.02995584988102</c:v>
                </c:pt>
                <c:pt idx="37">
                  <c:v>57.02995584988102</c:v>
                </c:pt>
                <c:pt idx="38">
                  <c:v>57.02995584988102</c:v>
                </c:pt>
                <c:pt idx="39">
                  <c:v>57.02995584988102</c:v>
                </c:pt>
                <c:pt idx="40">
                  <c:v>57.02995584988102</c:v>
                </c:pt>
                <c:pt idx="41">
                  <c:v>57.02995584988102</c:v>
                </c:pt>
                <c:pt idx="42">
                  <c:v>57.02995584988102</c:v>
                </c:pt>
                <c:pt idx="43">
                  <c:v>57.02995584988102</c:v>
                </c:pt>
                <c:pt idx="44">
                  <c:v>57.02995584988102</c:v>
                </c:pt>
                <c:pt idx="45">
                  <c:v>57.02995584988102</c:v>
                </c:pt>
                <c:pt idx="46">
                  <c:v>57.02995584988102</c:v>
                </c:pt>
                <c:pt idx="47">
                  <c:v>57.02995584988102</c:v>
                </c:pt>
                <c:pt idx="48">
                  <c:v>57.02995584988102</c:v>
                </c:pt>
                <c:pt idx="49">
                  <c:v>57.02995584988102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A11-402F-820A-7F6E0E6DF174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'Succ-extend less rigLD no trace'!$F$3:$F$52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'Succ-extend less rigLD no trace'!$AC$3:$AC$52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1.4399964631173212</c:v>
                </c:pt>
                <c:pt idx="2">
                  <c:v>6.2399141059010788</c:v>
                </c:pt>
                <c:pt idx="3">
                  <c:v>8.7281359264550495</c:v>
                </c:pt>
                <c:pt idx="4">
                  <c:v>10.017984129020885</c:v>
                </c:pt>
                <c:pt idx="5">
                  <c:v>10.686612968271003</c:v>
                </c:pt>
                <c:pt idx="6">
                  <c:v>11.033214156958238</c:v>
                </c:pt>
                <c:pt idx="7">
                  <c:v>11.212883584090338</c:v>
                </c:pt>
                <c:pt idx="8">
                  <c:v>11.306019652181476</c:v>
                </c:pt>
                <c:pt idx="9">
                  <c:v>11.354299000434054</c:v>
                </c:pt>
                <c:pt idx="10">
                  <c:v>11.379325769445892</c:v>
                </c:pt>
                <c:pt idx="11">
                  <c:v>11.39229899932559</c:v>
                </c:pt>
                <c:pt idx="12">
                  <c:v>11.399023985763979</c:v>
                </c:pt>
                <c:pt idx="13">
                  <c:v>11.402510044440373</c:v>
                </c:pt>
                <c:pt idx="14">
                  <c:v>11.404317126894714</c:v>
                </c:pt>
                <c:pt idx="15">
                  <c:v>11.405253871573873</c:v>
                </c:pt>
                <c:pt idx="16">
                  <c:v>11.405739455722763</c:v>
                </c:pt>
                <c:pt idx="17">
                  <c:v>11.405991169976204</c:v>
                </c:pt>
                <c:pt idx="18">
                  <c:v>11.405991169976204</c:v>
                </c:pt>
                <c:pt idx="19">
                  <c:v>11.405991169976204</c:v>
                </c:pt>
                <c:pt idx="20">
                  <c:v>11.405991169976204</c:v>
                </c:pt>
                <c:pt idx="21">
                  <c:v>11.405991169976204</c:v>
                </c:pt>
                <c:pt idx="22">
                  <c:v>11.405991169976204</c:v>
                </c:pt>
                <c:pt idx="23">
                  <c:v>11.405991169976204</c:v>
                </c:pt>
                <c:pt idx="24">
                  <c:v>11.405991169976204</c:v>
                </c:pt>
                <c:pt idx="25">
                  <c:v>11.405991169976204</c:v>
                </c:pt>
                <c:pt idx="26">
                  <c:v>11.405991169976204</c:v>
                </c:pt>
                <c:pt idx="27">
                  <c:v>11.405991169976204</c:v>
                </c:pt>
                <c:pt idx="28">
                  <c:v>11.405991169976204</c:v>
                </c:pt>
                <c:pt idx="29">
                  <c:v>11.405991169976204</c:v>
                </c:pt>
                <c:pt idx="30">
                  <c:v>11.405991169976204</c:v>
                </c:pt>
                <c:pt idx="31">
                  <c:v>11.405991169976204</c:v>
                </c:pt>
                <c:pt idx="32">
                  <c:v>11.405991169976204</c:v>
                </c:pt>
                <c:pt idx="33">
                  <c:v>11.405991169976204</c:v>
                </c:pt>
                <c:pt idx="34">
                  <c:v>11.405991169976204</c:v>
                </c:pt>
                <c:pt idx="35">
                  <c:v>11.405991169976204</c:v>
                </c:pt>
                <c:pt idx="36">
                  <c:v>11.405991169976204</c:v>
                </c:pt>
                <c:pt idx="37">
                  <c:v>11.405991169976204</c:v>
                </c:pt>
                <c:pt idx="38">
                  <c:v>11.405991169976204</c:v>
                </c:pt>
                <c:pt idx="39">
                  <c:v>11.405991169976204</c:v>
                </c:pt>
                <c:pt idx="40">
                  <c:v>11.405991169976204</c:v>
                </c:pt>
                <c:pt idx="41">
                  <c:v>11.405991169976204</c:v>
                </c:pt>
                <c:pt idx="42">
                  <c:v>11.405991169976204</c:v>
                </c:pt>
                <c:pt idx="43">
                  <c:v>11.405991169976204</c:v>
                </c:pt>
                <c:pt idx="44">
                  <c:v>11.405991169976204</c:v>
                </c:pt>
                <c:pt idx="45">
                  <c:v>11.405991169976204</c:v>
                </c:pt>
                <c:pt idx="46">
                  <c:v>11.405991169976204</c:v>
                </c:pt>
                <c:pt idx="47">
                  <c:v>11.405991169976204</c:v>
                </c:pt>
                <c:pt idx="48">
                  <c:v>11.405991169976204</c:v>
                </c:pt>
                <c:pt idx="49">
                  <c:v>11.405991169976204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11-402F-820A-7F6E0E6DF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curve-69-0'!$S$3:$S$205</c:f>
              <c:numCache>
                <c:formatCode>#,##0</c:formatCode>
                <c:ptCount val="203"/>
                <c:pt idx="0">
                  <c:v>1710029.9999999986</c:v>
                </c:pt>
                <c:pt idx="1">
                  <c:v>1710138.3357842208</c:v>
                </c:pt>
                <c:pt idx="2">
                  <c:v>1710529.5549688267</c:v>
                </c:pt>
                <c:pt idx="3">
                  <c:v>1710533.1141836825</c:v>
                </c:pt>
                <c:pt idx="4">
                  <c:v>1710536.6321867094</c:v>
                </c:pt>
                <c:pt idx="5">
                  <c:v>1710540.1091457526</c:v>
                </c:pt>
                <c:pt idx="6">
                  <c:v>1710543.5452289162</c:v>
                </c:pt>
                <c:pt idx="7">
                  <c:v>1710546.9406045985</c:v>
                </c:pt>
                <c:pt idx="8">
                  <c:v>1710550.2954415081</c:v>
                </c:pt>
                <c:pt idx="9">
                  <c:v>1710553.6099087142</c:v>
                </c:pt>
                <c:pt idx="10">
                  <c:v>1710556.8841756659</c:v>
                </c:pt>
                <c:pt idx="11">
                  <c:v>1710560.1184122171</c:v>
                </c:pt>
                <c:pt idx="12">
                  <c:v>1710563.3127886555</c:v>
                </c:pt>
                <c:pt idx="13">
                  <c:v>1710566.4674757267</c:v>
                </c:pt>
                <c:pt idx="14">
                  <c:v>1710569.5826446712</c:v>
                </c:pt>
                <c:pt idx="15">
                  <c:v>1710572.6584672192</c:v>
                </c:pt>
                <c:pt idx="16">
                  <c:v>1710575.6951156512</c:v>
                </c:pt>
                <c:pt idx="17">
                  <c:v>1710578.6927627798</c:v>
                </c:pt>
                <c:pt idx="18">
                  <c:v>1710581.6515819998</c:v>
                </c:pt>
                <c:pt idx="19">
                  <c:v>1710584.5717472846</c:v>
                </c:pt>
                <c:pt idx="20">
                  <c:v>1710587.4534332221</c:v>
                </c:pt>
                <c:pt idx="21">
                  <c:v>1710590.2968150228</c:v>
                </c:pt>
                <c:pt idx="22">
                  <c:v>1710593.1020685367</c:v>
                </c:pt>
                <c:pt idx="23">
                  <c:v>1710595.8693702691</c:v>
                </c:pt>
                <c:pt idx="24">
                  <c:v>1710598.5988973889</c:v>
                </c:pt>
                <c:pt idx="25">
                  <c:v>1710601.2908277465</c:v>
                </c:pt>
                <c:pt idx="26">
                  <c:v>1710603.9453398872</c:v>
                </c:pt>
                <c:pt idx="27">
                  <c:v>1710606.5626130595</c:v>
                </c:pt>
                <c:pt idx="28">
                  <c:v>1710609.142827227</c:v>
                </c:pt>
                <c:pt idx="29">
                  <c:v>1710611.6861630708</c:v>
                </c:pt>
                <c:pt idx="30">
                  <c:v>1710614.1928020038</c:v>
                </c:pt>
                <c:pt idx="31">
                  <c:v>1710616.6629261824</c:v>
                </c:pt>
                <c:pt idx="32">
                  <c:v>1710619.0967184992</c:v>
                </c:pt>
                <c:pt idx="33">
                  <c:v>1710621.4943626078</c:v>
                </c:pt>
                <c:pt idx="34">
                  <c:v>1710623.8560429038</c:v>
                </c:pt>
                <c:pt idx="35">
                  <c:v>1710626.1819445468</c:v>
                </c:pt>
                <c:pt idx="36">
                  <c:v>1710628.4722534574</c:v>
                </c:pt>
                <c:pt idx="37">
                  <c:v>1710630.7271563204</c:v>
                </c:pt>
                <c:pt idx="38">
                  <c:v>1710632.9468405819</c:v>
                </c:pt>
                <c:pt idx="39">
                  <c:v>1710635.1314944609</c:v>
                </c:pt>
                <c:pt idx="40">
                  <c:v>1710637.2813069317</c:v>
                </c:pt>
                <c:pt idx="41">
                  <c:v>1710639.3964677383</c:v>
                </c:pt>
                <c:pt idx="42">
                  <c:v>1710641.4771673903</c:v>
                </c:pt>
                <c:pt idx="43">
                  <c:v>1710643.5235971531</c:v>
                </c:pt>
                <c:pt idx="44">
                  <c:v>1710645.5359490551</c:v>
                </c:pt>
                <c:pt idx="45">
                  <c:v>1710647.5144158679</c:v>
                </c:pt>
                <c:pt idx="46">
                  <c:v>1710649.4591911261</c:v>
                </c:pt>
                <c:pt idx="47">
                  <c:v>1710651.370469098</c:v>
                </c:pt>
                <c:pt idx="48">
                  <c:v>1710653.2484447986</c:v>
                </c:pt>
                <c:pt idx="49">
                  <c:v>1710655.0933139683</c:v>
                </c:pt>
                <c:pt idx="50">
                  <c:v>1710656.9052730706</c:v>
                </c:pt>
                <c:pt idx="51">
                  <c:v>1710658.6845192949</c:v>
                </c:pt>
                <c:pt idx="52">
                  <c:v>1710660.4312505326</c:v>
                </c:pt>
                <c:pt idx="53">
                  <c:v>1710662.1456653806</c:v>
                </c:pt>
                <c:pt idx="54">
                  <c:v>1710663.8279631224</c:v>
                </c:pt>
                <c:pt idx="55">
                  <c:v>1710665.4783437282</c:v>
                </c:pt>
                <c:pt idx="56">
                  <c:v>1710667.0970078327</c:v>
                </c:pt>
                <c:pt idx="57">
                  <c:v>1710668.6841567319</c:v>
                </c:pt>
                <c:pt idx="58">
                  <c:v>1710670.2399923771</c:v>
                </c:pt>
                <c:pt idx="59">
                  <c:v>1710671.7647173419</c:v>
                </c:pt>
                <c:pt idx="60">
                  <c:v>1710673.2585348373</c:v>
                </c:pt>
                <c:pt idx="61">
                  <c:v>1710674.7216486805</c:v>
                </c:pt>
                <c:pt idx="62">
                  <c:v>1710676.1542632813</c:v>
                </c:pt>
                <c:pt idx="63">
                  <c:v>1710677.5565836406</c:v>
                </c:pt>
                <c:pt idx="64">
                  <c:v>1710678.9288153234</c:v>
                </c:pt>
                <c:pt idx="65">
                  <c:v>1710680.2711644536</c:v>
                </c:pt>
                <c:pt idx="66">
                  <c:v>1710681.5838376873</c:v>
                </c:pt>
                <c:pt idx="67">
                  <c:v>1710682.8670422123</c:v>
                </c:pt>
                <c:pt idx="68">
                  <c:v>1710684.1209857224</c:v>
                </c:pt>
                <c:pt idx="69">
                  <c:v>1710685.3458764018</c:v>
                </c:pt>
                <c:pt idx="70">
                  <c:v>1710686.5419229062</c:v>
                </c:pt>
                <c:pt idx="71">
                  <c:v>1710687.70933436</c:v>
                </c:pt>
                <c:pt idx="72">
                  <c:v>1710688.8483203202</c:v>
                </c:pt>
                <c:pt idx="73">
                  <c:v>1710689.9590907721</c:v>
                </c:pt>
                <c:pt idx="74">
                  <c:v>1710691.041856105</c:v>
                </c:pt>
                <c:pt idx="75">
                  <c:v>1710692.0968270947</c:v>
                </c:pt>
                <c:pt idx="76">
                  <c:v>1710693.1242148872</c:v>
                </c:pt>
                <c:pt idx="77">
                  <c:v>1710694.124230986</c:v>
                </c:pt>
                <c:pt idx="78">
                  <c:v>1710695.097087214</c:v>
                </c:pt>
                <c:pt idx="79">
                  <c:v>1710696.0429957171</c:v>
                </c:pt>
                <c:pt idx="80">
                  <c:v>1710696.9621689292</c:v>
                </c:pt>
                <c:pt idx="81">
                  <c:v>1710697.854819559</c:v>
                </c:pt>
                <c:pt idx="82">
                  <c:v>1710698.7211605755</c:v>
                </c:pt>
                <c:pt idx="83">
                  <c:v>1710699.5614051679</c:v>
                </c:pt>
                <c:pt idx="84">
                  <c:v>1710700.3757667546</c:v>
                </c:pt>
                <c:pt idx="85">
                  <c:v>1710701.1644589368</c:v>
                </c:pt>
                <c:pt idx="86">
                  <c:v>1710701.9276954958</c:v>
                </c:pt>
                <c:pt idx="87">
                  <c:v>1710702.6656903655</c:v>
                </c:pt>
                <c:pt idx="88">
                  <c:v>1710703.378657606</c:v>
                </c:pt>
                <c:pt idx="89">
                  <c:v>1710704.0668113974</c:v>
                </c:pt>
                <c:pt idx="90">
                  <c:v>1710704.7303660025</c:v>
                </c:pt>
                <c:pt idx="91">
                  <c:v>1710705.3695357565</c:v>
                </c:pt>
                <c:pt idx="92">
                  <c:v>1710705.9845350427</c:v>
                </c:pt>
                <c:pt idx="93">
                  <c:v>1710706.5755782749</c:v>
                </c:pt>
                <c:pt idx="94">
                  <c:v>1710707.1428798714</c:v>
                </c:pt>
                <c:pt idx="95">
                  <c:v>1710707.6866542366</c:v>
                </c:pt>
                <c:pt idx="96">
                  <c:v>1710708.2071157349</c:v>
                </c:pt>
                <c:pt idx="97">
                  <c:v>1710708.7044786792</c:v>
                </c:pt>
                <c:pt idx="98">
                  <c:v>1710709.1789572944</c:v>
                </c:pt>
                <c:pt idx="99">
                  <c:v>1710709.6307657098</c:v>
                </c:pt>
                <c:pt idx="100">
                  <c:v>1710710.0601179416</c:v>
                </c:pt>
                <c:pt idx="101">
                  <c:v>1710710.4672278503</c:v>
                </c:pt>
                <c:pt idx="102">
                  <c:v>1710710.852309142</c:v>
                </c:pt>
                <c:pt idx="103">
                  <c:v>1710711.2155753321</c:v>
                </c:pt>
                <c:pt idx="104">
                  <c:v>1710711.5572397311</c:v>
                </c:pt>
                <c:pt idx="105">
                  <c:v>1710711.877515418</c:v>
                </c:pt>
                <c:pt idx="106">
                  <c:v>1710712.1766152286</c:v>
                </c:pt>
                <c:pt idx="107">
                  <c:v>1710712.4547517293</c:v>
                </c:pt>
                <c:pt idx="108">
                  <c:v>1710712.7121371927</c:v>
                </c:pt>
                <c:pt idx="109">
                  <c:v>1710712.948983581</c:v>
                </c:pt>
                <c:pt idx="110">
                  <c:v>1710713.1655025275</c:v>
                </c:pt>
                <c:pt idx="111">
                  <c:v>1710713.361905311</c:v>
                </c:pt>
                <c:pt idx="112">
                  <c:v>1710713.5384028272</c:v>
                </c:pt>
                <c:pt idx="113">
                  <c:v>1710713.6952055895</c:v>
                </c:pt>
                <c:pt idx="114">
                  <c:v>1710713.8325236933</c:v>
                </c:pt>
                <c:pt idx="115">
                  <c:v>1710713.9505667973</c:v>
                </c:pt>
                <c:pt idx="116">
                  <c:v>1710714.0495441076</c:v>
                </c:pt>
                <c:pt idx="117">
                  <c:v>1710714.1296643564</c:v>
                </c:pt>
                <c:pt idx="118">
                  <c:v>1710714.1911357848</c:v>
                </c:pt>
                <c:pt idx="119">
                  <c:v>1710714.2341661118</c:v>
                </c:pt>
                <c:pt idx="120">
                  <c:v>1710714.2589625313</c:v>
                </c:pt>
                <c:pt idx="121">
                  <c:v>1710714.2657316804</c:v>
                </c:pt>
                <c:pt idx="122">
                  <c:v>1710714.254679627</c:v>
                </c:pt>
                <c:pt idx="123">
                  <c:v>1710714.2260118462</c:v>
                </c:pt>
                <c:pt idx="124">
                  <c:v>1710714.1799332036</c:v>
                </c:pt>
                <c:pt idx="125">
                  <c:v>1710714.1166479411</c:v>
                </c:pt>
                <c:pt idx="126">
                  <c:v>1710714.0363596512</c:v>
                </c:pt>
                <c:pt idx="127">
                  <c:v>1710713.9392712633</c:v>
                </c:pt>
                <c:pt idx="128">
                  <c:v>1710713.8255850223</c:v>
                </c:pt>
                <c:pt idx="129">
                  <c:v>1710713.6955024772</c:v>
                </c:pt>
                <c:pt idx="130">
                  <c:v>1710713.5492244591</c:v>
                </c:pt>
                <c:pt idx="131">
                  <c:v>1710713.3869510645</c:v>
                </c:pt>
                <c:pt idx="132">
                  <c:v>1710713.2088816373</c:v>
                </c:pt>
                <c:pt idx="133">
                  <c:v>1710713.0152147491</c:v>
                </c:pt>
                <c:pt idx="134">
                  <c:v>1710712.8061481994</c:v>
                </c:pt>
                <c:pt idx="135">
                  <c:v>1710712.581878975</c:v>
                </c:pt>
                <c:pt idx="136">
                  <c:v>1710712.3426032518</c:v>
                </c:pt>
                <c:pt idx="137">
                  <c:v>1710712.0885163681</c:v>
                </c:pt>
                <c:pt idx="138">
                  <c:v>1710711.819812817</c:v>
                </c:pt>
                <c:pt idx="139">
                  <c:v>1710711.5366862307</c:v>
                </c:pt>
                <c:pt idx="140">
                  <c:v>1710711.2393293555</c:v>
                </c:pt>
                <c:pt idx="141">
                  <c:v>1710710.9279340464</c:v>
                </c:pt>
                <c:pt idx="142">
                  <c:v>1710710.6026912581</c:v>
                </c:pt>
                <c:pt idx="143">
                  <c:v>1710710.2637910133</c:v>
                </c:pt>
                <c:pt idx="144">
                  <c:v>1710709.9114224035</c:v>
                </c:pt>
                <c:pt idx="145">
                  <c:v>1710709.5457735655</c:v>
                </c:pt>
                <c:pt idx="146">
                  <c:v>1710709.1670316767</c:v>
                </c:pt>
                <c:pt idx="147">
                  <c:v>1710708.7753829369</c:v>
                </c:pt>
                <c:pt idx="148">
                  <c:v>1710708.3710125589</c:v>
                </c:pt>
                <c:pt idx="149">
                  <c:v>1710707.954104749</c:v>
                </c:pt>
                <c:pt idx="150">
                  <c:v>1710707.5248427046</c:v>
                </c:pt>
                <c:pt idx="151">
                  <c:v>1710707.0834085944</c:v>
                </c:pt>
                <c:pt idx="152">
                  <c:v>1710706.629983543</c:v>
                </c:pt>
                <c:pt idx="153">
                  <c:v>1710706.1647476337</c:v>
                </c:pt>
                <c:pt idx="154">
                  <c:v>1710705.6878798811</c:v>
                </c:pt>
                <c:pt idx="155">
                  <c:v>1710705.1995582392</c:v>
                </c:pt>
                <c:pt idx="156">
                  <c:v>1710704.6999595736</c:v>
                </c:pt>
                <c:pt idx="157">
                  <c:v>1710704.189259652</c:v>
                </c:pt>
                <c:pt idx="158">
                  <c:v>1710703.6676331444</c:v>
                </c:pt>
                <c:pt idx="159">
                  <c:v>1710703.1352536066</c:v>
                </c:pt>
                <c:pt idx="160">
                  <c:v>1710702.5922934746</c:v>
                </c:pt>
                <c:pt idx="161">
                  <c:v>1710702.0389240577</c:v>
                </c:pt>
                <c:pt idx="162">
                  <c:v>1710701.475315514</c:v>
                </c:pt>
                <c:pt idx="163">
                  <c:v>1710700.9016368587</c:v>
                </c:pt>
                <c:pt idx="164">
                  <c:v>1710700.3180559522</c:v>
                </c:pt>
                <c:pt idx="165">
                  <c:v>1710699.7247394877</c:v>
                </c:pt>
                <c:pt idx="166">
                  <c:v>1710699.1218529812</c:v>
                </c:pt>
                <c:pt idx="167">
                  <c:v>1710698.5095607808</c:v>
                </c:pt>
                <c:pt idx="168">
                  <c:v>1710697.8880260298</c:v>
                </c:pt>
                <c:pt idx="169">
                  <c:v>1710697.2574106934</c:v>
                </c:pt>
                <c:pt idx="170">
                  <c:v>1710696.6178755227</c:v>
                </c:pt>
                <c:pt idx="171">
                  <c:v>1710695.9695800662</c:v>
                </c:pt>
                <c:pt idx="172">
                  <c:v>1710695.3126826694</c:v>
                </c:pt>
                <c:pt idx="173">
                  <c:v>1710694.6473404416</c:v>
                </c:pt>
                <c:pt idx="174">
                  <c:v>1710693.9737092764</c:v>
                </c:pt>
                <c:pt idx="175">
                  <c:v>1710693.291943837</c:v>
                </c:pt>
                <c:pt idx="176">
                  <c:v>1710692.6021975456</c:v>
                </c:pt>
                <c:pt idx="177">
                  <c:v>1710691.9046225972</c:v>
                </c:pt>
                <c:pt idx="178">
                  <c:v>1710691.1993699369</c:v>
                </c:pt>
                <c:pt idx="179">
                  <c:v>1710690.4865892541</c:v>
                </c:pt>
                <c:pt idx="180">
                  <c:v>1710689.7664290001</c:v>
                </c:pt>
                <c:pt idx="181">
                  <c:v>1710689.0390363578</c:v>
                </c:pt>
                <c:pt idx="182">
                  <c:v>1710688.3045572571</c:v>
                </c:pt>
                <c:pt idx="183">
                  <c:v>1710687.5631363627</c:v>
                </c:pt>
                <c:pt idx="184">
                  <c:v>1710686.8149170822</c:v>
                </c:pt>
                <c:pt idx="185">
                  <c:v>1710686.0600415459</c:v>
                </c:pt>
                <c:pt idx="186">
                  <c:v>1710685.298650624</c:v>
                </c:pt>
                <c:pt idx="187">
                  <c:v>1710684.5308839052</c:v>
                </c:pt>
                <c:pt idx="188">
                  <c:v>1710683.7568797136</c:v>
                </c:pt>
                <c:pt idx="189">
                  <c:v>1710682.9767750874</c:v>
                </c:pt>
                <c:pt idx="190">
                  <c:v>1710682.1907057965</c:v>
                </c:pt>
                <c:pt idx="191">
                  <c:v>1710681.3988063326</c:v>
                </c:pt>
                <c:pt idx="192">
                  <c:v>1710680.6012099092</c:v>
                </c:pt>
                <c:pt idx="193">
                  <c:v>1710679.7980484576</c:v>
                </c:pt>
                <c:pt idx="194">
                  <c:v>1710678.9894526254</c:v>
                </c:pt>
                <c:pt idx="195">
                  <c:v>1710678.1755517905</c:v>
                </c:pt>
                <c:pt idx="196">
                  <c:v>1710677.3564740471</c:v>
                </c:pt>
                <c:pt idx="197">
                  <c:v>1710676.5323462072</c:v>
                </c:pt>
                <c:pt idx="198">
                  <c:v>1710675.7032938108</c:v>
                </c:pt>
                <c:pt idx="199">
                  <c:v>1710674.8694411109</c:v>
                </c:pt>
                <c:pt idx="200">
                  <c:v>1710674.0309110971</c:v>
                </c:pt>
                <c:pt idx="201">
                  <c:v>1710673.1878254651</c:v>
                </c:pt>
                <c:pt idx="202">
                  <c:v>1710672.3403046452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2-47DF-A72D-DFA53D760845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curve-69-0'!$O$3:$O$205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276.67156844179976</c:v>
                </c:pt>
                <c:pt idx="2">
                  <c:v>1059.1099376534573</c:v>
                </c:pt>
                <c:pt idx="3">
                  <c:v>1066.2283673648076</c:v>
                </c:pt>
                <c:pt idx="4">
                  <c:v>1073.2643734189251</c:v>
                </c:pt>
                <c:pt idx="5">
                  <c:v>1080.2182915052861</c:v>
                </c:pt>
                <c:pt idx="6">
                  <c:v>1087.0904578322848</c:v>
                </c:pt>
                <c:pt idx="7">
                  <c:v>1093.8812091968452</c:v>
                </c:pt>
                <c:pt idx="8">
                  <c:v>1100.5908830160615</c:v>
                </c:pt>
                <c:pt idx="9">
                  <c:v>1107.2198174284508</c:v>
                </c:pt>
                <c:pt idx="10">
                  <c:v>1113.768351331923</c:v>
                </c:pt>
                <c:pt idx="11">
                  <c:v>1120.2368244344063</c:v>
                </c:pt>
                <c:pt idx="12">
                  <c:v>1126.6255773108026</c:v>
                </c:pt>
                <c:pt idx="13">
                  <c:v>1132.9349514536125</c:v>
                </c:pt>
                <c:pt idx="14">
                  <c:v>1139.1652893425476</c:v>
                </c:pt>
                <c:pt idx="15">
                  <c:v>1145.3169344382009</c:v>
                </c:pt>
                <c:pt idx="16">
                  <c:v>1151.390231302285</c:v>
                </c:pt>
                <c:pt idx="17">
                  <c:v>1157.385525559662</c:v>
                </c:pt>
                <c:pt idx="18">
                  <c:v>1163.3031639995961</c:v>
                </c:pt>
                <c:pt idx="19">
                  <c:v>1169.1434945694245</c:v>
                </c:pt>
                <c:pt idx="20">
                  <c:v>1174.9068664441697</c:v>
                </c:pt>
                <c:pt idx="21">
                  <c:v>1180.5936300455232</c:v>
                </c:pt>
                <c:pt idx="22">
                  <c:v>1186.2041370734878</c:v>
                </c:pt>
                <c:pt idx="23">
                  <c:v>1191.7387405380175</c:v>
                </c:pt>
                <c:pt idx="24">
                  <c:v>1197.1977947780044</c:v>
                </c:pt>
                <c:pt idx="25">
                  <c:v>1202.5816554929181</c:v>
                </c:pt>
                <c:pt idx="26">
                  <c:v>1207.8906797744482</c:v>
                </c:pt>
                <c:pt idx="27">
                  <c:v>1213.1252261191605</c:v>
                </c:pt>
                <c:pt idx="28">
                  <c:v>1218.2856544538101</c:v>
                </c:pt>
                <c:pt idx="29">
                  <c:v>1223.3723261416696</c:v>
                </c:pt>
                <c:pt idx="30">
                  <c:v>1228.3856040078422</c:v>
                </c:pt>
                <c:pt idx="31">
                  <c:v>1233.3258523645752</c:v>
                </c:pt>
                <c:pt idx="32">
                  <c:v>1238.1934369986025</c:v>
                </c:pt>
                <c:pt idx="33">
                  <c:v>1242.9887252154438</c:v>
                </c:pt>
                <c:pt idx="34">
                  <c:v>1247.7120858077617</c:v>
                </c:pt>
                <c:pt idx="35">
                  <c:v>1252.363889093333</c:v>
                </c:pt>
                <c:pt idx="36">
                  <c:v>1256.9445069150474</c:v>
                </c:pt>
                <c:pt idx="37">
                  <c:v>1261.4543126409083</c:v>
                </c:pt>
                <c:pt idx="38">
                  <c:v>1265.8936811640319</c:v>
                </c:pt>
                <c:pt idx="39">
                  <c:v>1270.2629889216332</c:v>
                </c:pt>
                <c:pt idx="40">
                  <c:v>1274.5626138633836</c:v>
                </c:pt>
                <c:pt idx="41">
                  <c:v>1278.7929354767248</c:v>
                </c:pt>
                <c:pt idx="42">
                  <c:v>1282.9543347805395</c:v>
                </c:pt>
                <c:pt idx="43">
                  <c:v>1287.047194306168</c:v>
                </c:pt>
                <c:pt idx="44">
                  <c:v>1291.0718981100633</c:v>
                </c:pt>
                <c:pt idx="45">
                  <c:v>1295.0288317358227</c:v>
                </c:pt>
                <c:pt idx="46">
                  <c:v>1298.9183822521566</c:v>
                </c:pt>
                <c:pt idx="47">
                  <c:v>1302.7409381959342</c:v>
                </c:pt>
                <c:pt idx="48">
                  <c:v>1306.4968895974971</c:v>
                </c:pt>
                <c:pt idx="49">
                  <c:v>1310.1866279363605</c:v>
                </c:pt>
                <c:pt idx="50">
                  <c:v>1313.8105461412142</c:v>
                </c:pt>
                <c:pt idx="51">
                  <c:v>1317.3690385899217</c:v>
                </c:pt>
                <c:pt idx="52">
                  <c:v>1320.8625010652231</c:v>
                </c:pt>
                <c:pt idx="53">
                  <c:v>1324.2913307610627</c:v>
                </c:pt>
                <c:pt idx="54">
                  <c:v>1327.6559262446196</c:v>
                </c:pt>
                <c:pt idx="55">
                  <c:v>1330.9566874563084</c:v>
                </c:pt>
                <c:pt idx="56">
                  <c:v>1334.1940156654796</c:v>
                </c:pt>
                <c:pt idx="57">
                  <c:v>1337.3683134640935</c:v>
                </c:pt>
                <c:pt idx="58">
                  <c:v>1340.4799847540617</c:v>
                </c:pt>
                <c:pt idx="59">
                  <c:v>1343.5294346839655</c:v>
                </c:pt>
                <c:pt idx="60">
                  <c:v>1346.5170696743689</c:v>
                </c:pt>
                <c:pt idx="61">
                  <c:v>1349.4432973608639</c:v>
                </c:pt>
                <c:pt idx="62">
                  <c:v>1352.3085265624291</c:v>
                </c:pt>
                <c:pt idx="63">
                  <c:v>1355.1131672814299</c:v>
                </c:pt>
                <c:pt idx="64">
                  <c:v>1357.8576306466639</c:v>
                </c:pt>
                <c:pt idx="65">
                  <c:v>1360.5423289070329</c:v>
                </c:pt>
                <c:pt idx="66">
                  <c:v>1363.167675374588</c:v>
                </c:pt>
                <c:pt idx="67">
                  <c:v>1365.7340844245302</c:v>
                </c:pt>
                <c:pt idx="68">
                  <c:v>1368.2419714445837</c:v>
                </c:pt>
                <c:pt idx="69">
                  <c:v>1370.6917528033546</c:v>
                </c:pt>
                <c:pt idx="70">
                  <c:v>1373.0838458123617</c:v>
                </c:pt>
                <c:pt idx="71">
                  <c:v>1375.418668719708</c:v>
                </c:pt>
                <c:pt idx="72">
                  <c:v>1377.696640640469</c:v>
                </c:pt>
                <c:pt idx="73">
                  <c:v>1379.9181815440375</c:v>
                </c:pt>
                <c:pt idx="74">
                  <c:v>1382.0837122098251</c:v>
                </c:pt>
                <c:pt idx="75">
                  <c:v>1384.1936541892919</c:v>
                </c:pt>
                <c:pt idx="76">
                  <c:v>1386.248429774306</c:v>
                </c:pt>
                <c:pt idx="77">
                  <c:v>1388.2484619718305</c:v>
                </c:pt>
                <c:pt idx="78">
                  <c:v>1390.1941744279834</c:v>
                </c:pt>
                <c:pt idx="79">
                  <c:v>1392.0859914343664</c:v>
                </c:pt>
                <c:pt idx="80">
                  <c:v>1393.9243378584542</c:v>
                </c:pt>
                <c:pt idx="81">
                  <c:v>1395.7096391182811</c:v>
                </c:pt>
                <c:pt idx="82">
                  <c:v>1397.4423211507992</c:v>
                </c:pt>
                <c:pt idx="83">
                  <c:v>1399.1228103359399</c:v>
                </c:pt>
                <c:pt idx="84">
                  <c:v>1400.7515335092701</c:v>
                </c:pt>
                <c:pt idx="85">
                  <c:v>1402.3289178733967</c:v>
                </c:pt>
                <c:pt idx="86">
                  <c:v>1403.8553909916373</c:v>
                </c:pt>
                <c:pt idx="87">
                  <c:v>1405.3313807310674</c:v>
                </c:pt>
                <c:pt idx="88">
                  <c:v>1406.7573152118928</c:v>
                </c:pt>
                <c:pt idx="89">
                  <c:v>1408.1336227947938</c:v>
                </c:pt>
                <c:pt idx="90">
                  <c:v>1409.4607320049856</c:v>
                </c:pt>
                <c:pt idx="91">
                  <c:v>1410.739071513234</c:v>
                </c:pt>
                <c:pt idx="92">
                  <c:v>1411.9690700852284</c:v>
                </c:pt>
                <c:pt idx="93">
                  <c:v>1413.1511565499411</c:v>
                </c:pt>
                <c:pt idx="94">
                  <c:v>1414.2857597426728</c:v>
                </c:pt>
                <c:pt idx="95">
                  <c:v>1415.373308473411</c:v>
                </c:pt>
                <c:pt idx="96">
                  <c:v>1416.4142314698759</c:v>
                </c:pt>
                <c:pt idx="97">
                  <c:v>1417.4089573585347</c:v>
                </c:pt>
                <c:pt idx="98">
                  <c:v>1418.3579145886638</c:v>
                </c:pt>
                <c:pt idx="99">
                  <c:v>1419.261531419691</c:v>
                </c:pt>
                <c:pt idx="100">
                  <c:v>1420.1202358832265</c:v>
                </c:pt>
                <c:pt idx="101">
                  <c:v>1420.9344557007953</c:v>
                </c:pt>
                <c:pt idx="102">
                  <c:v>1421.7046182838367</c:v>
                </c:pt>
                <c:pt idx="103">
                  <c:v>1422.431150664094</c:v>
                </c:pt>
                <c:pt idx="104">
                  <c:v>1423.1144794619731</c:v>
                </c:pt>
                <c:pt idx="105">
                  <c:v>1423.7550308359159</c:v>
                </c:pt>
                <c:pt idx="106">
                  <c:v>1424.3532304570872</c:v>
                </c:pt>
                <c:pt idx="107">
                  <c:v>1424.909503458749</c:v>
                </c:pt>
                <c:pt idx="108">
                  <c:v>1425.4242743856339</c:v>
                </c:pt>
                <c:pt idx="109">
                  <c:v>1425.897967162304</c:v>
                </c:pt>
                <c:pt idx="110">
                  <c:v>1426.3310050551813</c:v>
                </c:pt>
                <c:pt idx="111">
                  <c:v>1426.7238106219215</c:v>
                </c:pt>
                <c:pt idx="112">
                  <c:v>1427.0768056544591</c:v>
                </c:pt>
                <c:pt idx="113">
                  <c:v>1427.3904111790082</c:v>
                </c:pt>
                <c:pt idx="114">
                  <c:v>1427.6650473864504</c:v>
                </c:pt>
                <c:pt idx="115">
                  <c:v>1427.9011335943669</c:v>
                </c:pt>
                <c:pt idx="116">
                  <c:v>1428.0990882153953</c:v>
                </c:pt>
                <c:pt idx="117">
                  <c:v>1428.259328712933</c:v>
                </c:pt>
                <c:pt idx="118">
                  <c:v>1428.3822715694948</c:v>
                </c:pt>
                <c:pt idx="119">
                  <c:v>1428.4683322234314</c:v>
                </c:pt>
                <c:pt idx="120">
                  <c:v>1428.5179250626002</c:v>
                </c:pt>
                <c:pt idx="121">
                  <c:v>1428.5314633610824</c:v>
                </c:pt>
                <c:pt idx="122">
                  <c:v>1428.509359253871</c:v>
                </c:pt>
                <c:pt idx="123">
                  <c:v>1428.4520236925723</c:v>
                </c:pt>
                <c:pt idx="124">
                  <c:v>1428.3598664074359</c:v>
                </c:pt>
                <c:pt idx="125">
                  <c:v>1428.2332958820421</c:v>
                </c:pt>
                <c:pt idx="126">
                  <c:v>1428.0727193026755</c:v>
                </c:pt>
                <c:pt idx="127">
                  <c:v>1427.8785425266838</c:v>
                </c:pt>
                <c:pt idx="128">
                  <c:v>1427.6511700445083</c:v>
                </c:pt>
                <c:pt idx="129">
                  <c:v>1427.3910049543704</c:v>
                </c:pt>
                <c:pt idx="130">
                  <c:v>1427.0984489179739</c:v>
                </c:pt>
                <c:pt idx="131">
                  <c:v>1426.7739021288639</c:v>
                </c:pt>
                <c:pt idx="132">
                  <c:v>1426.4177632744568</c:v>
                </c:pt>
                <c:pt idx="133">
                  <c:v>1426.0304294980708</c:v>
                </c:pt>
                <c:pt idx="134">
                  <c:v>1425.612296398926</c:v>
                </c:pt>
                <c:pt idx="135">
                  <c:v>1425.1637579498765</c:v>
                </c:pt>
                <c:pt idx="136">
                  <c:v>1424.6852065037397</c:v>
                </c:pt>
                <c:pt idx="137">
                  <c:v>1424.1770327363402</c:v>
                </c:pt>
                <c:pt idx="138">
                  <c:v>1423.6396256338546</c:v>
                </c:pt>
                <c:pt idx="139">
                  <c:v>1423.07337246117</c:v>
                </c:pt>
                <c:pt idx="140">
                  <c:v>1422.4786587112569</c:v>
                </c:pt>
                <c:pt idx="141">
                  <c:v>1421.8558680925141</c:v>
                </c:pt>
                <c:pt idx="142">
                  <c:v>1421.2053825161108</c:v>
                </c:pt>
                <c:pt idx="143">
                  <c:v>1420.5275820263762</c:v>
                </c:pt>
                <c:pt idx="144">
                  <c:v>1419.8228448071281</c:v>
                </c:pt>
                <c:pt idx="145">
                  <c:v>1419.0915471310461</c:v>
                </c:pt>
                <c:pt idx="146">
                  <c:v>1418.3340633533437</c:v>
                </c:pt>
                <c:pt idx="147">
                  <c:v>1417.5507658737984</c:v>
                </c:pt>
                <c:pt idx="148">
                  <c:v>1416.7420251177675</c:v>
                </c:pt>
                <c:pt idx="149">
                  <c:v>1415.9082094982177</c:v>
                </c:pt>
                <c:pt idx="150">
                  <c:v>1415.0496854093974</c:v>
                </c:pt>
                <c:pt idx="151">
                  <c:v>1414.1668171888666</c:v>
                </c:pt>
                <c:pt idx="152">
                  <c:v>1413.2599670858558</c:v>
                </c:pt>
                <c:pt idx="153">
                  <c:v>1412.3294952675947</c:v>
                </c:pt>
                <c:pt idx="154">
                  <c:v>1411.3757597623567</c:v>
                </c:pt>
                <c:pt idx="155">
                  <c:v>1410.3991164784447</c:v>
                </c:pt>
                <c:pt idx="156">
                  <c:v>1409.3999191472362</c:v>
                </c:pt>
                <c:pt idx="157">
                  <c:v>1408.3785193041986</c:v>
                </c:pt>
                <c:pt idx="158">
                  <c:v>1407.3352662888894</c:v>
                </c:pt>
                <c:pt idx="159">
                  <c:v>1406.2705072133142</c:v>
                </c:pt>
                <c:pt idx="160">
                  <c:v>1405.1845869492706</c:v>
                </c:pt>
                <c:pt idx="161">
                  <c:v>1404.0778481156924</c:v>
                </c:pt>
                <c:pt idx="162">
                  <c:v>1402.9506310280215</c:v>
                </c:pt>
                <c:pt idx="163">
                  <c:v>1401.8032737171948</c:v>
                </c:pt>
                <c:pt idx="164">
                  <c:v>1400.6361119043297</c:v>
                </c:pt>
                <c:pt idx="165">
                  <c:v>1399.4494789754119</c:v>
                </c:pt>
                <c:pt idx="166">
                  <c:v>1398.2437059623098</c:v>
                </c:pt>
                <c:pt idx="167">
                  <c:v>1397.0191215617599</c:v>
                </c:pt>
                <c:pt idx="168">
                  <c:v>1395.7760520594275</c:v>
                </c:pt>
                <c:pt idx="169">
                  <c:v>1394.5148213868608</c:v>
                </c:pt>
                <c:pt idx="170">
                  <c:v>1393.2357510455518</c:v>
                </c:pt>
                <c:pt idx="171">
                  <c:v>1391.9391601322495</c:v>
                </c:pt>
                <c:pt idx="172">
                  <c:v>1390.6253653389599</c:v>
                </c:pt>
                <c:pt idx="173">
                  <c:v>1389.2946808833351</c:v>
                </c:pt>
                <c:pt idx="174">
                  <c:v>1387.9474185529705</c:v>
                </c:pt>
                <c:pt idx="175">
                  <c:v>1386.5838876737646</c:v>
                </c:pt>
                <c:pt idx="176">
                  <c:v>1385.2043950909331</c:v>
                </c:pt>
                <c:pt idx="177">
                  <c:v>1383.809245194323</c:v>
                </c:pt>
                <c:pt idx="178">
                  <c:v>1382.3987398741133</c:v>
                </c:pt>
                <c:pt idx="179">
                  <c:v>1380.9731785081603</c:v>
                </c:pt>
                <c:pt idx="180">
                  <c:v>1379.5328579999655</c:v>
                </c:pt>
                <c:pt idx="181">
                  <c:v>1378.078072715394</c:v>
                </c:pt>
                <c:pt idx="182">
                  <c:v>1376.6091145143155</c:v>
                </c:pt>
                <c:pt idx="183">
                  <c:v>1375.1262727252911</c:v>
                </c:pt>
                <c:pt idx="184">
                  <c:v>1373.6298341645581</c:v>
                </c:pt>
                <c:pt idx="185">
                  <c:v>1372.1200830917323</c:v>
                </c:pt>
                <c:pt idx="186">
                  <c:v>1370.597301247778</c:v>
                </c:pt>
                <c:pt idx="187">
                  <c:v>1369.0617678107087</c:v>
                </c:pt>
                <c:pt idx="188">
                  <c:v>1367.5137594272303</c:v>
                </c:pt>
                <c:pt idx="189">
                  <c:v>1365.95355017477</c:v>
                </c:pt>
                <c:pt idx="190">
                  <c:v>1364.3814115931186</c:v>
                </c:pt>
                <c:pt idx="191">
                  <c:v>1362.7976126654451</c:v>
                </c:pt>
                <c:pt idx="192">
                  <c:v>1361.2024198182971</c:v>
                </c:pt>
                <c:pt idx="193">
                  <c:v>1359.596096915272</c:v>
                </c:pt>
                <c:pt idx="194">
                  <c:v>1357.9789052506896</c:v>
                </c:pt>
                <c:pt idx="195">
                  <c:v>1356.3511035812326</c:v>
                </c:pt>
                <c:pt idx="196">
                  <c:v>1354.7129480943054</c:v>
                </c:pt>
                <c:pt idx="197">
                  <c:v>1353.064692414363</c:v>
                </c:pt>
                <c:pt idx="198">
                  <c:v>1351.4065876218951</c:v>
                </c:pt>
                <c:pt idx="199">
                  <c:v>1349.7388822217849</c:v>
                </c:pt>
                <c:pt idx="200">
                  <c:v>1348.0618221939355</c:v>
                </c:pt>
                <c:pt idx="201">
                  <c:v>1346.3756509299874</c:v>
                </c:pt>
                <c:pt idx="202">
                  <c:v>1344.6806092902718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E2-47DF-A72D-DFA53D760845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curve-69-0'!$P$3:$P$205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138.33578422089988</c:v>
                </c:pt>
                <c:pt idx="2">
                  <c:v>529.55496882672867</c:v>
                </c:pt>
                <c:pt idx="3">
                  <c:v>533.11418368240379</c:v>
                </c:pt>
                <c:pt idx="4">
                  <c:v>536.63218670946253</c:v>
                </c:pt>
                <c:pt idx="5">
                  <c:v>540.10914575264303</c:v>
                </c:pt>
                <c:pt idx="6">
                  <c:v>543.54522891614238</c:v>
                </c:pt>
                <c:pt idx="7">
                  <c:v>546.94060459842262</c:v>
                </c:pt>
                <c:pt idx="8">
                  <c:v>550.29544150803076</c:v>
                </c:pt>
                <c:pt idx="9">
                  <c:v>553.60990871422541</c:v>
                </c:pt>
                <c:pt idx="10">
                  <c:v>556.88417566596149</c:v>
                </c:pt>
                <c:pt idx="11">
                  <c:v>560.11841221720317</c:v>
                </c:pt>
                <c:pt idx="12">
                  <c:v>563.31278865540128</c:v>
                </c:pt>
                <c:pt idx="13">
                  <c:v>566.46747572680624</c:v>
                </c:pt>
                <c:pt idx="14">
                  <c:v>569.58264467127378</c:v>
                </c:pt>
                <c:pt idx="15">
                  <c:v>572.65846721910043</c:v>
                </c:pt>
                <c:pt idx="16">
                  <c:v>575.69511565114249</c:v>
                </c:pt>
                <c:pt idx="17">
                  <c:v>578.69276277983101</c:v>
                </c:pt>
                <c:pt idx="18">
                  <c:v>581.65158199979805</c:v>
                </c:pt>
                <c:pt idx="19">
                  <c:v>584.57174728471227</c:v>
                </c:pt>
                <c:pt idx="20">
                  <c:v>587.45343322208487</c:v>
                </c:pt>
                <c:pt idx="21">
                  <c:v>590.29681502276162</c:v>
                </c:pt>
                <c:pt idx="22">
                  <c:v>593.1020685367439</c:v>
                </c:pt>
                <c:pt idx="23">
                  <c:v>595.86937026900875</c:v>
                </c:pt>
                <c:pt idx="24">
                  <c:v>598.59889738900222</c:v>
                </c:pt>
                <c:pt idx="25">
                  <c:v>601.29082774645906</c:v>
                </c:pt>
                <c:pt idx="26">
                  <c:v>603.94533988722412</c:v>
                </c:pt>
                <c:pt idx="27">
                  <c:v>606.56261305958026</c:v>
                </c:pt>
                <c:pt idx="28">
                  <c:v>609.14282722690507</c:v>
                </c:pt>
                <c:pt idx="29">
                  <c:v>611.68616307083482</c:v>
                </c:pt>
                <c:pt idx="30">
                  <c:v>614.19280200392109</c:v>
                </c:pt>
                <c:pt idx="31">
                  <c:v>616.66292618228761</c:v>
                </c:pt>
                <c:pt idx="32">
                  <c:v>619.09671849930123</c:v>
                </c:pt>
                <c:pt idx="33">
                  <c:v>621.49436260772188</c:v>
                </c:pt>
                <c:pt idx="34">
                  <c:v>623.85604290388085</c:v>
                </c:pt>
                <c:pt idx="35">
                  <c:v>626.1819445466665</c:v>
                </c:pt>
                <c:pt idx="36">
                  <c:v>628.47225345752372</c:v>
                </c:pt>
                <c:pt idx="37">
                  <c:v>630.72715632045413</c:v>
                </c:pt>
                <c:pt idx="38">
                  <c:v>632.94684058201597</c:v>
                </c:pt>
                <c:pt idx="39">
                  <c:v>635.13149446081661</c:v>
                </c:pt>
                <c:pt idx="40">
                  <c:v>637.2813069316918</c:v>
                </c:pt>
                <c:pt idx="41">
                  <c:v>639.39646773836239</c:v>
                </c:pt>
                <c:pt idx="42">
                  <c:v>641.47716739026976</c:v>
                </c:pt>
                <c:pt idx="43">
                  <c:v>643.52359715308398</c:v>
                </c:pt>
                <c:pt idx="44">
                  <c:v>645.53594905503167</c:v>
                </c:pt>
                <c:pt idx="45">
                  <c:v>647.51441586791134</c:v>
                </c:pt>
                <c:pt idx="46">
                  <c:v>649.45919112607828</c:v>
                </c:pt>
                <c:pt idx="47">
                  <c:v>651.37046909796709</c:v>
                </c:pt>
                <c:pt idx="48">
                  <c:v>653.24844479874855</c:v>
                </c:pt>
                <c:pt idx="49">
                  <c:v>655.09331396818027</c:v>
                </c:pt>
                <c:pt idx="50">
                  <c:v>656.90527307060711</c:v>
                </c:pt>
                <c:pt idx="51">
                  <c:v>658.68451929496086</c:v>
                </c:pt>
                <c:pt idx="52">
                  <c:v>660.43125053261156</c:v>
                </c:pt>
                <c:pt idx="53">
                  <c:v>662.14566538053134</c:v>
                </c:pt>
                <c:pt idx="54">
                  <c:v>663.82796312230982</c:v>
                </c:pt>
                <c:pt idx="55">
                  <c:v>665.47834372815419</c:v>
                </c:pt>
                <c:pt idx="56">
                  <c:v>667.09700783273979</c:v>
                </c:pt>
                <c:pt idx="57">
                  <c:v>668.68415673204674</c:v>
                </c:pt>
                <c:pt idx="58">
                  <c:v>670.23999237703083</c:v>
                </c:pt>
                <c:pt idx="59">
                  <c:v>671.76471734198276</c:v>
                </c:pt>
                <c:pt idx="60">
                  <c:v>673.25853483718447</c:v>
                </c:pt>
                <c:pt idx="61">
                  <c:v>674.72164868043194</c:v>
                </c:pt>
                <c:pt idx="62">
                  <c:v>676.15426328121453</c:v>
                </c:pt>
                <c:pt idx="63">
                  <c:v>677.55658364071496</c:v>
                </c:pt>
                <c:pt idx="64">
                  <c:v>678.92881532333195</c:v>
                </c:pt>
                <c:pt idx="65">
                  <c:v>680.27116445351646</c:v>
                </c:pt>
                <c:pt idx="66">
                  <c:v>681.58383768729402</c:v>
                </c:pt>
                <c:pt idx="67">
                  <c:v>682.86704221226512</c:v>
                </c:pt>
                <c:pt idx="68">
                  <c:v>684.12098572229183</c:v>
                </c:pt>
                <c:pt idx="69">
                  <c:v>685.34587640167729</c:v>
                </c:pt>
                <c:pt idx="70">
                  <c:v>686.54192290618084</c:v>
                </c:pt>
                <c:pt idx="71">
                  <c:v>687.70933435985398</c:v>
                </c:pt>
                <c:pt idx="72">
                  <c:v>688.84832032023451</c:v>
                </c:pt>
                <c:pt idx="73">
                  <c:v>689.95909077201873</c:v>
                </c:pt>
                <c:pt idx="74">
                  <c:v>691.04185610491254</c:v>
                </c:pt>
                <c:pt idx="75">
                  <c:v>692.09682709464596</c:v>
                </c:pt>
                <c:pt idx="76">
                  <c:v>693.12421488715302</c:v>
                </c:pt>
                <c:pt idx="77">
                  <c:v>694.12423098591523</c:v>
                </c:pt>
                <c:pt idx="78">
                  <c:v>695.0970872139917</c:v>
                </c:pt>
                <c:pt idx="79">
                  <c:v>696.0429957171832</c:v>
                </c:pt>
                <c:pt idx="80">
                  <c:v>696.96216892922712</c:v>
                </c:pt>
                <c:pt idx="81">
                  <c:v>697.85481955914054</c:v>
                </c:pt>
                <c:pt idx="82">
                  <c:v>698.72116057539961</c:v>
                </c:pt>
                <c:pt idx="83">
                  <c:v>699.56140516796995</c:v>
                </c:pt>
                <c:pt idx="84">
                  <c:v>700.37576675463504</c:v>
                </c:pt>
                <c:pt idx="85">
                  <c:v>701.16445893669834</c:v>
                </c:pt>
                <c:pt idx="86">
                  <c:v>701.92769549581863</c:v>
                </c:pt>
                <c:pt idx="87">
                  <c:v>702.66569036553369</c:v>
                </c:pt>
                <c:pt idx="88">
                  <c:v>703.37865760594639</c:v>
                </c:pt>
                <c:pt idx="89">
                  <c:v>704.06681139739692</c:v>
                </c:pt>
                <c:pt idx="90">
                  <c:v>704.73036600249281</c:v>
                </c:pt>
                <c:pt idx="91">
                  <c:v>705.36953575661698</c:v>
                </c:pt>
                <c:pt idx="92">
                  <c:v>705.9845350426142</c:v>
                </c:pt>
                <c:pt idx="93">
                  <c:v>706.57557827497055</c:v>
                </c:pt>
                <c:pt idx="94">
                  <c:v>707.14287987133639</c:v>
                </c:pt>
                <c:pt idx="95">
                  <c:v>707.68665423670552</c:v>
                </c:pt>
                <c:pt idx="96">
                  <c:v>708.20711573493793</c:v>
                </c:pt>
                <c:pt idx="97">
                  <c:v>708.70447867926737</c:v>
                </c:pt>
                <c:pt idx="98">
                  <c:v>709.17895729433189</c:v>
                </c:pt>
                <c:pt idx="99">
                  <c:v>709.63076570984549</c:v>
                </c:pt>
                <c:pt idx="100">
                  <c:v>710.06011794161327</c:v>
                </c:pt>
                <c:pt idx="101">
                  <c:v>710.46722785039765</c:v>
                </c:pt>
                <c:pt idx="102">
                  <c:v>710.85230914191834</c:v>
                </c:pt>
                <c:pt idx="103">
                  <c:v>711.21557533204702</c:v>
                </c:pt>
                <c:pt idx="104">
                  <c:v>711.55723973098657</c:v>
                </c:pt>
                <c:pt idx="105">
                  <c:v>711.87751541795797</c:v>
                </c:pt>
                <c:pt idx="106">
                  <c:v>712.1766152285436</c:v>
                </c:pt>
                <c:pt idx="107">
                  <c:v>712.45475172937449</c:v>
                </c:pt>
                <c:pt idx="108">
                  <c:v>712.71213719281695</c:v>
                </c:pt>
                <c:pt idx="109">
                  <c:v>712.94898358115199</c:v>
                </c:pt>
                <c:pt idx="110">
                  <c:v>713.16550252759066</c:v>
                </c:pt>
                <c:pt idx="111">
                  <c:v>713.36190531096076</c:v>
                </c:pt>
                <c:pt idx="112">
                  <c:v>713.53840282722956</c:v>
                </c:pt>
                <c:pt idx="113">
                  <c:v>713.6952055895041</c:v>
                </c:pt>
                <c:pt idx="114">
                  <c:v>713.8325236932252</c:v>
                </c:pt>
                <c:pt idx="115">
                  <c:v>713.95056679718346</c:v>
                </c:pt>
                <c:pt idx="116">
                  <c:v>714.04954410769767</c:v>
                </c:pt>
                <c:pt idx="117">
                  <c:v>714.12966435646649</c:v>
                </c:pt>
                <c:pt idx="118">
                  <c:v>714.19113578474742</c:v>
                </c:pt>
                <c:pt idx="119">
                  <c:v>714.23416611171569</c:v>
                </c:pt>
                <c:pt idx="120">
                  <c:v>714.25896253130009</c:v>
                </c:pt>
                <c:pt idx="121">
                  <c:v>714.26573168054119</c:v>
                </c:pt>
                <c:pt idx="122">
                  <c:v>714.25467962693551</c:v>
                </c:pt>
                <c:pt idx="123">
                  <c:v>714.22601184628616</c:v>
                </c:pt>
                <c:pt idx="124">
                  <c:v>714.17993320371795</c:v>
                </c:pt>
                <c:pt idx="125">
                  <c:v>714.11664794102103</c:v>
                </c:pt>
                <c:pt idx="126">
                  <c:v>714.03635965133776</c:v>
                </c:pt>
                <c:pt idx="127">
                  <c:v>713.93927126334188</c:v>
                </c:pt>
                <c:pt idx="128">
                  <c:v>713.82558502225413</c:v>
                </c:pt>
                <c:pt idx="129">
                  <c:v>713.69550247718519</c:v>
                </c:pt>
                <c:pt idx="130">
                  <c:v>713.54922445898694</c:v>
                </c:pt>
                <c:pt idx="131">
                  <c:v>713.38695106443197</c:v>
                </c:pt>
                <c:pt idx="132">
                  <c:v>713.20888163722839</c:v>
                </c:pt>
                <c:pt idx="133">
                  <c:v>713.01521474903541</c:v>
                </c:pt>
                <c:pt idx="134">
                  <c:v>712.806148199463</c:v>
                </c:pt>
                <c:pt idx="135">
                  <c:v>712.58187897493826</c:v>
                </c:pt>
                <c:pt idx="136">
                  <c:v>712.34260325186983</c:v>
                </c:pt>
                <c:pt idx="137">
                  <c:v>712.08851636817008</c:v>
                </c:pt>
                <c:pt idx="138">
                  <c:v>711.81981281692731</c:v>
                </c:pt>
                <c:pt idx="139">
                  <c:v>711.53668623058502</c:v>
                </c:pt>
                <c:pt idx="140">
                  <c:v>711.23932935562846</c:v>
                </c:pt>
                <c:pt idx="141">
                  <c:v>710.92793404625706</c:v>
                </c:pt>
                <c:pt idx="142">
                  <c:v>710.60269125805542</c:v>
                </c:pt>
                <c:pt idx="143">
                  <c:v>710.2637910131881</c:v>
                </c:pt>
                <c:pt idx="144">
                  <c:v>709.91142240356407</c:v>
                </c:pt>
                <c:pt idx="145">
                  <c:v>709.54577356552306</c:v>
                </c:pt>
                <c:pt idx="146">
                  <c:v>709.16703167667185</c:v>
                </c:pt>
                <c:pt idx="147">
                  <c:v>708.77538293689918</c:v>
                </c:pt>
                <c:pt idx="148">
                  <c:v>708.37101255888376</c:v>
                </c:pt>
                <c:pt idx="149">
                  <c:v>707.95410474910886</c:v>
                </c:pt>
                <c:pt idx="150">
                  <c:v>707.5248427046987</c:v>
                </c:pt>
                <c:pt idx="151">
                  <c:v>707.08340859443331</c:v>
                </c:pt>
                <c:pt idx="152">
                  <c:v>706.6299835429279</c:v>
                </c:pt>
                <c:pt idx="153">
                  <c:v>706.16474763379733</c:v>
                </c:pt>
                <c:pt idx="154">
                  <c:v>705.68787988117833</c:v>
                </c:pt>
                <c:pt idx="155">
                  <c:v>705.19955823922237</c:v>
                </c:pt>
                <c:pt idx="156">
                  <c:v>704.69995957361812</c:v>
                </c:pt>
                <c:pt idx="157">
                  <c:v>704.18925965209928</c:v>
                </c:pt>
                <c:pt idx="158">
                  <c:v>703.66763314444472</c:v>
                </c:pt>
                <c:pt idx="159">
                  <c:v>703.1352536066571</c:v>
                </c:pt>
                <c:pt idx="160">
                  <c:v>702.59229347463531</c:v>
                </c:pt>
                <c:pt idx="161">
                  <c:v>702.0389240578462</c:v>
                </c:pt>
                <c:pt idx="162">
                  <c:v>701.47531551401073</c:v>
                </c:pt>
                <c:pt idx="163">
                  <c:v>700.90163685859739</c:v>
                </c:pt>
                <c:pt idx="164">
                  <c:v>700.31805595216485</c:v>
                </c:pt>
                <c:pt idx="165">
                  <c:v>699.72473948770596</c:v>
                </c:pt>
                <c:pt idx="166">
                  <c:v>699.12185298115492</c:v>
                </c:pt>
                <c:pt idx="167">
                  <c:v>698.50956078087995</c:v>
                </c:pt>
                <c:pt idx="168">
                  <c:v>697.88802602971373</c:v>
                </c:pt>
                <c:pt idx="169">
                  <c:v>697.25741069343042</c:v>
                </c:pt>
                <c:pt idx="170">
                  <c:v>696.61787552277588</c:v>
                </c:pt>
                <c:pt idx="171">
                  <c:v>695.96958006612476</c:v>
                </c:pt>
                <c:pt idx="172">
                  <c:v>695.31268266947995</c:v>
                </c:pt>
                <c:pt idx="173">
                  <c:v>694.64734044166755</c:v>
                </c:pt>
                <c:pt idx="174">
                  <c:v>693.97370927648524</c:v>
                </c:pt>
                <c:pt idx="175">
                  <c:v>693.2919438368823</c:v>
                </c:pt>
                <c:pt idx="176">
                  <c:v>692.60219754546654</c:v>
                </c:pt>
                <c:pt idx="177">
                  <c:v>691.90462259716151</c:v>
                </c:pt>
                <c:pt idx="178">
                  <c:v>691.19936993705664</c:v>
                </c:pt>
                <c:pt idx="179">
                  <c:v>690.48658925408017</c:v>
                </c:pt>
                <c:pt idx="180">
                  <c:v>689.76642899998274</c:v>
                </c:pt>
                <c:pt idx="181">
                  <c:v>689.039036357697</c:v>
                </c:pt>
                <c:pt idx="182">
                  <c:v>688.30455725715774</c:v>
                </c:pt>
                <c:pt idx="183">
                  <c:v>687.56313636264554</c:v>
                </c:pt>
                <c:pt idx="184">
                  <c:v>686.81491708227907</c:v>
                </c:pt>
                <c:pt idx="185">
                  <c:v>686.06004154586617</c:v>
                </c:pt>
                <c:pt idx="186">
                  <c:v>685.29865062388899</c:v>
                </c:pt>
                <c:pt idx="187">
                  <c:v>684.53088390535436</c:v>
                </c:pt>
                <c:pt idx="188">
                  <c:v>683.75687971361515</c:v>
                </c:pt>
                <c:pt idx="189">
                  <c:v>682.97677508738502</c:v>
                </c:pt>
                <c:pt idx="190">
                  <c:v>682.19070579655931</c:v>
                </c:pt>
                <c:pt idx="191">
                  <c:v>681.39880633272253</c:v>
                </c:pt>
                <c:pt idx="192">
                  <c:v>680.60120990914857</c:v>
                </c:pt>
                <c:pt idx="193">
                  <c:v>679.79804845763601</c:v>
                </c:pt>
                <c:pt idx="194">
                  <c:v>678.98945262534482</c:v>
                </c:pt>
                <c:pt idx="195">
                  <c:v>678.17555179061628</c:v>
                </c:pt>
                <c:pt idx="196">
                  <c:v>677.35647404715269</c:v>
                </c:pt>
                <c:pt idx="197">
                  <c:v>676.53234620718149</c:v>
                </c:pt>
                <c:pt idx="198">
                  <c:v>675.70329381094757</c:v>
                </c:pt>
                <c:pt idx="199">
                  <c:v>674.86944111089247</c:v>
                </c:pt>
                <c:pt idx="200">
                  <c:v>674.03091109696777</c:v>
                </c:pt>
                <c:pt idx="201">
                  <c:v>673.18782546499369</c:v>
                </c:pt>
                <c:pt idx="202">
                  <c:v>672.34030464513592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E2-47DF-A72D-DFA53D760845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curve-69-0'!$T$3:$T$205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29.878559916597645</c:v>
                </c:pt>
                <c:pt idx="2">
                  <c:v>114.35501938930584</c:v>
                </c:pt>
                <c:pt idx="3">
                  <c:v>115.1234206934507</c:v>
                </c:pt>
                <c:pt idx="4">
                  <c:v>115.88292218785008</c:v>
                </c:pt>
                <c:pt idx="5">
                  <c:v>116.63356019778057</c:v>
                </c:pt>
                <c:pt idx="6">
                  <c:v>117.37537110300944</c:v>
                </c:pt>
                <c:pt idx="7">
                  <c:v>118.10839134532232</c:v>
                </c:pt>
                <c:pt idx="8">
                  <c:v>118.83265743195142</c:v>
                </c:pt>
                <c:pt idx="9">
                  <c:v>119.54820594651835</c:v>
                </c:pt>
                <c:pt idx="10">
                  <c:v>120.25507355314534</c:v>
                </c:pt>
                <c:pt idx="11">
                  <c:v>120.95329700193287</c:v>
                </c:pt>
                <c:pt idx="12">
                  <c:v>121.64291313512001</c:v>
                </c:pt>
                <c:pt idx="13">
                  <c:v>122.32395889256176</c:v>
                </c:pt>
                <c:pt idx="14">
                  <c:v>122.99647131925548</c:v>
                </c:pt>
                <c:pt idx="15">
                  <c:v>123.66048756466999</c:v>
                </c:pt>
                <c:pt idx="16">
                  <c:v>124.31604489573675</c:v>
                </c:pt>
                <c:pt idx="17">
                  <c:v>124.96318069276333</c:v>
                </c:pt>
                <c:pt idx="18">
                  <c:v>125.60193246037504</c:v>
                </c:pt>
                <c:pt idx="19">
                  <c:v>126.23233782684386</c:v>
                </c:pt>
                <c:pt idx="20">
                  <c:v>126.85443455161442</c:v>
                </c:pt>
                <c:pt idx="21">
                  <c:v>127.46826052736519</c:v>
                </c:pt>
                <c:pt idx="22">
                  <c:v>128.07385378343591</c:v>
                </c:pt>
                <c:pt idx="23">
                  <c:v>128.67125248925473</c:v>
                </c:pt>
                <c:pt idx="24">
                  <c:v>129.26049495639955</c:v>
                </c:pt>
                <c:pt idx="25">
                  <c:v>129.84161964202511</c:v>
                </c:pt>
                <c:pt idx="26">
                  <c:v>130.41466515229024</c:v>
                </c:pt>
                <c:pt idx="27">
                  <c:v>130.97967024373585</c:v>
                </c:pt>
                <c:pt idx="28">
                  <c:v>131.53667382602907</c:v>
                </c:pt>
                <c:pt idx="29">
                  <c:v>132.08571496265805</c:v>
                </c:pt>
                <c:pt idx="30">
                  <c:v>132.62683287367605</c:v>
                </c:pt>
                <c:pt idx="31">
                  <c:v>133.1600669384456</c:v>
                </c:pt>
                <c:pt idx="32">
                  <c:v>133.68545669428403</c:v>
                </c:pt>
                <c:pt idx="33">
                  <c:v>134.20304184125681</c:v>
                </c:pt>
                <c:pt idx="34">
                  <c:v>134.71286223877405</c:v>
                </c:pt>
                <c:pt idx="35">
                  <c:v>135.21495790970064</c:v>
                </c:pt>
                <c:pt idx="36">
                  <c:v>135.70936904036813</c:v>
                </c:pt>
                <c:pt idx="37">
                  <c:v>136.19613598058649</c:v>
                </c:pt>
                <c:pt idx="38">
                  <c:v>136.67529924365593</c:v>
                </c:pt>
                <c:pt idx="39">
                  <c:v>137.14689950842808</c:v>
                </c:pt>
                <c:pt idx="40">
                  <c:v>137.61097761590239</c:v>
                </c:pt>
                <c:pt idx="41">
                  <c:v>138.06757457197034</c:v>
                </c:pt>
                <c:pt idx="42">
                  <c:v>138.51673154674421</c:v>
                </c:pt>
                <c:pt idx="43">
                  <c:v>138.95848987251992</c:v>
                </c:pt>
                <c:pt idx="44">
                  <c:v>139.39289104515501</c:v>
                </c:pt>
                <c:pt idx="45">
                  <c:v>139.81997671998215</c:v>
                </c:pt>
                <c:pt idx="46">
                  <c:v>140.23978871591967</c:v>
                </c:pt>
                <c:pt idx="47">
                  <c:v>140.65236900933584</c:v>
                </c:pt>
                <c:pt idx="48">
                  <c:v>141.05775973679309</c:v>
                </c:pt>
                <c:pt idx="49">
                  <c:v>141.45600319027875</c:v>
                </c:pt>
                <c:pt idx="50">
                  <c:v>141.84714181721711</c:v>
                </c:pt>
                <c:pt idx="51">
                  <c:v>142.23121822048117</c:v>
                </c:pt>
                <c:pt idx="52">
                  <c:v>142.60827515362377</c:v>
                </c:pt>
                <c:pt idx="53">
                  <c:v>142.97835552157221</c:v>
                </c:pt>
                <c:pt idx="54">
                  <c:v>143.34150237654254</c:v>
                </c:pt>
                <c:pt idx="55">
                  <c:v>143.69775891805125</c:v>
                </c:pt>
                <c:pt idx="56">
                  <c:v>144.04716848814616</c:v>
                </c:pt>
                <c:pt idx="57">
                  <c:v>144.38977457073557</c:v>
                </c:pt>
                <c:pt idx="58">
                  <c:v>144.72562079023402</c:v>
                </c:pt>
                <c:pt idx="59">
                  <c:v>145.05475090474428</c:v>
                </c:pt>
                <c:pt idx="60">
                  <c:v>145.37720880880138</c:v>
                </c:pt>
                <c:pt idx="61">
                  <c:v>145.69303852723738</c:v>
                </c:pt>
                <c:pt idx="62">
                  <c:v>146.00228421177835</c:v>
                </c:pt>
                <c:pt idx="63">
                  <c:v>146.30499014105632</c:v>
                </c:pt>
                <c:pt idx="64">
                  <c:v>146.6012007144742</c:v>
                </c:pt>
                <c:pt idx="65">
                  <c:v>146.89096045153465</c:v>
                </c:pt>
                <c:pt idx="66">
                  <c:v>147.17431398570494</c:v>
                </c:pt>
                <c:pt idx="67">
                  <c:v>147.45130606442882</c:v>
                </c:pt>
                <c:pt idx="68">
                  <c:v>147.72198154367453</c:v>
                </c:pt>
                <c:pt idx="69">
                  <c:v>147.98638538453139</c:v>
                </c:pt>
                <c:pt idx="70">
                  <c:v>148.24456264912382</c:v>
                </c:pt>
                <c:pt idx="71">
                  <c:v>148.49655849994011</c:v>
                </c:pt>
                <c:pt idx="72">
                  <c:v>148.742418192331</c:v>
                </c:pt>
                <c:pt idx="73">
                  <c:v>148.98218707315564</c:v>
                </c:pt>
                <c:pt idx="74">
                  <c:v>149.21591057601242</c:v>
                </c:pt>
                <c:pt idx="75">
                  <c:v>149.44363421715218</c:v>
                </c:pt>
                <c:pt idx="76">
                  <c:v>149.66540359207534</c:v>
                </c:pt>
                <c:pt idx="77">
                  <c:v>149.88126437281133</c:v>
                </c:pt>
                <c:pt idx="78">
                  <c:v>150.0912622997341</c:v>
                </c:pt>
                <c:pt idx="79">
                  <c:v>150.29544318225678</c:v>
                </c:pt>
                <c:pt idx="80">
                  <c:v>150.49385289133008</c:v>
                </c:pt>
                <c:pt idx="81">
                  <c:v>150.68653735672183</c:v>
                </c:pt>
                <c:pt idx="82">
                  <c:v>150.8735425636134</c:v>
                </c:pt>
                <c:pt idx="83">
                  <c:v>151.05491454441471</c:v>
                </c:pt>
                <c:pt idx="84">
                  <c:v>151.23069938014217</c:v>
                </c:pt>
                <c:pt idx="85">
                  <c:v>151.40094319086725</c:v>
                </c:pt>
                <c:pt idx="86">
                  <c:v>151.56569213504514</c:v>
                </c:pt>
                <c:pt idx="87">
                  <c:v>151.72499240337859</c:v>
                </c:pt>
                <c:pt idx="88">
                  <c:v>151.87889021336517</c:v>
                </c:pt>
                <c:pt idx="89">
                  <c:v>152.02743180794212</c:v>
                </c:pt>
                <c:pt idx="90">
                  <c:v>152.17066344730137</c:v>
                </c:pt>
                <c:pt idx="91">
                  <c:v>152.30863140685136</c:v>
                </c:pt>
                <c:pt idx="92">
                  <c:v>152.44138197176386</c:v>
                </c:pt>
                <c:pt idx="93">
                  <c:v>152.56896143356957</c:v>
                </c:pt>
                <c:pt idx="94">
                  <c:v>152.69141608402202</c:v>
                </c:pt>
                <c:pt idx="95">
                  <c:v>152.8087922116928</c:v>
                </c:pt>
                <c:pt idx="96">
                  <c:v>152.92113609583535</c:v>
                </c:pt>
                <c:pt idx="97">
                  <c:v>153.02849400434607</c:v>
                </c:pt>
                <c:pt idx="98">
                  <c:v>153.13091218557889</c:v>
                </c:pt>
                <c:pt idx="99">
                  <c:v>153.22843686698934</c:v>
                </c:pt>
                <c:pt idx="100">
                  <c:v>153.32111425104671</c:v>
                </c:pt>
                <c:pt idx="101">
                  <c:v>153.40899050636517</c:v>
                </c:pt>
                <c:pt idx="102">
                  <c:v>153.49211176771365</c:v>
                </c:pt>
                <c:pt idx="103">
                  <c:v>153.57052412851263</c:v>
                </c:pt>
                <c:pt idx="104">
                  <c:v>153.64427363742914</c:v>
                </c:pt>
                <c:pt idx="105">
                  <c:v>153.71340629292226</c:v>
                </c:pt>
                <c:pt idx="106">
                  <c:v>153.77796804052056</c:v>
                </c:pt>
                <c:pt idx="107">
                  <c:v>153.83800476736792</c:v>
                </c:pt>
                <c:pt idx="108">
                  <c:v>153.89356229676855</c:v>
                </c:pt>
                <c:pt idx="109">
                  <c:v>153.94468638478136</c:v>
                </c:pt>
                <c:pt idx="110">
                  <c:v>153.99142271613124</c:v>
                </c:pt>
                <c:pt idx="111">
                  <c:v>154.03381689875394</c:v>
                </c:pt>
                <c:pt idx="112">
                  <c:v>154.07191445765804</c:v>
                </c:pt>
                <c:pt idx="113">
                  <c:v>154.10576083493385</c:v>
                </c:pt>
                <c:pt idx="114">
                  <c:v>154.135401382249</c:v>
                </c:pt>
                <c:pt idx="115">
                  <c:v>154.16088135675923</c:v>
                </c:pt>
                <c:pt idx="116">
                  <c:v>154.18224591770166</c:v>
                </c:pt>
                <c:pt idx="117">
                  <c:v>154.19954012162225</c:v>
                </c:pt>
                <c:pt idx="118">
                  <c:v>154.21280891896916</c:v>
                </c:pt>
                <c:pt idx="119">
                  <c:v>154.22209714727074</c:v>
                </c:pt>
                <c:pt idx="120">
                  <c:v>154.22744953046069</c:v>
                </c:pt>
                <c:pt idx="121">
                  <c:v>154.22891067205578</c:v>
                </c:pt>
                <c:pt idx="122">
                  <c:v>154.22652505243181</c:v>
                </c:pt>
                <c:pt idx="123">
                  <c:v>154.22033702405022</c:v>
                </c:pt>
                <c:pt idx="124">
                  <c:v>154.2103908073677</c:v>
                </c:pt>
                <c:pt idx="125">
                  <c:v>154.19673048811146</c:v>
                </c:pt>
                <c:pt idx="126">
                  <c:v>154.17940001182257</c:v>
                </c:pt>
                <c:pt idx="127">
                  <c:v>154.15844318044836</c:v>
                </c:pt>
                <c:pt idx="128">
                  <c:v>154.13390364825125</c:v>
                </c:pt>
                <c:pt idx="129">
                  <c:v>154.10582491908369</c:v>
                </c:pt>
                <c:pt idx="130">
                  <c:v>154.07425034161409</c:v>
                </c:pt>
                <c:pt idx="131">
                  <c:v>154.03922310591852</c:v>
                </c:pt>
                <c:pt idx="132">
                  <c:v>154.00078623938919</c:v>
                </c:pt>
                <c:pt idx="133">
                  <c:v>153.95898260264286</c:v>
                </c:pt>
                <c:pt idx="134">
                  <c:v>153.91385488952736</c:v>
                </c:pt>
                <c:pt idx="135">
                  <c:v>153.86544561824851</c:v>
                </c:pt>
                <c:pt idx="136">
                  <c:v>153.81379713205956</c:v>
                </c:pt>
                <c:pt idx="137">
                  <c:v>153.75895159311978</c:v>
                </c:pt>
                <c:pt idx="138">
                  <c:v>153.70095098113441</c:v>
                </c:pt>
                <c:pt idx="139">
                  <c:v>153.63983708994562</c:v>
                </c:pt>
                <c:pt idx="140">
                  <c:v>153.57565152207363</c:v>
                </c:pt>
                <c:pt idx="141">
                  <c:v>153.50843568735667</c:v>
                </c:pt>
                <c:pt idx="142">
                  <c:v>153.43823080158995</c:v>
                </c:pt>
                <c:pt idx="143">
                  <c:v>153.36507787901797</c:v>
                </c:pt>
                <c:pt idx="144">
                  <c:v>153.28901773302286</c:v>
                </c:pt>
                <c:pt idx="145">
                  <c:v>153.21009097066502</c:v>
                </c:pt>
                <c:pt idx="146">
                  <c:v>153.12833799200519</c:v>
                </c:pt>
                <c:pt idx="147">
                  <c:v>153.0437989860111</c:v>
                </c:pt>
                <c:pt idx="148">
                  <c:v>152.95651392851326</c:v>
                </c:pt>
                <c:pt idx="149">
                  <c:v>152.86652257811124</c:v>
                </c:pt>
                <c:pt idx="150">
                  <c:v>152.77386447549526</c:v>
                </c:pt>
                <c:pt idx="151">
                  <c:v>152.67857893935235</c:v>
                </c:pt>
                <c:pt idx="152">
                  <c:v>152.58070506295553</c:v>
                </c:pt>
                <c:pt idx="153">
                  <c:v>152.48028171485095</c:v>
                </c:pt>
                <c:pt idx="154">
                  <c:v>152.37734753271474</c:v>
                </c:pt>
                <c:pt idx="155">
                  <c:v>152.27194092540586</c:v>
                </c:pt>
                <c:pt idx="156">
                  <c:v>152.16410006682273</c:v>
                </c:pt>
                <c:pt idx="157">
                  <c:v>152.05386289385808</c:v>
                </c:pt>
                <c:pt idx="158">
                  <c:v>151.94126710640219</c:v>
                </c:pt>
                <c:pt idx="159">
                  <c:v>151.82635016393144</c:v>
                </c:pt>
                <c:pt idx="160">
                  <c:v>151.70914928414541</c:v>
                </c:pt>
                <c:pt idx="161">
                  <c:v>151.58970144160438</c:v>
                </c:pt>
                <c:pt idx="162">
                  <c:v>151.46804336226793</c:v>
                </c:pt>
                <c:pt idx="163">
                  <c:v>151.34421152554751</c:v>
                </c:pt>
                <c:pt idx="164">
                  <c:v>151.21824216157674</c:v>
                </c:pt>
                <c:pt idx="165">
                  <c:v>151.09017124848253</c:v>
                </c:pt>
                <c:pt idx="166">
                  <c:v>150.96003451033863</c:v>
                </c:pt>
                <c:pt idx="167">
                  <c:v>150.8278674192172</c:v>
                </c:pt>
                <c:pt idx="168">
                  <c:v>150.69370518699535</c:v>
                </c:pt>
                <c:pt idx="169">
                  <c:v>150.55758277150446</c:v>
                </c:pt>
                <c:pt idx="170">
                  <c:v>150.41953486833643</c:v>
                </c:pt>
                <c:pt idx="171">
                  <c:v>150.27959591357805</c:v>
                </c:pt>
                <c:pt idx="172">
                  <c:v>150.13780008381286</c:v>
                </c:pt>
                <c:pt idx="173">
                  <c:v>149.99418128861041</c:v>
                </c:pt>
                <c:pt idx="174">
                  <c:v>149.84877317530893</c:v>
                </c:pt>
                <c:pt idx="175">
                  <c:v>149.70160912560246</c:v>
                </c:pt>
                <c:pt idx="176">
                  <c:v>149.55272225349336</c:v>
                </c:pt>
                <c:pt idx="177">
                  <c:v>149.40214540802614</c:v>
                </c:pt>
                <c:pt idx="178">
                  <c:v>149.24991116850788</c:v>
                </c:pt>
                <c:pt idx="179">
                  <c:v>149.09605184314398</c:v>
                </c:pt>
                <c:pt idx="180">
                  <c:v>148.94059947313741</c:v>
                </c:pt>
                <c:pt idx="181">
                  <c:v>148.78358582586006</c:v>
                </c:pt>
                <c:pt idx="182">
                  <c:v>148.6250423982691</c:v>
                </c:pt>
                <c:pt idx="183">
                  <c:v>148.46500041417619</c:v>
                </c:pt>
                <c:pt idx="184">
                  <c:v>148.30349082629755</c:v>
                </c:pt>
                <c:pt idx="185">
                  <c:v>148.14054431147392</c:v>
                </c:pt>
                <c:pt idx="186">
                  <c:v>147.97619127476986</c:v>
                </c:pt>
                <c:pt idx="187">
                  <c:v>147.81046184469329</c:v>
                </c:pt>
                <c:pt idx="188">
                  <c:v>147.64338587661157</c:v>
                </c:pt>
                <c:pt idx="189">
                  <c:v>147.47499294865426</c:v>
                </c:pt>
                <c:pt idx="190">
                  <c:v>147.30531236512877</c:v>
                </c:pt>
                <c:pt idx="191">
                  <c:v>147.13437315447212</c:v>
                </c:pt>
                <c:pt idx="192">
                  <c:v>146.96220406925138</c:v>
                </c:pt>
                <c:pt idx="193">
                  <c:v>146.78883358548137</c:v>
                </c:pt>
                <c:pt idx="194">
                  <c:v>146.61428990194202</c:v>
                </c:pt>
                <c:pt idx="195">
                  <c:v>146.43860094359388</c:v>
                </c:pt>
                <c:pt idx="196">
                  <c:v>146.2617943581634</c:v>
                </c:pt>
                <c:pt idx="197">
                  <c:v>146.08389751682631</c:v>
                </c:pt>
                <c:pt idx="198">
                  <c:v>145.90493751625689</c:v>
                </c:pt>
                <c:pt idx="199">
                  <c:v>145.72494117521299</c:v>
                </c:pt>
                <c:pt idx="200">
                  <c:v>145.54393504000055</c:v>
                </c:pt>
                <c:pt idx="201">
                  <c:v>145.36194537764334</c:v>
                </c:pt>
                <c:pt idx="202">
                  <c:v>145.1789981820302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E2-47DF-A72D-DFA53D760845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curve-69-0'!$V$3:$V$205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5.5334313688359957</c:v>
                </c:pt>
                <c:pt idx="2">
                  <c:v>21.182198753069148</c:v>
                </c:pt>
                <c:pt idx="3">
                  <c:v>21.324567347296153</c:v>
                </c:pt>
                <c:pt idx="4">
                  <c:v>21.465287468378502</c:v>
                </c:pt>
                <c:pt idx="5">
                  <c:v>21.604365830105721</c:v>
                </c:pt>
                <c:pt idx="6">
                  <c:v>21.741809156645697</c:v>
                </c:pt>
                <c:pt idx="7">
                  <c:v>21.877624183936906</c:v>
                </c:pt>
                <c:pt idx="8">
                  <c:v>22.011817660321231</c:v>
                </c:pt>
                <c:pt idx="9">
                  <c:v>22.144396348569018</c:v>
                </c:pt>
                <c:pt idx="10">
                  <c:v>22.27536702663846</c:v>
                </c:pt>
                <c:pt idx="11">
                  <c:v>22.404736488688126</c:v>
                </c:pt>
                <c:pt idx="12">
                  <c:v>22.532511546216053</c:v>
                </c:pt>
                <c:pt idx="13">
                  <c:v>22.658699029072249</c:v>
                </c:pt>
                <c:pt idx="14">
                  <c:v>22.783305786850953</c:v>
                </c:pt>
                <c:pt idx="15">
                  <c:v>22.906338688764016</c:v>
                </c:pt>
                <c:pt idx="16">
                  <c:v>23.0278046260457</c:v>
                </c:pt>
                <c:pt idx="17">
                  <c:v>23.147710511193242</c:v>
                </c:pt>
                <c:pt idx="18">
                  <c:v>23.266063279991922</c:v>
                </c:pt>
                <c:pt idx="19">
                  <c:v>23.382869891388491</c:v>
                </c:pt>
                <c:pt idx="20">
                  <c:v>23.498137328883395</c:v>
                </c:pt>
                <c:pt idx="21">
                  <c:v>23.611872600910466</c:v>
                </c:pt>
                <c:pt idx="22">
                  <c:v>23.724082741469758</c:v>
                </c:pt>
                <c:pt idx="23">
                  <c:v>23.834774810760351</c:v>
                </c:pt>
                <c:pt idx="24">
                  <c:v>23.943955895560091</c:v>
                </c:pt>
                <c:pt idx="25">
                  <c:v>24.051633109858361</c:v>
                </c:pt>
                <c:pt idx="26">
                  <c:v>24.157813595488964</c:v>
                </c:pt>
                <c:pt idx="27">
                  <c:v>24.26250452238321</c:v>
                </c:pt>
                <c:pt idx="28">
                  <c:v>24.365713089076202</c:v>
                </c:pt>
                <c:pt idx="29">
                  <c:v>24.467446522833395</c:v>
                </c:pt>
                <c:pt idx="30">
                  <c:v>24.567712080156845</c:v>
                </c:pt>
                <c:pt idx="31">
                  <c:v>24.666517047291507</c:v>
                </c:pt>
                <c:pt idx="32">
                  <c:v>24.76386873997205</c:v>
                </c:pt>
                <c:pt idx="33">
                  <c:v>24.859774504308877</c:v>
                </c:pt>
                <c:pt idx="34">
                  <c:v>24.954241716155234</c:v>
                </c:pt>
                <c:pt idx="35">
                  <c:v>25.047277781866661</c:v>
                </c:pt>
                <c:pt idx="36">
                  <c:v>25.138890138300951</c:v>
                </c:pt>
                <c:pt idx="37">
                  <c:v>25.229086252818167</c:v>
                </c:pt>
                <c:pt idx="38">
                  <c:v>25.31787362328064</c:v>
                </c:pt>
                <c:pt idx="39">
                  <c:v>25.405259778432665</c:v>
                </c:pt>
                <c:pt idx="40">
                  <c:v>25.491252277267673</c:v>
                </c:pt>
                <c:pt idx="41">
                  <c:v>25.575858709534497</c:v>
                </c:pt>
                <c:pt idx="42">
                  <c:v>25.659086695610792</c:v>
                </c:pt>
                <c:pt idx="43">
                  <c:v>25.740943886123361</c:v>
                </c:pt>
                <c:pt idx="44">
                  <c:v>25.821437962201266</c:v>
                </c:pt>
                <c:pt idx="45">
                  <c:v>25.900576634716455</c:v>
                </c:pt>
                <c:pt idx="46">
                  <c:v>25.978367645043132</c:v>
                </c:pt>
                <c:pt idx="47">
                  <c:v>26.054818763918686</c:v>
                </c:pt>
                <c:pt idx="48">
                  <c:v>26.129937791949942</c:v>
                </c:pt>
                <c:pt idx="49">
                  <c:v>26.203732558727211</c:v>
                </c:pt>
                <c:pt idx="50">
                  <c:v>26.276210922824284</c:v>
                </c:pt>
                <c:pt idx="51">
                  <c:v>26.347380771798434</c:v>
                </c:pt>
                <c:pt idx="52">
                  <c:v>26.417250021304461</c:v>
                </c:pt>
                <c:pt idx="53">
                  <c:v>26.485826615221253</c:v>
                </c:pt>
                <c:pt idx="54">
                  <c:v>26.553118524892394</c:v>
                </c:pt>
                <c:pt idx="55">
                  <c:v>26.619133749126167</c:v>
                </c:pt>
                <c:pt idx="56">
                  <c:v>26.683880313309594</c:v>
                </c:pt>
                <c:pt idx="57">
                  <c:v>26.747366269281869</c:v>
                </c:pt>
                <c:pt idx="58">
                  <c:v>26.809599695081232</c:v>
                </c:pt>
                <c:pt idx="59">
                  <c:v>26.870588693679309</c:v>
                </c:pt>
                <c:pt idx="60">
                  <c:v>26.930341393487378</c:v>
                </c:pt>
                <c:pt idx="61">
                  <c:v>26.988865947217278</c:v>
                </c:pt>
                <c:pt idx="62">
                  <c:v>27.046170531248581</c:v>
                </c:pt>
                <c:pt idx="63">
                  <c:v>27.1022633456286</c:v>
                </c:pt>
                <c:pt idx="64">
                  <c:v>27.157152612933277</c:v>
                </c:pt>
                <c:pt idx="65">
                  <c:v>27.210846578140661</c:v>
                </c:pt>
                <c:pt idx="66">
                  <c:v>27.263353507491761</c:v>
                </c:pt>
                <c:pt idx="67">
                  <c:v>27.314681688490605</c:v>
                </c:pt>
                <c:pt idx="68">
                  <c:v>27.364839428891674</c:v>
                </c:pt>
                <c:pt idx="69">
                  <c:v>27.413835056067093</c:v>
                </c:pt>
                <c:pt idx="70">
                  <c:v>27.461676916247235</c:v>
                </c:pt>
                <c:pt idx="71">
                  <c:v>27.508373374394161</c:v>
                </c:pt>
                <c:pt idx="72">
                  <c:v>27.553932812809382</c:v>
                </c:pt>
                <c:pt idx="73">
                  <c:v>27.598363630880751</c:v>
                </c:pt>
                <c:pt idx="74">
                  <c:v>27.641674244196501</c:v>
                </c:pt>
                <c:pt idx="75">
                  <c:v>27.683873083785841</c:v>
                </c:pt>
                <c:pt idx="76">
                  <c:v>27.724968595486121</c:v>
                </c:pt>
                <c:pt idx="77">
                  <c:v>27.76496923943661</c:v>
                </c:pt>
                <c:pt idx="78">
                  <c:v>27.80388348855967</c:v>
                </c:pt>
                <c:pt idx="79">
                  <c:v>27.841719828687328</c:v>
                </c:pt>
                <c:pt idx="80">
                  <c:v>27.878486757169085</c:v>
                </c:pt>
                <c:pt idx="81">
                  <c:v>27.914192782365621</c:v>
                </c:pt>
                <c:pt idx="82">
                  <c:v>27.948846423015986</c:v>
                </c:pt>
                <c:pt idx="83">
                  <c:v>27.982456206718798</c:v>
                </c:pt>
                <c:pt idx="84">
                  <c:v>28.015030670185403</c:v>
                </c:pt>
                <c:pt idx="85">
                  <c:v>28.046578357467933</c:v>
                </c:pt>
                <c:pt idx="86">
                  <c:v>28.077107819832747</c:v>
                </c:pt>
                <c:pt idx="87">
                  <c:v>28.106627614621349</c:v>
                </c:pt>
                <c:pt idx="88">
                  <c:v>28.135146304237857</c:v>
                </c:pt>
                <c:pt idx="89">
                  <c:v>28.162672455895876</c:v>
                </c:pt>
                <c:pt idx="90">
                  <c:v>28.189214640099713</c:v>
                </c:pt>
                <c:pt idx="91">
                  <c:v>28.214781430264679</c:v>
                </c:pt>
                <c:pt idx="92">
                  <c:v>28.23938140170457</c:v>
                </c:pt>
                <c:pt idx="93">
                  <c:v>28.263023130998821</c:v>
                </c:pt>
                <c:pt idx="94">
                  <c:v>28.285715194853456</c:v>
                </c:pt>
                <c:pt idx="95">
                  <c:v>28.307466169468221</c:v>
                </c:pt>
                <c:pt idx="96">
                  <c:v>28.328284629397519</c:v>
                </c:pt>
                <c:pt idx="97">
                  <c:v>28.348179147170697</c:v>
                </c:pt>
                <c:pt idx="98">
                  <c:v>28.367158291773276</c:v>
                </c:pt>
                <c:pt idx="99">
                  <c:v>28.38523062839382</c:v>
                </c:pt>
                <c:pt idx="100">
                  <c:v>28.402404717664531</c:v>
                </c:pt>
                <c:pt idx="101">
                  <c:v>28.418689114015905</c:v>
                </c:pt>
                <c:pt idx="102">
                  <c:v>28.434092365676733</c:v>
                </c:pt>
                <c:pt idx="103">
                  <c:v>28.448623013281882</c:v>
                </c:pt>
                <c:pt idx="104">
                  <c:v>28.462289589239465</c:v>
                </c:pt>
                <c:pt idx="105">
                  <c:v>28.475100616718318</c:v>
                </c:pt>
                <c:pt idx="106">
                  <c:v>28.487064609141743</c:v>
                </c:pt>
                <c:pt idx="107">
                  <c:v>28.498190069174981</c:v>
                </c:pt>
                <c:pt idx="108">
                  <c:v>28.508485487712679</c:v>
                </c:pt>
                <c:pt idx="109">
                  <c:v>28.51795934324608</c:v>
                </c:pt>
                <c:pt idx="110">
                  <c:v>28.526620101103628</c:v>
                </c:pt>
                <c:pt idx="111">
                  <c:v>28.534476212438431</c:v>
                </c:pt>
                <c:pt idx="112">
                  <c:v>28.541536113089183</c:v>
                </c:pt>
                <c:pt idx="113">
                  <c:v>28.547808223580166</c:v>
                </c:pt>
                <c:pt idx="114">
                  <c:v>28.55330094772901</c:v>
                </c:pt>
                <c:pt idx="115">
                  <c:v>28.55802267188734</c:v>
                </c:pt>
                <c:pt idx="116">
                  <c:v>28.561981764307909</c:v>
                </c:pt>
                <c:pt idx="117">
                  <c:v>28.565186574258661</c:v>
                </c:pt>
                <c:pt idx="118">
                  <c:v>28.567645431389899</c:v>
                </c:pt>
                <c:pt idx="119">
                  <c:v>28.56936664446863</c:v>
                </c:pt>
                <c:pt idx="120">
                  <c:v>28.570358501252002</c:v>
                </c:pt>
                <c:pt idx="121">
                  <c:v>28.570629267221648</c:v>
                </c:pt>
                <c:pt idx="122">
                  <c:v>28.570187185077422</c:v>
                </c:pt>
                <c:pt idx="123">
                  <c:v>28.569040473851448</c:v>
                </c:pt>
                <c:pt idx="124">
                  <c:v>28.567197328148719</c:v>
                </c:pt>
                <c:pt idx="125">
                  <c:v>28.564665917640841</c:v>
                </c:pt>
                <c:pt idx="126">
                  <c:v>28.561454386053512</c:v>
                </c:pt>
                <c:pt idx="127">
                  <c:v>28.557570850533676</c:v>
                </c:pt>
                <c:pt idx="128">
                  <c:v>28.553023400890165</c:v>
                </c:pt>
                <c:pt idx="129">
                  <c:v>28.547820099087406</c:v>
                </c:pt>
                <c:pt idx="130">
                  <c:v>28.541968978359478</c:v>
                </c:pt>
                <c:pt idx="131">
                  <c:v>28.535478042577278</c:v>
                </c:pt>
                <c:pt idx="132">
                  <c:v>28.528355265489136</c:v>
                </c:pt>
                <c:pt idx="133">
                  <c:v>28.520608589961416</c:v>
                </c:pt>
                <c:pt idx="134">
                  <c:v>28.512245927978519</c:v>
                </c:pt>
                <c:pt idx="135">
                  <c:v>28.503275158997532</c:v>
                </c:pt>
                <c:pt idx="136">
                  <c:v>28.493704130074793</c:v>
                </c:pt>
                <c:pt idx="137">
                  <c:v>28.483540654726802</c:v>
                </c:pt>
                <c:pt idx="138">
                  <c:v>28.472792512677092</c:v>
                </c:pt>
                <c:pt idx="139">
                  <c:v>28.461467449223402</c:v>
                </c:pt>
                <c:pt idx="140">
                  <c:v>28.44957317422514</c:v>
                </c:pt>
                <c:pt idx="141">
                  <c:v>28.437117361850284</c:v>
                </c:pt>
                <c:pt idx="142">
                  <c:v>28.424107650322217</c:v>
                </c:pt>
                <c:pt idx="143">
                  <c:v>28.410551640527526</c:v>
                </c:pt>
                <c:pt idx="144">
                  <c:v>28.396456896142563</c:v>
                </c:pt>
                <c:pt idx="145">
                  <c:v>28.381830942620923</c:v>
                </c:pt>
                <c:pt idx="146">
                  <c:v>28.366681267066873</c:v>
                </c:pt>
                <c:pt idx="147">
                  <c:v>28.351015317475969</c:v>
                </c:pt>
                <c:pt idx="148">
                  <c:v>28.334840502355352</c:v>
                </c:pt>
                <c:pt idx="149">
                  <c:v>28.318164189964357</c:v>
                </c:pt>
                <c:pt idx="150">
                  <c:v>28.300993708187949</c:v>
                </c:pt>
                <c:pt idx="151">
                  <c:v>28.283336343777332</c:v>
                </c:pt>
                <c:pt idx="152">
                  <c:v>28.265199341717118</c:v>
                </c:pt>
                <c:pt idx="153">
                  <c:v>28.246589905351893</c:v>
                </c:pt>
                <c:pt idx="154">
                  <c:v>28.227515195247133</c:v>
                </c:pt>
                <c:pt idx="155">
                  <c:v>28.207982329568896</c:v>
                </c:pt>
                <c:pt idx="156">
                  <c:v>28.187998382944727</c:v>
                </c:pt>
                <c:pt idx="157">
                  <c:v>28.167570386083973</c:v>
                </c:pt>
                <c:pt idx="158">
                  <c:v>28.146705325777788</c:v>
                </c:pt>
                <c:pt idx="159">
                  <c:v>28.125410144266283</c:v>
                </c:pt>
                <c:pt idx="160">
                  <c:v>28.103691738985415</c:v>
                </c:pt>
                <c:pt idx="161">
                  <c:v>28.081556962313847</c:v>
                </c:pt>
                <c:pt idx="162">
                  <c:v>28.059012620560431</c:v>
                </c:pt>
                <c:pt idx="163">
                  <c:v>28.036065474343896</c:v>
                </c:pt>
                <c:pt idx="164">
                  <c:v>28.012722238086596</c:v>
                </c:pt>
                <c:pt idx="165">
                  <c:v>27.988989579508239</c:v>
                </c:pt>
                <c:pt idx="166">
                  <c:v>27.964874119246197</c:v>
                </c:pt>
                <c:pt idx="167">
                  <c:v>27.9403824312352</c:v>
                </c:pt>
                <c:pt idx="168">
                  <c:v>27.915521041188551</c:v>
                </c:pt>
                <c:pt idx="169">
                  <c:v>27.890296427737216</c:v>
                </c:pt>
                <c:pt idx="170">
                  <c:v>27.864715020911035</c:v>
                </c:pt>
                <c:pt idx="171">
                  <c:v>27.83878320264499</c:v>
                </c:pt>
                <c:pt idx="172">
                  <c:v>27.812507306779199</c:v>
                </c:pt>
                <c:pt idx="173">
                  <c:v>27.785893617666702</c:v>
                </c:pt>
                <c:pt idx="174">
                  <c:v>27.758948371059411</c:v>
                </c:pt>
                <c:pt idx="175">
                  <c:v>27.731677753475292</c:v>
                </c:pt>
                <c:pt idx="176">
                  <c:v>27.704087901818664</c:v>
                </c:pt>
                <c:pt idx="177">
                  <c:v>27.676184903886462</c:v>
                </c:pt>
                <c:pt idx="178">
                  <c:v>27.647974797482266</c:v>
                </c:pt>
                <c:pt idx="179">
                  <c:v>27.619463570163209</c:v>
                </c:pt>
                <c:pt idx="180">
                  <c:v>27.59065715999931</c:v>
                </c:pt>
                <c:pt idx="181">
                  <c:v>27.561561454307881</c:v>
                </c:pt>
                <c:pt idx="182">
                  <c:v>27.532182290286311</c:v>
                </c:pt>
                <c:pt idx="183">
                  <c:v>27.502525454505822</c:v>
                </c:pt>
                <c:pt idx="184">
                  <c:v>27.472596683291162</c:v>
                </c:pt>
                <c:pt idx="185">
                  <c:v>27.442401661834648</c:v>
                </c:pt>
                <c:pt idx="186">
                  <c:v>27.411946024955562</c:v>
                </c:pt>
                <c:pt idx="187">
                  <c:v>27.381235356214177</c:v>
                </c:pt>
                <c:pt idx="188">
                  <c:v>27.350275188544607</c:v>
                </c:pt>
                <c:pt idx="189">
                  <c:v>27.319071003495402</c:v>
                </c:pt>
                <c:pt idx="190">
                  <c:v>27.287628231862374</c:v>
                </c:pt>
                <c:pt idx="191">
                  <c:v>27.255952253308902</c:v>
                </c:pt>
                <c:pt idx="192">
                  <c:v>27.224048396365944</c:v>
                </c:pt>
                <c:pt idx="193">
                  <c:v>27.191921938305441</c:v>
                </c:pt>
                <c:pt idx="194">
                  <c:v>27.159578105013793</c:v>
                </c:pt>
                <c:pt idx="195">
                  <c:v>27.127022071624651</c:v>
                </c:pt>
                <c:pt idx="196">
                  <c:v>27.094258961886108</c:v>
                </c:pt>
                <c:pt idx="197">
                  <c:v>27.06129384828726</c:v>
                </c:pt>
                <c:pt idx="198">
                  <c:v>27.028131752437904</c:v>
                </c:pt>
                <c:pt idx="199">
                  <c:v>26.9947776444357</c:v>
                </c:pt>
                <c:pt idx="200">
                  <c:v>26.961236443878711</c:v>
                </c:pt>
                <c:pt idx="201">
                  <c:v>26.927513018599747</c:v>
                </c:pt>
                <c:pt idx="202">
                  <c:v>26.893612185805438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E2-47DF-A72D-DFA53D760845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curve-69-0'!$X$3:$X$205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1.1066862737671992</c:v>
                </c:pt>
                <c:pt idx="2">
                  <c:v>4.2364397506138296</c:v>
                </c:pt>
                <c:pt idx="3">
                  <c:v>4.2649134694592306</c:v>
                </c:pt>
                <c:pt idx="4">
                  <c:v>4.2930574936757004</c:v>
                </c:pt>
                <c:pt idx="5">
                  <c:v>4.3208731660211441</c:v>
                </c:pt>
                <c:pt idx="6">
                  <c:v>4.3483618313291394</c:v>
                </c:pt>
                <c:pt idx="7">
                  <c:v>4.3755248367873811</c:v>
                </c:pt>
                <c:pt idx="8">
                  <c:v>4.4023635320642462</c:v>
                </c:pt>
                <c:pt idx="9">
                  <c:v>4.4288792697138035</c:v>
                </c:pt>
                <c:pt idx="10">
                  <c:v>4.4550734053276919</c:v>
                </c:pt>
                <c:pt idx="11">
                  <c:v>4.4809472977376252</c:v>
                </c:pt>
                <c:pt idx="12">
                  <c:v>4.5065023092432108</c:v>
                </c:pt>
                <c:pt idx="13">
                  <c:v>4.5317398058144498</c:v>
                </c:pt>
                <c:pt idx="14">
                  <c:v>4.5566611573701907</c:v>
                </c:pt>
                <c:pt idx="15">
                  <c:v>4.5812677377528033</c:v>
                </c:pt>
                <c:pt idx="16">
                  <c:v>4.6055609252091401</c:v>
                </c:pt>
                <c:pt idx="17">
                  <c:v>4.6295421022386485</c:v>
                </c:pt>
                <c:pt idx="18">
                  <c:v>4.6532126559983844</c:v>
                </c:pt>
                <c:pt idx="19">
                  <c:v>4.6765739782776983</c:v>
                </c:pt>
                <c:pt idx="20">
                  <c:v>4.699627465776679</c:v>
                </c:pt>
                <c:pt idx="21">
                  <c:v>4.7223745201820932</c:v>
                </c:pt>
                <c:pt idx="22">
                  <c:v>4.7448165482939517</c:v>
                </c:pt>
                <c:pt idx="23">
                  <c:v>4.7669549621520702</c:v>
                </c:pt>
                <c:pt idx="24">
                  <c:v>4.7887911791120183</c:v>
                </c:pt>
                <c:pt idx="25">
                  <c:v>4.8103266219716723</c:v>
                </c:pt>
                <c:pt idx="26">
                  <c:v>4.8315627190977928</c:v>
                </c:pt>
                <c:pt idx="27">
                  <c:v>4.8525009044766421</c:v>
                </c:pt>
                <c:pt idx="28">
                  <c:v>4.8731426178152404</c:v>
                </c:pt>
                <c:pt idx="29">
                  <c:v>4.8934893045666792</c:v>
                </c:pt>
                <c:pt idx="30">
                  <c:v>4.913542416031369</c:v>
                </c:pt>
                <c:pt idx="31">
                  <c:v>4.9333034094583015</c:v>
                </c:pt>
                <c:pt idx="32">
                  <c:v>4.9527737479944101</c:v>
                </c:pt>
                <c:pt idx="33">
                  <c:v>4.9719549008617756</c:v>
                </c:pt>
                <c:pt idx="34">
                  <c:v>4.9908483432310469</c:v>
                </c:pt>
                <c:pt idx="35">
                  <c:v>5.0094555563733323</c:v>
                </c:pt>
                <c:pt idx="36">
                  <c:v>5.0277780276601902</c:v>
                </c:pt>
                <c:pt idx="37">
                  <c:v>5.0458172505636334</c:v>
                </c:pt>
                <c:pt idx="38">
                  <c:v>5.063574724656128</c:v>
                </c:pt>
                <c:pt idx="39">
                  <c:v>5.081051955686533</c:v>
                </c:pt>
                <c:pt idx="40">
                  <c:v>5.0982504554535346</c:v>
                </c:pt>
                <c:pt idx="41">
                  <c:v>5.1151717419068996</c:v>
                </c:pt>
                <c:pt idx="42">
                  <c:v>5.1318173391221586</c:v>
                </c:pt>
                <c:pt idx="43">
                  <c:v>5.1481887772246724</c:v>
                </c:pt>
                <c:pt idx="44">
                  <c:v>5.1642875924402531</c:v>
                </c:pt>
                <c:pt idx="45">
                  <c:v>5.1801153269432909</c:v>
                </c:pt>
                <c:pt idx="46">
                  <c:v>5.1956735290086264</c:v>
                </c:pt>
                <c:pt idx="47">
                  <c:v>5.2109637527837371</c:v>
                </c:pt>
                <c:pt idx="48">
                  <c:v>5.2259875583899884</c:v>
                </c:pt>
                <c:pt idx="49">
                  <c:v>5.2407465117454421</c:v>
                </c:pt>
                <c:pt idx="50">
                  <c:v>5.2552421845648567</c:v>
                </c:pt>
                <c:pt idx="51">
                  <c:v>5.2694761543596869</c:v>
                </c:pt>
                <c:pt idx="52">
                  <c:v>5.2834500042608923</c:v>
                </c:pt>
                <c:pt idx="53">
                  <c:v>5.2971653230442506</c:v>
                </c:pt>
                <c:pt idx="54">
                  <c:v>5.3106237049784788</c:v>
                </c:pt>
                <c:pt idx="55">
                  <c:v>5.3238267498252334</c:v>
                </c:pt>
                <c:pt idx="56">
                  <c:v>5.3367760626619187</c:v>
                </c:pt>
                <c:pt idx="57">
                  <c:v>5.3494732538563738</c:v>
                </c:pt>
                <c:pt idx="58">
                  <c:v>5.3619199390162464</c:v>
                </c:pt>
                <c:pt idx="59">
                  <c:v>5.3741177387358618</c:v>
                </c:pt>
                <c:pt idx="60">
                  <c:v>5.3860682786974756</c:v>
                </c:pt>
                <c:pt idx="61">
                  <c:v>5.3977731894434555</c:v>
                </c:pt>
                <c:pt idx="62">
                  <c:v>5.4092341062497162</c:v>
                </c:pt>
                <c:pt idx="63">
                  <c:v>5.4204526691257202</c:v>
                </c:pt>
                <c:pt idx="64">
                  <c:v>5.4314305225866555</c:v>
                </c:pt>
                <c:pt idx="65">
                  <c:v>5.4421693156281323</c:v>
                </c:pt>
                <c:pt idx="66">
                  <c:v>5.4526707014983522</c:v>
                </c:pt>
                <c:pt idx="67">
                  <c:v>5.462936337698121</c:v>
                </c:pt>
                <c:pt idx="68">
                  <c:v>5.4729678857783348</c:v>
                </c:pt>
                <c:pt idx="69">
                  <c:v>5.4827670112134186</c:v>
                </c:pt>
                <c:pt idx="70">
                  <c:v>5.492335383249447</c:v>
                </c:pt>
                <c:pt idx="71">
                  <c:v>5.5016746748788323</c:v>
                </c:pt>
                <c:pt idx="72">
                  <c:v>5.5107865625618766</c:v>
                </c:pt>
                <c:pt idx="73">
                  <c:v>5.5196727261761502</c:v>
                </c:pt>
                <c:pt idx="74">
                  <c:v>5.5283348488393003</c:v>
                </c:pt>
                <c:pt idx="75">
                  <c:v>5.5367746167571683</c:v>
                </c:pt>
                <c:pt idx="76">
                  <c:v>5.5449937190972243</c:v>
                </c:pt>
                <c:pt idx="77">
                  <c:v>5.552993847887322</c:v>
                </c:pt>
                <c:pt idx="78">
                  <c:v>5.5607766977119342</c:v>
                </c:pt>
                <c:pt idx="79">
                  <c:v>5.5683439657374656</c:v>
                </c:pt>
                <c:pt idx="80">
                  <c:v>5.5756973514338171</c:v>
                </c:pt>
                <c:pt idx="81">
                  <c:v>5.5828385564731242</c:v>
                </c:pt>
                <c:pt idx="82">
                  <c:v>5.5897692846031974</c:v>
                </c:pt>
                <c:pt idx="83">
                  <c:v>5.5964912413437595</c:v>
                </c:pt>
                <c:pt idx="84">
                  <c:v>5.6030061340370807</c:v>
                </c:pt>
                <c:pt idx="85">
                  <c:v>5.6093156714935866</c:v>
                </c:pt>
                <c:pt idx="86">
                  <c:v>5.6154215639665495</c:v>
                </c:pt>
                <c:pt idx="87">
                  <c:v>5.6213255229242698</c:v>
                </c:pt>
                <c:pt idx="88">
                  <c:v>5.6270292608475714</c:v>
                </c:pt>
                <c:pt idx="89">
                  <c:v>5.6325344911791753</c:v>
                </c:pt>
                <c:pt idx="90">
                  <c:v>5.6378429280199427</c:v>
                </c:pt>
                <c:pt idx="91">
                  <c:v>5.6429562860529359</c:v>
                </c:pt>
                <c:pt idx="92">
                  <c:v>5.6478762803409142</c:v>
                </c:pt>
                <c:pt idx="93">
                  <c:v>5.6526046261997642</c:v>
                </c:pt>
                <c:pt idx="94">
                  <c:v>5.6571430389706912</c:v>
                </c:pt>
                <c:pt idx="95">
                  <c:v>5.6614932338936441</c:v>
                </c:pt>
                <c:pt idx="96">
                  <c:v>5.665656925879504</c:v>
                </c:pt>
                <c:pt idx="97">
                  <c:v>5.6696358294341396</c:v>
                </c:pt>
                <c:pt idx="98">
                  <c:v>5.6734316583546551</c:v>
                </c:pt>
                <c:pt idx="99">
                  <c:v>5.6770461256787641</c:v>
                </c:pt>
                <c:pt idx="100">
                  <c:v>5.6804809435329062</c:v>
                </c:pt>
                <c:pt idx="101">
                  <c:v>5.683737822803181</c:v>
                </c:pt>
                <c:pt idx="102">
                  <c:v>5.6868184731353466</c:v>
                </c:pt>
                <c:pt idx="103">
                  <c:v>5.6897246026563764</c:v>
                </c:pt>
                <c:pt idx="104">
                  <c:v>5.6924579178478929</c:v>
                </c:pt>
                <c:pt idx="105">
                  <c:v>5.6950201233436637</c:v>
                </c:pt>
                <c:pt idx="106">
                  <c:v>5.6974129218283487</c:v>
                </c:pt>
                <c:pt idx="107">
                  <c:v>5.6996380138349965</c:v>
                </c:pt>
                <c:pt idx="108">
                  <c:v>5.7016970975425361</c:v>
                </c:pt>
                <c:pt idx="109">
                  <c:v>5.703591868649216</c:v>
                </c:pt>
                <c:pt idx="110">
                  <c:v>5.7053240202207256</c:v>
                </c:pt>
                <c:pt idx="111">
                  <c:v>5.7068952424876862</c:v>
                </c:pt>
                <c:pt idx="112">
                  <c:v>5.7083072226178366</c:v>
                </c:pt>
                <c:pt idx="113">
                  <c:v>5.7095616447160333</c:v>
                </c:pt>
                <c:pt idx="114">
                  <c:v>5.710660189545802</c:v>
                </c:pt>
                <c:pt idx="115">
                  <c:v>5.711604534377468</c:v>
                </c:pt>
                <c:pt idx="116">
                  <c:v>5.7123963528615818</c:v>
                </c:pt>
                <c:pt idx="117">
                  <c:v>5.7130373148517322</c:v>
                </c:pt>
                <c:pt idx="118">
                  <c:v>5.7135290862779797</c:v>
                </c:pt>
                <c:pt idx="119">
                  <c:v>5.713873328893726</c:v>
                </c:pt>
                <c:pt idx="120">
                  <c:v>5.7140717002504005</c:v>
                </c:pt>
                <c:pt idx="121">
                  <c:v>5.7141258534443296</c:v>
                </c:pt>
                <c:pt idx="122">
                  <c:v>5.7140374370154845</c:v>
                </c:pt>
                <c:pt idx="123">
                  <c:v>5.7138080947702896</c:v>
                </c:pt>
                <c:pt idx="124">
                  <c:v>5.7134394656297438</c:v>
                </c:pt>
                <c:pt idx="125">
                  <c:v>5.7129331835281683</c:v>
                </c:pt>
                <c:pt idx="126">
                  <c:v>5.7122908772107026</c:v>
                </c:pt>
                <c:pt idx="127">
                  <c:v>5.7115141701067351</c:v>
                </c:pt>
                <c:pt idx="128">
                  <c:v>5.710604680178033</c:v>
                </c:pt>
                <c:pt idx="129">
                  <c:v>5.7095640198174813</c:v>
                </c:pt>
                <c:pt idx="130">
                  <c:v>5.7083937956718955</c:v>
                </c:pt>
                <c:pt idx="131">
                  <c:v>5.7070956085154556</c:v>
                </c:pt>
                <c:pt idx="132">
                  <c:v>5.7056710530978272</c:v>
                </c:pt>
                <c:pt idx="133">
                  <c:v>5.7041217179922832</c:v>
                </c:pt>
                <c:pt idx="134">
                  <c:v>5.7024491855957038</c:v>
                </c:pt>
                <c:pt idx="135">
                  <c:v>5.7006550317995064</c:v>
                </c:pt>
                <c:pt idx="136">
                  <c:v>5.6987408260149586</c:v>
                </c:pt>
                <c:pt idx="137">
                  <c:v>5.6967081309453604</c:v>
                </c:pt>
                <c:pt idx="138">
                  <c:v>5.6945585025354184</c:v>
                </c:pt>
                <c:pt idx="139">
                  <c:v>5.6922934898446806</c:v>
                </c:pt>
                <c:pt idx="140">
                  <c:v>5.689914634845028</c:v>
                </c:pt>
                <c:pt idx="141">
                  <c:v>5.6874234723700567</c:v>
                </c:pt>
                <c:pt idx="142">
                  <c:v>5.6848215300644434</c:v>
                </c:pt>
                <c:pt idx="143">
                  <c:v>5.6821103281055052</c:v>
                </c:pt>
                <c:pt idx="144">
                  <c:v>5.6792913792285127</c:v>
                </c:pt>
                <c:pt idx="145">
                  <c:v>5.6763661885241845</c:v>
                </c:pt>
                <c:pt idx="146">
                  <c:v>5.6733362534133747</c:v>
                </c:pt>
                <c:pt idx="147">
                  <c:v>5.6702030634951939</c:v>
                </c:pt>
                <c:pt idx="148">
                  <c:v>5.6669681004710704</c:v>
                </c:pt>
                <c:pt idx="149">
                  <c:v>5.6636328379928713</c:v>
                </c:pt>
                <c:pt idx="150">
                  <c:v>5.6601987416375898</c:v>
                </c:pt>
                <c:pt idx="151">
                  <c:v>5.6566672687554664</c:v>
                </c:pt>
                <c:pt idx="152">
                  <c:v>5.6530398683434235</c:v>
                </c:pt>
                <c:pt idx="153">
                  <c:v>5.6493179810703786</c:v>
                </c:pt>
                <c:pt idx="154">
                  <c:v>5.6455030390494265</c:v>
                </c:pt>
                <c:pt idx="155">
                  <c:v>5.6415964659137794</c:v>
                </c:pt>
                <c:pt idx="156">
                  <c:v>5.6375996765889456</c:v>
                </c:pt>
                <c:pt idx="157">
                  <c:v>5.6335140772167946</c:v>
                </c:pt>
                <c:pt idx="158">
                  <c:v>5.6293410651555575</c:v>
                </c:pt>
                <c:pt idx="159">
                  <c:v>5.6250820288532566</c:v>
                </c:pt>
                <c:pt idx="160">
                  <c:v>5.6207383477970829</c:v>
                </c:pt>
                <c:pt idx="161">
                  <c:v>5.6163113924627694</c:v>
                </c:pt>
                <c:pt idx="162">
                  <c:v>5.6118025241120861</c:v>
                </c:pt>
                <c:pt idx="163">
                  <c:v>5.6072130948687793</c:v>
                </c:pt>
                <c:pt idx="164">
                  <c:v>5.6025444476173192</c:v>
                </c:pt>
                <c:pt idx="165">
                  <c:v>5.5977979159016478</c:v>
                </c:pt>
                <c:pt idx="166">
                  <c:v>5.5929748238492394</c:v>
                </c:pt>
                <c:pt idx="167">
                  <c:v>5.58807648624704</c:v>
                </c:pt>
                <c:pt idx="168">
                  <c:v>5.5831042082377103</c:v>
                </c:pt>
                <c:pt idx="169">
                  <c:v>5.5780592855474431</c:v>
                </c:pt>
                <c:pt idx="170">
                  <c:v>5.572943004182207</c:v>
                </c:pt>
                <c:pt idx="171">
                  <c:v>5.567756640528998</c:v>
                </c:pt>
                <c:pt idx="172">
                  <c:v>5.5625014613558399</c:v>
                </c:pt>
                <c:pt idx="173">
                  <c:v>5.5571787235333403</c:v>
                </c:pt>
                <c:pt idx="174">
                  <c:v>5.5517896742118822</c:v>
                </c:pt>
                <c:pt idx="175">
                  <c:v>5.5463355506950585</c:v>
                </c:pt>
                <c:pt idx="176">
                  <c:v>5.5408175803637327</c:v>
                </c:pt>
                <c:pt idx="177">
                  <c:v>5.5352369807772925</c:v>
                </c:pt>
                <c:pt idx="178">
                  <c:v>5.5295949594964533</c:v>
                </c:pt>
                <c:pt idx="179">
                  <c:v>5.5238927140326419</c:v>
                </c:pt>
                <c:pt idx="180">
                  <c:v>5.518131431999862</c:v>
                </c:pt>
                <c:pt idx="181">
                  <c:v>5.5123122908615763</c:v>
                </c:pt>
                <c:pt idx="182">
                  <c:v>5.5064364580572622</c:v>
                </c:pt>
                <c:pt idx="183">
                  <c:v>5.5005050909011644</c:v>
                </c:pt>
                <c:pt idx="184">
                  <c:v>5.4945193366582323</c:v>
                </c:pt>
                <c:pt idx="185">
                  <c:v>5.4884803323669296</c:v>
                </c:pt>
                <c:pt idx="186">
                  <c:v>5.4823892049911125</c:v>
                </c:pt>
                <c:pt idx="187">
                  <c:v>5.4762470712428355</c:v>
                </c:pt>
                <c:pt idx="188">
                  <c:v>5.4700550377089217</c:v>
                </c:pt>
                <c:pt idx="189">
                  <c:v>5.4638142006990806</c:v>
                </c:pt>
                <c:pt idx="190">
                  <c:v>5.4575256463724751</c:v>
                </c:pt>
                <c:pt idx="191">
                  <c:v>5.4511904506617803</c:v>
                </c:pt>
                <c:pt idx="192">
                  <c:v>5.444809679273189</c:v>
                </c:pt>
                <c:pt idx="193">
                  <c:v>5.4383843876610882</c:v>
                </c:pt>
                <c:pt idx="194">
                  <c:v>5.4319156210027586</c:v>
                </c:pt>
                <c:pt idx="195">
                  <c:v>5.4254044143249303</c:v>
                </c:pt>
                <c:pt idx="196">
                  <c:v>5.4188517923772217</c:v>
                </c:pt>
                <c:pt idx="197">
                  <c:v>5.412258769657452</c:v>
                </c:pt>
                <c:pt idx="198">
                  <c:v>5.405626350487581</c:v>
                </c:pt>
                <c:pt idx="199">
                  <c:v>5.3989555288871403</c:v>
                </c:pt>
                <c:pt idx="200">
                  <c:v>5.3922472887757422</c:v>
                </c:pt>
                <c:pt idx="201">
                  <c:v>5.3855026037199494</c:v>
                </c:pt>
                <c:pt idx="202">
                  <c:v>5.3787224371610876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E2-47DF-A72D-DFA53D760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curve-69-0'!$O$3:$O$205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276.67156844179976</c:v>
                </c:pt>
                <c:pt idx="2">
                  <c:v>1059.1099376534573</c:v>
                </c:pt>
                <c:pt idx="3">
                  <c:v>1066.2283673648076</c:v>
                </c:pt>
                <c:pt idx="4">
                  <c:v>1073.2643734189251</c:v>
                </c:pt>
                <c:pt idx="5">
                  <c:v>1080.2182915052861</c:v>
                </c:pt>
                <c:pt idx="6">
                  <c:v>1087.0904578322848</c:v>
                </c:pt>
                <c:pt idx="7">
                  <c:v>1093.8812091968452</c:v>
                </c:pt>
                <c:pt idx="8">
                  <c:v>1100.5908830160615</c:v>
                </c:pt>
                <c:pt idx="9">
                  <c:v>1107.2198174284508</c:v>
                </c:pt>
                <c:pt idx="10">
                  <c:v>1113.768351331923</c:v>
                </c:pt>
                <c:pt idx="11">
                  <c:v>1120.2368244344063</c:v>
                </c:pt>
                <c:pt idx="12">
                  <c:v>1126.6255773108026</c:v>
                </c:pt>
                <c:pt idx="13">
                  <c:v>1132.9349514536125</c:v>
                </c:pt>
                <c:pt idx="14">
                  <c:v>1139.1652893425476</c:v>
                </c:pt>
                <c:pt idx="15">
                  <c:v>1145.3169344382009</c:v>
                </c:pt>
                <c:pt idx="16">
                  <c:v>1151.390231302285</c:v>
                </c:pt>
                <c:pt idx="17">
                  <c:v>1157.385525559662</c:v>
                </c:pt>
                <c:pt idx="18">
                  <c:v>1163.3031639995961</c:v>
                </c:pt>
                <c:pt idx="19">
                  <c:v>1169.1434945694245</c:v>
                </c:pt>
                <c:pt idx="20">
                  <c:v>1174.9068664441697</c:v>
                </c:pt>
                <c:pt idx="21">
                  <c:v>1180.5936300455232</c:v>
                </c:pt>
                <c:pt idx="22">
                  <c:v>1186.2041370734878</c:v>
                </c:pt>
                <c:pt idx="23">
                  <c:v>1191.7387405380175</c:v>
                </c:pt>
                <c:pt idx="24">
                  <c:v>1197.1977947780044</c:v>
                </c:pt>
                <c:pt idx="25">
                  <c:v>1202.5816554929181</c:v>
                </c:pt>
                <c:pt idx="26">
                  <c:v>1207.8906797744482</c:v>
                </c:pt>
                <c:pt idx="27">
                  <c:v>1213.1252261191605</c:v>
                </c:pt>
                <c:pt idx="28">
                  <c:v>1218.2856544538101</c:v>
                </c:pt>
                <c:pt idx="29">
                  <c:v>1223.3723261416696</c:v>
                </c:pt>
                <c:pt idx="30">
                  <c:v>1228.3856040078422</c:v>
                </c:pt>
                <c:pt idx="31">
                  <c:v>1233.3258523645752</c:v>
                </c:pt>
                <c:pt idx="32">
                  <c:v>1238.1934369986025</c:v>
                </c:pt>
                <c:pt idx="33">
                  <c:v>1242.9887252154438</c:v>
                </c:pt>
                <c:pt idx="34">
                  <c:v>1247.7120858077617</c:v>
                </c:pt>
                <c:pt idx="35">
                  <c:v>1252.363889093333</c:v>
                </c:pt>
                <c:pt idx="36">
                  <c:v>1256.9445069150474</c:v>
                </c:pt>
                <c:pt idx="37">
                  <c:v>1261.4543126409083</c:v>
                </c:pt>
                <c:pt idx="38">
                  <c:v>1265.8936811640319</c:v>
                </c:pt>
                <c:pt idx="39">
                  <c:v>1270.2629889216332</c:v>
                </c:pt>
                <c:pt idx="40">
                  <c:v>1274.5626138633836</c:v>
                </c:pt>
                <c:pt idx="41">
                  <c:v>1278.7929354767248</c:v>
                </c:pt>
                <c:pt idx="42">
                  <c:v>1282.9543347805395</c:v>
                </c:pt>
                <c:pt idx="43">
                  <c:v>1287.047194306168</c:v>
                </c:pt>
                <c:pt idx="44">
                  <c:v>1291.0718981100633</c:v>
                </c:pt>
                <c:pt idx="45">
                  <c:v>1295.0288317358227</c:v>
                </c:pt>
                <c:pt idx="46">
                  <c:v>1298.9183822521566</c:v>
                </c:pt>
                <c:pt idx="47">
                  <c:v>1302.7409381959342</c:v>
                </c:pt>
                <c:pt idx="48">
                  <c:v>1306.4968895974971</c:v>
                </c:pt>
                <c:pt idx="49">
                  <c:v>1310.1866279363605</c:v>
                </c:pt>
                <c:pt idx="50">
                  <c:v>1313.8105461412142</c:v>
                </c:pt>
                <c:pt idx="51">
                  <c:v>1317.3690385899217</c:v>
                </c:pt>
                <c:pt idx="52">
                  <c:v>1320.8625010652231</c:v>
                </c:pt>
                <c:pt idx="53">
                  <c:v>1324.2913307610627</c:v>
                </c:pt>
                <c:pt idx="54">
                  <c:v>1327.6559262446196</c:v>
                </c:pt>
                <c:pt idx="55">
                  <c:v>1330.9566874563084</c:v>
                </c:pt>
                <c:pt idx="56">
                  <c:v>1334.1940156654796</c:v>
                </c:pt>
                <c:pt idx="57">
                  <c:v>1337.3683134640935</c:v>
                </c:pt>
                <c:pt idx="58">
                  <c:v>1340.4799847540617</c:v>
                </c:pt>
                <c:pt idx="59">
                  <c:v>1343.5294346839655</c:v>
                </c:pt>
                <c:pt idx="60">
                  <c:v>1346.5170696743689</c:v>
                </c:pt>
                <c:pt idx="61">
                  <c:v>1349.4432973608639</c:v>
                </c:pt>
                <c:pt idx="62">
                  <c:v>1352.3085265624291</c:v>
                </c:pt>
                <c:pt idx="63">
                  <c:v>1355.1131672814299</c:v>
                </c:pt>
                <c:pt idx="64">
                  <c:v>1357.8576306466639</c:v>
                </c:pt>
                <c:pt idx="65">
                  <c:v>1360.5423289070329</c:v>
                </c:pt>
                <c:pt idx="66">
                  <c:v>1363.167675374588</c:v>
                </c:pt>
                <c:pt idx="67">
                  <c:v>1365.7340844245302</c:v>
                </c:pt>
                <c:pt idx="68">
                  <c:v>1368.2419714445837</c:v>
                </c:pt>
                <c:pt idx="69">
                  <c:v>1370.6917528033546</c:v>
                </c:pt>
                <c:pt idx="70">
                  <c:v>1373.0838458123617</c:v>
                </c:pt>
                <c:pt idx="71">
                  <c:v>1375.418668719708</c:v>
                </c:pt>
                <c:pt idx="72">
                  <c:v>1377.696640640469</c:v>
                </c:pt>
                <c:pt idx="73">
                  <c:v>1379.9181815440375</c:v>
                </c:pt>
                <c:pt idx="74">
                  <c:v>1382.0837122098251</c:v>
                </c:pt>
                <c:pt idx="75">
                  <c:v>1384.1936541892919</c:v>
                </c:pt>
                <c:pt idx="76">
                  <c:v>1386.248429774306</c:v>
                </c:pt>
                <c:pt idx="77">
                  <c:v>1388.2484619718305</c:v>
                </c:pt>
                <c:pt idx="78">
                  <c:v>1390.1941744279834</c:v>
                </c:pt>
                <c:pt idx="79">
                  <c:v>1392.0859914343664</c:v>
                </c:pt>
                <c:pt idx="80">
                  <c:v>1393.9243378584542</c:v>
                </c:pt>
                <c:pt idx="81">
                  <c:v>1395.7096391182811</c:v>
                </c:pt>
                <c:pt idx="82">
                  <c:v>1397.4423211507992</c:v>
                </c:pt>
                <c:pt idx="83">
                  <c:v>1399.1228103359399</c:v>
                </c:pt>
                <c:pt idx="84">
                  <c:v>1400.7515335092701</c:v>
                </c:pt>
                <c:pt idx="85">
                  <c:v>1402.3289178733967</c:v>
                </c:pt>
                <c:pt idx="86">
                  <c:v>1403.8553909916373</c:v>
                </c:pt>
                <c:pt idx="87">
                  <c:v>1405.3313807310674</c:v>
                </c:pt>
                <c:pt idx="88">
                  <c:v>1406.7573152118928</c:v>
                </c:pt>
                <c:pt idx="89">
                  <c:v>1408.1336227947938</c:v>
                </c:pt>
                <c:pt idx="90">
                  <c:v>1409.4607320049856</c:v>
                </c:pt>
                <c:pt idx="91">
                  <c:v>1410.739071513234</c:v>
                </c:pt>
                <c:pt idx="92">
                  <c:v>1411.9690700852284</c:v>
                </c:pt>
                <c:pt idx="93">
                  <c:v>1413.1511565499411</c:v>
                </c:pt>
                <c:pt idx="94">
                  <c:v>1414.2857597426728</c:v>
                </c:pt>
                <c:pt idx="95">
                  <c:v>1415.373308473411</c:v>
                </c:pt>
                <c:pt idx="96">
                  <c:v>1416.4142314698759</c:v>
                </c:pt>
                <c:pt idx="97">
                  <c:v>1417.4089573585347</c:v>
                </c:pt>
                <c:pt idx="98">
                  <c:v>1418.3579145886638</c:v>
                </c:pt>
                <c:pt idx="99">
                  <c:v>1419.261531419691</c:v>
                </c:pt>
                <c:pt idx="100">
                  <c:v>1420.1202358832265</c:v>
                </c:pt>
                <c:pt idx="101">
                  <c:v>1420.9344557007953</c:v>
                </c:pt>
                <c:pt idx="102">
                  <c:v>1421.7046182838367</c:v>
                </c:pt>
                <c:pt idx="103">
                  <c:v>1422.431150664094</c:v>
                </c:pt>
                <c:pt idx="104">
                  <c:v>1423.1144794619731</c:v>
                </c:pt>
                <c:pt idx="105">
                  <c:v>1423.7550308359159</c:v>
                </c:pt>
                <c:pt idx="106">
                  <c:v>1424.3532304570872</c:v>
                </c:pt>
                <c:pt idx="107">
                  <c:v>1424.909503458749</c:v>
                </c:pt>
                <c:pt idx="108">
                  <c:v>1425.4242743856339</c:v>
                </c:pt>
                <c:pt idx="109">
                  <c:v>1425.897967162304</c:v>
                </c:pt>
                <c:pt idx="110">
                  <c:v>1426.3310050551813</c:v>
                </c:pt>
                <c:pt idx="111">
                  <c:v>1426.7238106219215</c:v>
                </c:pt>
                <c:pt idx="112">
                  <c:v>1427.0768056544591</c:v>
                </c:pt>
                <c:pt idx="113">
                  <c:v>1427.3904111790082</c:v>
                </c:pt>
                <c:pt idx="114">
                  <c:v>1427.6650473864504</c:v>
                </c:pt>
                <c:pt idx="115">
                  <c:v>1427.9011335943669</c:v>
                </c:pt>
                <c:pt idx="116">
                  <c:v>1428.0990882153953</c:v>
                </c:pt>
                <c:pt idx="117">
                  <c:v>1428.259328712933</c:v>
                </c:pt>
                <c:pt idx="118">
                  <c:v>1428.3822715694948</c:v>
                </c:pt>
                <c:pt idx="119">
                  <c:v>1428.4683322234314</c:v>
                </c:pt>
                <c:pt idx="120">
                  <c:v>1428.5179250626002</c:v>
                </c:pt>
                <c:pt idx="121">
                  <c:v>1428.5314633610824</c:v>
                </c:pt>
                <c:pt idx="122">
                  <c:v>1428.509359253871</c:v>
                </c:pt>
                <c:pt idx="123">
                  <c:v>1428.4520236925723</c:v>
                </c:pt>
                <c:pt idx="124">
                  <c:v>1428.3598664074359</c:v>
                </c:pt>
                <c:pt idx="125">
                  <c:v>1428.2332958820421</c:v>
                </c:pt>
                <c:pt idx="126">
                  <c:v>1428.0727193026755</c:v>
                </c:pt>
                <c:pt idx="127">
                  <c:v>1427.8785425266838</c:v>
                </c:pt>
                <c:pt idx="128">
                  <c:v>1427.6511700445083</c:v>
                </c:pt>
                <c:pt idx="129">
                  <c:v>1427.3910049543704</c:v>
                </c:pt>
                <c:pt idx="130">
                  <c:v>1427.0984489179739</c:v>
                </c:pt>
                <c:pt idx="131">
                  <c:v>1426.7739021288639</c:v>
                </c:pt>
                <c:pt idx="132">
                  <c:v>1426.4177632744568</c:v>
                </c:pt>
                <c:pt idx="133">
                  <c:v>1426.0304294980708</c:v>
                </c:pt>
                <c:pt idx="134">
                  <c:v>1425.612296398926</c:v>
                </c:pt>
                <c:pt idx="135">
                  <c:v>1425.1637579498765</c:v>
                </c:pt>
                <c:pt idx="136">
                  <c:v>1424.6852065037397</c:v>
                </c:pt>
                <c:pt idx="137">
                  <c:v>1424.1770327363402</c:v>
                </c:pt>
                <c:pt idx="138">
                  <c:v>1423.6396256338546</c:v>
                </c:pt>
                <c:pt idx="139">
                  <c:v>1423.07337246117</c:v>
                </c:pt>
                <c:pt idx="140">
                  <c:v>1422.4786587112569</c:v>
                </c:pt>
                <c:pt idx="141">
                  <c:v>1421.8558680925141</c:v>
                </c:pt>
                <c:pt idx="142">
                  <c:v>1421.2053825161108</c:v>
                </c:pt>
                <c:pt idx="143">
                  <c:v>1420.5275820263762</c:v>
                </c:pt>
                <c:pt idx="144">
                  <c:v>1419.8228448071281</c:v>
                </c:pt>
                <c:pt idx="145">
                  <c:v>1419.0915471310461</c:v>
                </c:pt>
                <c:pt idx="146">
                  <c:v>1418.3340633533437</c:v>
                </c:pt>
                <c:pt idx="147">
                  <c:v>1417.5507658737984</c:v>
                </c:pt>
                <c:pt idx="148">
                  <c:v>1416.7420251177675</c:v>
                </c:pt>
                <c:pt idx="149">
                  <c:v>1415.9082094982177</c:v>
                </c:pt>
                <c:pt idx="150">
                  <c:v>1415.0496854093974</c:v>
                </c:pt>
                <c:pt idx="151">
                  <c:v>1414.1668171888666</c:v>
                </c:pt>
                <c:pt idx="152">
                  <c:v>1413.2599670858558</c:v>
                </c:pt>
                <c:pt idx="153">
                  <c:v>1412.3294952675947</c:v>
                </c:pt>
                <c:pt idx="154">
                  <c:v>1411.3757597623567</c:v>
                </c:pt>
                <c:pt idx="155">
                  <c:v>1410.3991164784447</c:v>
                </c:pt>
                <c:pt idx="156">
                  <c:v>1409.3999191472362</c:v>
                </c:pt>
                <c:pt idx="157">
                  <c:v>1408.3785193041986</c:v>
                </c:pt>
                <c:pt idx="158">
                  <c:v>1407.3352662888894</c:v>
                </c:pt>
                <c:pt idx="159">
                  <c:v>1406.2705072133142</c:v>
                </c:pt>
                <c:pt idx="160">
                  <c:v>1405.1845869492706</c:v>
                </c:pt>
                <c:pt idx="161">
                  <c:v>1404.0778481156924</c:v>
                </c:pt>
                <c:pt idx="162">
                  <c:v>1402.9506310280215</c:v>
                </c:pt>
                <c:pt idx="163">
                  <c:v>1401.8032737171948</c:v>
                </c:pt>
                <c:pt idx="164">
                  <c:v>1400.6361119043297</c:v>
                </c:pt>
                <c:pt idx="165">
                  <c:v>1399.4494789754119</c:v>
                </c:pt>
                <c:pt idx="166">
                  <c:v>1398.2437059623098</c:v>
                </c:pt>
                <c:pt idx="167">
                  <c:v>1397.0191215617599</c:v>
                </c:pt>
                <c:pt idx="168">
                  <c:v>1395.7760520594275</c:v>
                </c:pt>
                <c:pt idx="169">
                  <c:v>1394.5148213868608</c:v>
                </c:pt>
                <c:pt idx="170">
                  <c:v>1393.2357510455518</c:v>
                </c:pt>
                <c:pt idx="171">
                  <c:v>1391.9391601322495</c:v>
                </c:pt>
                <c:pt idx="172">
                  <c:v>1390.6253653389599</c:v>
                </c:pt>
                <c:pt idx="173">
                  <c:v>1389.2946808833351</c:v>
                </c:pt>
                <c:pt idx="174">
                  <c:v>1387.9474185529705</c:v>
                </c:pt>
                <c:pt idx="175">
                  <c:v>1386.5838876737646</c:v>
                </c:pt>
                <c:pt idx="176">
                  <c:v>1385.2043950909331</c:v>
                </c:pt>
                <c:pt idx="177">
                  <c:v>1383.809245194323</c:v>
                </c:pt>
                <c:pt idx="178">
                  <c:v>1382.3987398741133</c:v>
                </c:pt>
                <c:pt idx="179">
                  <c:v>1380.9731785081603</c:v>
                </c:pt>
                <c:pt idx="180">
                  <c:v>1379.5328579999655</c:v>
                </c:pt>
                <c:pt idx="181">
                  <c:v>1378.078072715394</c:v>
                </c:pt>
                <c:pt idx="182">
                  <c:v>1376.6091145143155</c:v>
                </c:pt>
                <c:pt idx="183">
                  <c:v>1375.1262727252911</c:v>
                </c:pt>
                <c:pt idx="184">
                  <c:v>1373.6298341645581</c:v>
                </c:pt>
                <c:pt idx="185">
                  <c:v>1372.1200830917323</c:v>
                </c:pt>
                <c:pt idx="186">
                  <c:v>1370.597301247778</c:v>
                </c:pt>
                <c:pt idx="187">
                  <c:v>1369.0617678107087</c:v>
                </c:pt>
                <c:pt idx="188">
                  <c:v>1367.5137594272303</c:v>
                </c:pt>
                <c:pt idx="189">
                  <c:v>1365.95355017477</c:v>
                </c:pt>
                <c:pt idx="190">
                  <c:v>1364.3814115931186</c:v>
                </c:pt>
                <c:pt idx="191">
                  <c:v>1362.7976126654451</c:v>
                </c:pt>
                <c:pt idx="192">
                  <c:v>1361.2024198182971</c:v>
                </c:pt>
                <c:pt idx="193">
                  <c:v>1359.596096915272</c:v>
                </c:pt>
                <c:pt idx="194">
                  <c:v>1357.9789052506896</c:v>
                </c:pt>
                <c:pt idx="195">
                  <c:v>1356.3511035812326</c:v>
                </c:pt>
                <c:pt idx="196">
                  <c:v>1354.7129480943054</c:v>
                </c:pt>
                <c:pt idx="197">
                  <c:v>1353.064692414363</c:v>
                </c:pt>
                <c:pt idx="198">
                  <c:v>1351.4065876218951</c:v>
                </c:pt>
                <c:pt idx="199">
                  <c:v>1349.7388822217849</c:v>
                </c:pt>
                <c:pt idx="200">
                  <c:v>1348.0618221939355</c:v>
                </c:pt>
                <c:pt idx="201">
                  <c:v>1346.3756509299874</c:v>
                </c:pt>
                <c:pt idx="202">
                  <c:v>1344.6806092902718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A1-4488-81CA-DE0A9C301D77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curve-69-0'!$P$3:$P$205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138.33578422089988</c:v>
                </c:pt>
                <c:pt idx="2">
                  <c:v>529.55496882672867</c:v>
                </c:pt>
                <c:pt idx="3">
                  <c:v>533.11418368240379</c:v>
                </c:pt>
                <c:pt idx="4">
                  <c:v>536.63218670946253</c:v>
                </c:pt>
                <c:pt idx="5">
                  <c:v>540.10914575264303</c:v>
                </c:pt>
                <c:pt idx="6">
                  <c:v>543.54522891614238</c:v>
                </c:pt>
                <c:pt idx="7">
                  <c:v>546.94060459842262</c:v>
                </c:pt>
                <c:pt idx="8">
                  <c:v>550.29544150803076</c:v>
                </c:pt>
                <c:pt idx="9">
                  <c:v>553.60990871422541</c:v>
                </c:pt>
                <c:pt idx="10">
                  <c:v>556.88417566596149</c:v>
                </c:pt>
                <c:pt idx="11">
                  <c:v>560.11841221720317</c:v>
                </c:pt>
                <c:pt idx="12">
                  <c:v>563.31278865540128</c:v>
                </c:pt>
                <c:pt idx="13">
                  <c:v>566.46747572680624</c:v>
                </c:pt>
                <c:pt idx="14">
                  <c:v>569.58264467127378</c:v>
                </c:pt>
                <c:pt idx="15">
                  <c:v>572.65846721910043</c:v>
                </c:pt>
                <c:pt idx="16">
                  <c:v>575.69511565114249</c:v>
                </c:pt>
                <c:pt idx="17">
                  <c:v>578.69276277983101</c:v>
                </c:pt>
                <c:pt idx="18">
                  <c:v>581.65158199979805</c:v>
                </c:pt>
                <c:pt idx="19">
                  <c:v>584.57174728471227</c:v>
                </c:pt>
                <c:pt idx="20">
                  <c:v>587.45343322208487</c:v>
                </c:pt>
                <c:pt idx="21">
                  <c:v>590.29681502276162</c:v>
                </c:pt>
                <c:pt idx="22">
                  <c:v>593.1020685367439</c:v>
                </c:pt>
                <c:pt idx="23">
                  <c:v>595.86937026900875</c:v>
                </c:pt>
                <c:pt idx="24">
                  <c:v>598.59889738900222</c:v>
                </c:pt>
                <c:pt idx="25">
                  <c:v>601.29082774645906</c:v>
                </c:pt>
                <c:pt idx="26">
                  <c:v>603.94533988722412</c:v>
                </c:pt>
                <c:pt idx="27">
                  <c:v>606.56261305958026</c:v>
                </c:pt>
                <c:pt idx="28">
                  <c:v>609.14282722690507</c:v>
                </c:pt>
                <c:pt idx="29">
                  <c:v>611.68616307083482</c:v>
                </c:pt>
                <c:pt idx="30">
                  <c:v>614.19280200392109</c:v>
                </c:pt>
                <c:pt idx="31">
                  <c:v>616.66292618228761</c:v>
                </c:pt>
                <c:pt idx="32">
                  <c:v>619.09671849930123</c:v>
                </c:pt>
                <c:pt idx="33">
                  <c:v>621.49436260772188</c:v>
                </c:pt>
                <c:pt idx="34">
                  <c:v>623.85604290388085</c:v>
                </c:pt>
                <c:pt idx="35">
                  <c:v>626.1819445466665</c:v>
                </c:pt>
                <c:pt idx="36">
                  <c:v>628.47225345752372</c:v>
                </c:pt>
                <c:pt idx="37">
                  <c:v>630.72715632045413</c:v>
                </c:pt>
                <c:pt idx="38">
                  <c:v>632.94684058201597</c:v>
                </c:pt>
                <c:pt idx="39">
                  <c:v>635.13149446081661</c:v>
                </c:pt>
                <c:pt idx="40">
                  <c:v>637.2813069316918</c:v>
                </c:pt>
                <c:pt idx="41">
                  <c:v>639.39646773836239</c:v>
                </c:pt>
                <c:pt idx="42">
                  <c:v>641.47716739026976</c:v>
                </c:pt>
                <c:pt idx="43">
                  <c:v>643.52359715308398</c:v>
                </c:pt>
                <c:pt idx="44">
                  <c:v>645.53594905503167</c:v>
                </c:pt>
                <c:pt idx="45">
                  <c:v>647.51441586791134</c:v>
                </c:pt>
                <c:pt idx="46">
                  <c:v>649.45919112607828</c:v>
                </c:pt>
                <c:pt idx="47">
                  <c:v>651.37046909796709</c:v>
                </c:pt>
                <c:pt idx="48">
                  <c:v>653.24844479874855</c:v>
                </c:pt>
                <c:pt idx="49">
                  <c:v>655.09331396818027</c:v>
                </c:pt>
                <c:pt idx="50">
                  <c:v>656.90527307060711</c:v>
                </c:pt>
                <c:pt idx="51">
                  <c:v>658.68451929496086</c:v>
                </c:pt>
                <c:pt idx="52">
                  <c:v>660.43125053261156</c:v>
                </c:pt>
                <c:pt idx="53">
                  <c:v>662.14566538053134</c:v>
                </c:pt>
                <c:pt idx="54">
                  <c:v>663.82796312230982</c:v>
                </c:pt>
                <c:pt idx="55">
                  <c:v>665.47834372815419</c:v>
                </c:pt>
                <c:pt idx="56">
                  <c:v>667.09700783273979</c:v>
                </c:pt>
                <c:pt idx="57">
                  <c:v>668.68415673204674</c:v>
                </c:pt>
                <c:pt idx="58">
                  <c:v>670.23999237703083</c:v>
                </c:pt>
                <c:pt idx="59">
                  <c:v>671.76471734198276</c:v>
                </c:pt>
                <c:pt idx="60">
                  <c:v>673.25853483718447</c:v>
                </c:pt>
                <c:pt idx="61">
                  <c:v>674.72164868043194</c:v>
                </c:pt>
                <c:pt idx="62">
                  <c:v>676.15426328121453</c:v>
                </c:pt>
                <c:pt idx="63">
                  <c:v>677.55658364071496</c:v>
                </c:pt>
                <c:pt idx="64">
                  <c:v>678.92881532333195</c:v>
                </c:pt>
                <c:pt idx="65">
                  <c:v>680.27116445351646</c:v>
                </c:pt>
                <c:pt idx="66">
                  <c:v>681.58383768729402</c:v>
                </c:pt>
                <c:pt idx="67">
                  <c:v>682.86704221226512</c:v>
                </c:pt>
                <c:pt idx="68">
                  <c:v>684.12098572229183</c:v>
                </c:pt>
                <c:pt idx="69">
                  <c:v>685.34587640167729</c:v>
                </c:pt>
                <c:pt idx="70">
                  <c:v>686.54192290618084</c:v>
                </c:pt>
                <c:pt idx="71">
                  <c:v>687.70933435985398</c:v>
                </c:pt>
                <c:pt idx="72">
                  <c:v>688.84832032023451</c:v>
                </c:pt>
                <c:pt idx="73">
                  <c:v>689.95909077201873</c:v>
                </c:pt>
                <c:pt idx="74">
                  <c:v>691.04185610491254</c:v>
                </c:pt>
                <c:pt idx="75">
                  <c:v>692.09682709464596</c:v>
                </c:pt>
                <c:pt idx="76">
                  <c:v>693.12421488715302</c:v>
                </c:pt>
                <c:pt idx="77">
                  <c:v>694.12423098591523</c:v>
                </c:pt>
                <c:pt idx="78">
                  <c:v>695.0970872139917</c:v>
                </c:pt>
                <c:pt idx="79">
                  <c:v>696.0429957171832</c:v>
                </c:pt>
                <c:pt idx="80">
                  <c:v>696.96216892922712</c:v>
                </c:pt>
                <c:pt idx="81">
                  <c:v>697.85481955914054</c:v>
                </c:pt>
                <c:pt idx="82">
                  <c:v>698.72116057539961</c:v>
                </c:pt>
                <c:pt idx="83">
                  <c:v>699.56140516796995</c:v>
                </c:pt>
                <c:pt idx="84">
                  <c:v>700.37576675463504</c:v>
                </c:pt>
                <c:pt idx="85">
                  <c:v>701.16445893669834</c:v>
                </c:pt>
                <c:pt idx="86">
                  <c:v>701.92769549581863</c:v>
                </c:pt>
                <c:pt idx="87">
                  <c:v>702.66569036553369</c:v>
                </c:pt>
                <c:pt idx="88">
                  <c:v>703.37865760594639</c:v>
                </c:pt>
                <c:pt idx="89">
                  <c:v>704.06681139739692</c:v>
                </c:pt>
                <c:pt idx="90">
                  <c:v>704.73036600249281</c:v>
                </c:pt>
                <c:pt idx="91">
                  <c:v>705.36953575661698</c:v>
                </c:pt>
                <c:pt idx="92">
                  <c:v>705.9845350426142</c:v>
                </c:pt>
                <c:pt idx="93">
                  <c:v>706.57557827497055</c:v>
                </c:pt>
                <c:pt idx="94">
                  <c:v>707.14287987133639</c:v>
                </c:pt>
                <c:pt idx="95">
                  <c:v>707.68665423670552</c:v>
                </c:pt>
                <c:pt idx="96">
                  <c:v>708.20711573493793</c:v>
                </c:pt>
                <c:pt idx="97">
                  <c:v>708.70447867926737</c:v>
                </c:pt>
                <c:pt idx="98">
                  <c:v>709.17895729433189</c:v>
                </c:pt>
                <c:pt idx="99">
                  <c:v>709.63076570984549</c:v>
                </c:pt>
                <c:pt idx="100">
                  <c:v>710.06011794161327</c:v>
                </c:pt>
                <c:pt idx="101">
                  <c:v>710.46722785039765</c:v>
                </c:pt>
                <c:pt idx="102">
                  <c:v>710.85230914191834</c:v>
                </c:pt>
                <c:pt idx="103">
                  <c:v>711.21557533204702</c:v>
                </c:pt>
                <c:pt idx="104">
                  <c:v>711.55723973098657</c:v>
                </c:pt>
                <c:pt idx="105">
                  <c:v>711.87751541795797</c:v>
                </c:pt>
                <c:pt idx="106">
                  <c:v>712.1766152285436</c:v>
                </c:pt>
                <c:pt idx="107">
                  <c:v>712.45475172937449</c:v>
                </c:pt>
                <c:pt idx="108">
                  <c:v>712.71213719281695</c:v>
                </c:pt>
                <c:pt idx="109">
                  <c:v>712.94898358115199</c:v>
                </c:pt>
                <c:pt idx="110">
                  <c:v>713.16550252759066</c:v>
                </c:pt>
                <c:pt idx="111">
                  <c:v>713.36190531096076</c:v>
                </c:pt>
                <c:pt idx="112">
                  <c:v>713.53840282722956</c:v>
                </c:pt>
                <c:pt idx="113">
                  <c:v>713.6952055895041</c:v>
                </c:pt>
                <c:pt idx="114">
                  <c:v>713.8325236932252</c:v>
                </c:pt>
                <c:pt idx="115">
                  <c:v>713.95056679718346</c:v>
                </c:pt>
                <c:pt idx="116">
                  <c:v>714.04954410769767</c:v>
                </c:pt>
                <c:pt idx="117">
                  <c:v>714.12966435646649</c:v>
                </c:pt>
                <c:pt idx="118">
                  <c:v>714.19113578474742</c:v>
                </c:pt>
                <c:pt idx="119">
                  <c:v>714.23416611171569</c:v>
                </c:pt>
                <c:pt idx="120">
                  <c:v>714.25896253130009</c:v>
                </c:pt>
                <c:pt idx="121">
                  <c:v>714.26573168054119</c:v>
                </c:pt>
                <c:pt idx="122">
                  <c:v>714.25467962693551</c:v>
                </c:pt>
                <c:pt idx="123">
                  <c:v>714.22601184628616</c:v>
                </c:pt>
                <c:pt idx="124">
                  <c:v>714.17993320371795</c:v>
                </c:pt>
                <c:pt idx="125">
                  <c:v>714.11664794102103</c:v>
                </c:pt>
                <c:pt idx="126">
                  <c:v>714.03635965133776</c:v>
                </c:pt>
                <c:pt idx="127">
                  <c:v>713.93927126334188</c:v>
                </c:pt>
                <c:pt idx="128">
                  <c:v>713.82558502225413</c:v>
                </c:pt>
                <c:pt idx="129">
                  <c:v>713.69550247718519</c:v>
                </c:pt>
                <c:pt idx="130">
                  <c:v>713.54922445898694</c:v>
                </c:pt>
                <c:pt idx="131">
                  <c:v>713.38695106443197</c:v>
                </c:pt>
                <c:pt idx="132">
                  <c:v>713.20888163722839</c:v>
                </c:pt>
                <c:pt idx="133">
                  <c:v>713.01521474903541</c:v>
                </c:pt>
                <c:pt idx="134">
                  <c:v>712.806148199463</c:v>
                </c:pt>
                <c:pt idx="135">
                  <c:v>712.58187897493826</c:v>
                </c:pt>
                <c:pt idx="136">
                  <c:v>712.34260325186983</c:v>
                </c:pt>
                <c:pt idx="137">
                  <c:v>712.08851636817008</c:v>
                </c:pt>
                <c:pt idx="138">
                  <c:v>711.81981281692731</c:v>
                </c:pt>
                <c:pt idx="139">
                  <c:v>711.53668623058502</c:v>
                </c:pt>
                <c:pt idx="140">
                  <c:v>711.23932935562846</c:v>
                </c:pt>
                <c:pt idx="141">
                  <c:v>710.92793404625706</c:v>
                </c:pt>
                <c:pt idx="142">
                  <c:v>710.60269125805542</c:v>
                </c:pt>
                <c:pt idx="143">
                  <c:v>710.2637910131881</c:v>
                </c:pt>
                <c:pt idx="144">
                  <c:v>709.91142240356407</c:v>
                </c:pt>
                <c:pt idx="145">
                  <c:v>709.54577356552306</c:v>
                </c:pt>
                <c:pt idx="146">
                  <c:v>709.16703167667185</c:v>
                </c:pt>
                <c:pt idx="147">
                  <c:v>708.77538293689918</c:v>
                </c:pt>
                <c:pt idx="148">
                  <c:v>708.37101255888376</c:v>
                </c:pt>
                <c:pt idx="149">
                  <c:v>707.95410474910886</c:v>
                </c:pt>
                <c:pt idx="150">
                  <c:v>707.5248427046987</c:v>
                </c:pt>
                <c:pt idx="151">
                  <c:v>707.08340859443331</c:v>
                </c:pt>
                <c:pt idx="152">
                  <c:v>706.6299835429279</c:v>
                </c:pt>
                <c:pt idx="153">
                  <c:v>706.16474763379733</c:v>
                </c:pt>
                <c:pt idx="154">
                  <c:v>705.68787988117833</c:v>
                </c:pt>
                <c:pt idx="155">
                  <c:v>705.19955823922237</c:v>
                </c:pt>
                <c:pt idx="156">
                  <c:v>704.69995957361812</c:v>
                </c:pt>
                <c:pt idx="157">
                  <c:v>704.18925965209928</c:v>
                </c:pt>
                <c:pt idx="158">
                  <c:v>703.66763314444472</c:v>
                </c:pt>
                <c:pt idx="159">
                  <c:v>703.1352536066571</c:v>
                </c:pt>
                <c:pt idx="160">
                  <c:v>702.59229347463531</c:v>
                </c:pt>
                <c:pt idx="161">
                  <c:v>702.0389240578462</c:v>
                </c:pt>
                <c:pt idx="162">
                  <c:v>701.47531551401073</c:v>
                </c:pt>
                <c:pt idx="163">
                  <c:v>700.90163685859739</c:v>
                </c:pt>
                <c:pt idx="164">
                  <c:v>700.31805595216485</c:v>
                </c:pt>
                <c:pt idx="165">
                  <c:v>699.72473948770596</c:v>
                </c:pt>
                <c:pt idx="166">
                  <c:v>699.12185298115492</c:v>
                </c:pt>
                <c:pt idx="167">
                  <c:v>698.50956078087995</c:v>
                </c:pt>
                <c:pt idx="168">
                  <c:v>697.88802602971373</c:v>
                </c:pt>
                <c:pt idx="169">
                  <c:v>697.25741069343042</c:v>
                </c:pt>
                <c:pt idx="170">
                  <c:v>696.61787552277588</c:v>
                </c:pt>
                <c:pt idx="171">
                  <c:v>695.96958006612476</c:v>
                </c:pt>
                <c:pt idx="172">
                  <c:v>695.31268266947995</c:v>
                </c:pt>
                <c:pt idx="173">
                  <c:v>694.64734044166755</c:v>
                </c:pt>
                <c:pt idx="174">
                  <c:v>693.97370927648524</c:v>
                </c:pt>
                <c:pt idx="175">
                  <c:v>693.2919438368823</c:v>
                </c:pt>
                <c:pt idx="176">
                  <c:v>692.60219754546654</c:v>
                </c:pt>
                <c:pt idx="177">
                  <c:v>691.90462259716151</c:v>
                </c:pt>
                <c:pt idx="178">
                  <c:v>691.19936993705664</c:v>
                </c:pt>
                <c:pt idx="179">
                  <c:v>690.48658925408017</c:v>
                </c:pt>
                <c:pt idx="180">
                  <c:v>689.76642899998274</c:v>
                </c:pt>
                <c:pt idx="181">
                  <c:v>689.039036357697</c:v>
                </c:pt>
                <c:pt idx="182">
                  <c:v>688.30455725715774</c:v>
                </c:pt>
                <c:pt idx="183">
                  <c:v>687.56313636264554</c:v>
                </c:pt>
                <c:pt idx="184">
                  <c:v>686.81491708227907</c:v>
                </c:pt>
                <c:pt idx="185">
                  <c:v>686.06004154586617</c:v>
                </c:pt>
                <c:pt idx="186">
                  <c:v>685.29865062388899</c:v>
                </c:pt>
                <c:pt idx="187">
                  <c:v>684.53088390535436</c:v>
                </c:pt>
                <c:pt idx="188">
                  <c:v>683.75687971361515</c:v>
                </c:pt>
                <c:pt idx="189">
                  <c:v>682.97677508738502</c:v>
                </c:pt>
                <c:pt idx="190">
                  <c:v>682.19070579655931</c:v>
                </c:pt>
                <c:pt idx="191">
                  <c:v>681.39880633272253</c:v>
                </c:pt>
                <c:pt idx="192">
                  <c:v>680.60120990914857</c:v>
                </c:pt>
                <c:pt idx="193">
                  <c:v>679.79804845763601</c:v>
                </c:pt>
                <c:pt idx="194">
                  <c:v>678.98945262534482</c:v>
                </c:pt>
                <c:pt idx="195">
                  <c:v>678.17555179061628</c:v>
                </c:pt>
                <c:pt idx="196">
                  <c:v>677.35647404715269</c:v>
                </c:pt>
                <c:pt idx="197">
                  <c:v>676.53234620718149</c:v>
                </c:pt>
                <c:pt idx="198">
                  <c:v>675.70329381094757</c:v>
                </c:pt>
                <c:pt idx="199">
                  <c:v>674.86944111089247</c:v>
                </c:pt>
                <c:pt idx="200">
                  <c:v>674.03091109696777</c:v>
                </c:pt>
                <c:pt idx="201">
                  <c:v>673.18782546499369</c:v>
                </c:pt>
                <c:pt idx="202">
                  <c:v>672.34030464513592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A1-4488-81CA-DE0A9C301D77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curve-69-0'!$T$3:$T$205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29.878559916597645</c:v>
                </c:pt>
                <c:pt idx="2">
                  <c:v>114.35501938930584</c:v>
                </c:pt>
                <c:pt idx="3">
                  <c:v>115.1234206934507</c:v>
                </c:pt>
                <c:pt idx="4">
                  <c:v>115.88292218785008</c:v>
                </c:pt>
                <c:pt idx="5">
                  <c:v>116.63356019778057</c:v>
                </c:pt>
                <c:pt idx="6">
                  <c:v>117.37537110300944</c:v>
                </c:pt>
                <c:pt idx="7">
                  <c:v>118.10839134532232</c:v>
                </c:pt>
                <c:pt idx="8">
                  <c:v>118.83265743195142</c:v>
                </c:pt>
                <c:pt idx="9">
                  <c:v>119.54820594651835</c:v>
                </c:pt>
                <c:pt idx="10">
                  <c:v>120.25507355314534</c:v>
                </c:pt>
                <c:pt idx="11">
                  <c:v>120.95329700193287</c:v>
                </c:pt>
                <c:pt idx="12">
                  <c:v>121.64291313512001</c:v>
                </c:pt>
                <c:pt idx="13">
                  <c:v>122.32395889256176</c:v>
                </c:pt>
                <c:pt idx="14">
                  <c:v>122.99647131925548</c:v>
                </c:pt>
                <c:pt idx="15">
                  <c:v>123.66048756466999</c:v>
                </c:pt>
                <c:pt idx="16">
                  <c:v>124.31604489573675</c:v>
                </c:pt>
                <c:pt idx="17">
                  <c:v>124.96318069276333</c:v>
                </c:pt>
                <c:pt idx="18">
                  <c:v>125.60193246037504</c:v>
                </c:pt>
                <c:pt idx="19">
                  <c:v>126.23233782684386</c:v>
                </c:pt>
                <c:pt idx="20">
                  <c:v>126.85443455161442</c:v>
                </c:pt>
                <c:pt idx="21">
                  <c:v>127.46826052736519</c:v>
                </c:pt>
                <c:pt idx="22">
                  <c:v>128.07385378343591</c:v>
                </c:pt>
                <c:pt idx="23">
                  <c:v>128.67125248925473</c:v>
                </c:pt>
                <c:pt idx="24">
                  <c:v>129.26049495639955</c:v>
                </c:pt>
                <c:pt idx="25">
                  <c:v>129.84161964202511</c:v>
                </c:pt>
                <c:pt idx="26">
                  <c:v>130.41466515229024</c:v>
                </c:pt>
                <c:pt idx="27">
                  <c:v>130.97967024373585</c:v>
                </c:pt>
                <c:pt idx="28">
                  <c:v>131.53667382602907</c:v>
                </c:pt>
                <c:pt idx="29">
                  <c:v>132.08571496265805</c:v>
                </c:pt>
                <c:pt idx="30">
                  <c:v>132.62683287367605</c:v>
                </c:pt>
                <c:pt idx="31">
                  <c:v>133.1600669384456</c:v>
                </c:pt>
                <c:pt idx="32">
                  <c:v>133.68545669428403</c:v>
                </c:pt>
                <c:pt idx="33">
                  <c:v>134.20304184125681</c:v>
                </c:pt>
                <c:pt idx="34">
                  <c:v>134.71286223877405</c:v>
                </c:pt>
                <c:pt idx="35">
                  <c:v>135.21495790970064</c:v>
                </c:pt>
                <c:pt idx="36">
                  <c:v>135.70936904036813</c:v>
                </c:pt>
                <c:pt idx="37">
                  <c:v>136.19613598058649</c:v>
                </c:pt>
                <c:pt idx="38">
                  <c:v>136.67529924365593</c:v>
                </c:pt>
                <c:pt idx="39">
                  <c:v>137.14689950842808</c:v>
                </c:pt>
                <c:pt idx="40">
                  <c:v>137.61097761590239</c:v>
                </c:pt>
                <c:pt idx="41">
                  <c:v>138.06757457197034</c:v>
                </c:pt>
                <c:pt idx="42">
                  <c:v>138.51673154674421</c:v>
                </c:pt>
                <c:pt idx="43">
                  <c:v>138.95848987251992</c:v>
                </c:pt>
                <c:pt idx="44">
                  <c:v>139.39289104515501</c:v>
                </c:pt>
                <c:pt idx="45">
                  <c:v>139.81997671998215</c:v>
                </c:pt>
                <c:pt idx="46">
                  <c:v>140.23978871591967</c:v>
                </c:pt>
                <c:pt idx="47">
                  <c:v>140.65236900933584</c:v>
                </c:pt>
                <c:pt idx="48">
                  <c:v>141.05775973679309</c:v>
                </c:pt>
                <c:pt idx="49">
                  <c:v>141.45600319027875</c:v>
                </c:pt>
                <c:pt idx="50">
                  <c:v>141.84714181721711</c:v>
                </c:pt>
                <c:pt idx="51">
                  <c:v>142.23121822048117</c:v>
                </c:pt>
                <c:pt idx="52">
                  <c:v>142.60827515362377</c:v>
                </c:pt>
                <c:pt idx="53">
                  <c:v>142.97835552157221</c:v>
                </c:pt>
                <c:pt idx="54">
                  <c:v>143.34150237654254</c:v>
                </c:pt>
                <c:pt idx="55">
                  <c:v>143.69775891805125</c:v>
                </c:pt>
                <c:pt idx="56">
                  <c:v>144.04716848814616</c:v>
                </c:pt>
                <c:pt idx="57">
                  <c:v>144.38977457073557</c:v>
                </c:pt>
                <c:pt idx="58">
                  <c:v>144.72562079023402</c:v>
                </c:pt>
                <c:pt idx="59">
                  <c:v>145.05475090474428</c:v>
                </c:pt>
                <c:pt idx="60">
                  <c:v>145.37720880880138</c:v>
                </c:pt>
                <c:pt idx="61">
                  <c:v>145.69303852723738</c:v>
                </c:pt>
                <c:pt idx="62">
                  <c:v>146.00228421177835</c:v>
                </c:pt>
                <c:pt idx="63">
                  <c:v>146.30499014105632</c:v>
                </c:pt>
                <c:pt idx="64">
                  <c:v>146.6012007144742</c:v>
                </c:pt>
                <c:pt idx="65">
                  <c:v>146.89096045153465</c:v>
                </c:pt>
                <c:pt idx="66">
                  <c:v>147.17431398570494</c:v>
                </c:pt>
                <c:pt idx="67">
                  <c:v>147.45130606442882</c:v>
                </c:pt>
                <c:pt idx="68">
                  <c:v>147.72198154367453</c:v>
                </c:pt>
                <c:pt idx="69">
                  <c:v>147.98638538453139</c:v>
                </c:pt>
                <c:pt idx="70">
                  <c:v>148.24456264912382</c:v>
                </c:pt>
                <c:pt idx="71">
                  <c:v>148.49655849994011</c:v>
                </c:pt>
                <c:pt idx="72">
                  <c:v>148.742418192331</c:v>
                </c:pt>
                <c:pt idx="73">
                  <c:v>148.98218707315564</c:v>
                </c:pt>
                <c:pt idx="74">
                  <c:v>149.21591057601242</c:v>
                </c:pt>
                <c:pt idx="75">
                  <c:v>149.44363421715218</c:v>
                </c:pt>
                <c:pt idx="76">
                  <c:v>149.66540359207534</c:v>
                </c:pt>
                <c:pt idx="77">
                  <c:v>149.88126437281133</c:v>
                </c:pt>
                <c:pt idx="78">
                  <c:v>150.0912622997341</c:v>
                </c:pt>
                <c:pt idx="79">
                  <c:v>150.29544318225678</c:v>
                </c:pt>
                <c:pt idx="80">
                  <c:v>150.49385289133008</c:v>
                </c:pt>
                <c:pt idx="81">
                  <c:v>150.68653735672183</c:v>
                </c:pt>
                <c:pt idx="82">
                  <c:v>150.8735425636134</c:v>
                </c:pt>
                <c:pt idx="83">
                  <c:v>151.05491454441471</c:v>
                </c:pt>
                <c:pt idx="84">
                  <c:v>151.23069938014217</c:v>
                </c:pt>
                <c:pt idx="85">
                  <c:v>151.40094319086725</c:v>
                </c:pt>
                <c:pt idx="86">
                  <c:v>151.56569213504514</c:v>
                </c:pt>
                <c:pt idx="87">
                  <c:v>151.72499240337859</c:v>
                </c:pt>
                <c:pt idx="88">
                  <c:v>151.87889021336517</c:v>
                </c:pt>
                <c:pt idx="89">
                  <c:v>152.02743180794212</c:v>
                </c:pt>
                <c:pt idx="90">
                  <c:v>152.17066344730137</c:v>
                </c:pt>
                <c:pt idx="91">
                  <c:v>152.30863140685136</c:v>
                </c:pt>
                <c:pt idx="92">
                  <c:v>152.44138197176386</c:v>
                </c:pt>
                <c:pt idx="93">
                  <c:v>152.56896143356957</c:v>
                </c:pt>
                <c:pt idx="94">
                  <c:v>152.69141608402202</c:v>
                </c:pt>
                <c:pt idx="95">
                  <c:v>152.8087922116928</c:v>
                </c:pt>
                <c:pt idx="96">
                  <c:v>152.92113609583535</c:v>
                </c:pt>
                <c:pt idx="97">
                  <c:v>153.02849400434607</c:v>
                </c:pt>
                <c:pt idx="98">
                  <c:v>153.13091218557889</c:v>
                </c:pt>
                <c:pt idx="99">
                  <c:v>153.22843686698934</c:v>
                </c:pt>
                <c:pt idx="100">
                  <c:v>153.32111425104671</c:v>
                </c:pt>
                <c:pt idx="101">
                  <c:v>153.40899050636517</c:v>
                </c:pt>
                <c:pt idx="102">
                  <c:v>153.49211176771365</c:v>
                </c:pt>
                <c:pt idx="103">
                  <c:v>153.57052412851263</c:v>
                </c:pt>
                <c:pt idx="104">
                  <c:v>153.64427363742914</c:v>
                </c:pt>
                <c:pt idx="105">
                  <c:v>153.71340629292226</c:v>
                </c:pt>
                <c:pt idx="106">
                  <c:v>153.77796804052056</c:v>
                </c:pt>
                <c:pt idx="107">
                  <c:v>153.83800476736792</c:v>
                </c:pt>
                <c:pt idx="108">
                  <c:v>153.89356229676855</c:v>
                </c:pt>
                <c:pt idx="109">
                  <c:v>153.94468638478136</c:v>
                </c:pt>
                <c:pt idx="110">
                  <c:v>153.99142271613124</c:v>
                </c:pt>
                <c:pt idx="111">
                  <c:v>154.03381689875394</c:v>
                </c:pt>
                <c:pt idx="112">
                  <c:v>154.07191445765804</c:v>
                </c:pt>
                <c:pt idx="113">
                  <c:v>154.10576083493385</c:v>
                </c:pt>
                <c:pt idx="114">
                  <c:v>154.135401382249</c:v>
                </c:pt>
                <c:pt idx="115">
                  <c:v>154.16088135675923</c:v>
                </c:pt>
                <c:pt idx="116">
                  <c:v>154.18224591770166</c:v>
                </c:pt>
                <c:pt idx="117">
                  <c:v>154.19954012162225</c:v>
                </c:pt>
                <c:pt idx="118">
                  <c:v>154.21280891896916</c:v>
                </c:pt>
                <c:pt idx="119">
                  <c:v>154.22209714727074</c:v>
                </c:pt>
                <c:pt idx="120">
                  <c:v>154.22744953046069</c:v>
                </c:pt>
                <c:pt idx="121">
                  <c:v>154.22891067205578</c:v>
                </c:pt>
                <c:pt idx="122">
                  <c:v>154.22652505243181</c:v>
                </c:pt>
                <c:pt idx="123">
                  <c:v>154.22033702405022</c:v>
                </c:pt>
                <c:pt idx="124">
                  <c:v>154.2103908073677</c:v>
                </c:pt>
                <c:pt idx="125">
                  <c:v>154.19673048811146</c:v>
                </c:pt>
                <c:pt idx="126">
                  <c:v>154.17940001182257</c:v>
                </c:pt>
                <c:pt idx="127">
                  <c:v>154.15844318044836</c:v>
                </c:pt>
                <c:pt idx="128">
                  <c:v>154.13390364825125</c:v>
                </c:pt>
                <c:pt idx="129">
                  <c:v>154.10582491908369</c:v>
                </c:pt>
                <c:pt idx="130">
                  <c:v>154.07425034161409</c:v>
                </c:pt>
                <c:pt idx="131">
                  <c:v>154.03922310591852</c:v>
                </c:pt>
                <c:pt idx="132">
                  <c:v>154.00078623938919</c:v>
                </c:pt>
                <c:pt idx="133">
                  <c:v>153.95898260264286</c:v>
                </c:pt>
                <c:pt idx="134">
                  <c:v>153.91385488952736</c:v>
                </c:pt>
                <c:pt idx="135">
                  <c:v>153.86544561824851</c:v>
                </c:pt>
                <c:pt idx="136">
                  <c:v>153.81379713205956</c:v>
                </c:pt>
                <c:pt idx="137">
                  <c:v>153.75895159311978</c:v>
                </c:pt>
                <c:pt idx="138">
                  <c:v>153.70095098113441</c:v>
                </c:pt>
                <c:pt idx="139">
                  <c:v>153.63983708994562</c:v>
                </c:pt>
                <c:pt idx="140">
                  <c:v>153.57565152207363</c:v>
                </c:pt>
                <c:pt idx="141">
                  <c:v>153.50843568735667</c:v>
                </c:pt>
                <c:pt idx="142">
                  <c:v>153.43823080158995</c:v>
                </c:pt>
                <c:pt idx="143">
                  <c:v>153.36507787901797</c:v>
                </c:pt>
                <c:pt idx="144">
                  <c:v>153.28901773302286</c:v>
                </c:pt>
                <c:pt idx="145">
                  <c:v>153.21009097066502</c:v>
                </c:pt>
                <c:pt idx="146">
                  <c:v>153.12833799200519</c:v>
                </c:pt>
                <c:pt idx="147">
                  <c:v>153.0437989860111</c:v>
                </c:pt>
                <c:pt idx="148">
                  <c:v>152.95651392851326</c:v>
                </c:pt>
                <c:pt idx="149">
                  <c:v>152.86652257811124</c:v>
                </c:pt>
                <c:pt idx="150">
                  <c:v>152.77386447549526</c:v>
                </c:pt>
                <c:pt idx="151">
                  <c:v>152.67857893935235</c:v>
                </c:pt>
                <c:pt idx="152">
                  <c:v>152.58070506295553</c:v>
                </c:pt>
                <c:pt idx="153">
                  <c:v>152.48028171485095</c:v>
                </c:pt>
                <c:pt idx="154">
                  <c:v>152.37734753271474</c:v>
                </c:pt>
                <c:pt idx="155">
                  <c:v>152.27194092540586</c:v>
                </c:pt>
                <c:pt idx="156">
                  <c:v>152.16410006682273</c:v>
                </c:pt>
                <c:pt idx="157">
                  <c:v>152.05386289385808</c:v>
                </c:pt>
                <c:pt idx="158">
                  <c:v>151.94126710640219</c:v>
                </c:pt>
                <c:pt idx="159">
                  <c:v>151.82635016393144</c:v>
                </c:pt>
                <c:pt idx="160">
                  <c:v>151.70914928414541</c:v>
                </c:pt>
                <c:pt idx="161">
                  <c:v>151.58970144160438</c:v>
                </c:pt>
                <c:pt idx="162">
                  <c:v>151.46804336226793</c:v>
                </c:pt>
                <c:pt idx="163">
                  <c:v>151.34421152554751</c:v>
                </c:pt>
                <c:pt idx="164">
                  <c:v>151.21824216157674</c:v>
                </c:pt>
                <c:pt idx="165">
                  <c:v>151.09017124848253</c:v>
                </c:pt>
                <c:pt idx="166">
                  <c:v>150.96003451033863</c:v>
                </c:pt>
                <c:pt idx="167">
                  <c:v>150.8278674192172</c:v>
                </c:pt>
                <c:pt idx="168">
                  <c:v>150.69370518699535</c:v>
                </c:pt>
                <c:pt idx="169">
                  <c:v>150.55758277150446</c:v>
                </c:pt>
                <c:pt idx="170">
                  <c:v>150.41953486833643</c:v>
                </c:pt>
                <c:pt idx="171">
                  <c:v>150.27959591357805</c:v>
                </c:pt>
                <c:pt idx="172">
                  <c:v>150.13780008381286</c:v>
                </c:pt>
                <c:pt idx="173">
                  <c:v>149.99418128861041</c:v>
                </c:pt>
                <c:pt idx="174">
                  <c:v>149.84877317530893</c:v>
                </c:pt>
                <c:pt idx="175">
                  <c:v>149.70160912560246</c:v>
                </c:pt>
                <c:pt idx="176">
                  <c:v>149.55272225349336</c:v>
                </c:pt>
                <c:pt idx="177">
                  <c:v>149.40214540802614</c:v>
                </c:pt>
                <c:pt idx="178">
                  <c:v>149.24991116850788</c:v>
                </c:pt>
                <c:pt idx="179">
                  <c:v>149.09605184314398</c:v>
                </c:pt>
                <c:pt idx="180">
                  <c:v>148.94059947313741</c:v>
                </c:pt>
                <c:pt idx="181">
                  <c:v>148.78358582586006</c:v>
                </c:pt>
                <c:pt idx="182">
                  <c:v>148.6250423982691</c:v>
                </c:pt>
                <c:pt idx="183">
                  <c:v>148.46500041417619</c:v>
                </c:pt>
                <c:pt idx="184">
                  <c:v>148.30349082629755</c:v>
                </c:pt>
                <c:pt idx="185">
                  <c:v>148.14054431147392</c:v>
                </c:pt>
                <c:pt idx="186">
                  <c:v>147.97619127476986</c:v>
                </c:pt>
                <c:pt idx="187">
                  <c:v>147.81046184469329</c:v>
                </c:pt>
                <c:pt idx="188">
                  <c:v>147.64338587661157</c:v>
                </c:pt>
                <c:pt idx="189">
                  <c:v>147.47499294865426</c:v>
                </c:pt>
                <c:pt idx="190">
                  <c:v>147.30531236512877</c:v>
                </c:pt>
                <c:pt idx="191">
                  <c:v>147.13437315447212</c:v>
                </c:pt>
                <c:pt idx="192">
                  <c:v>146.96220406925138</c:v>
                </c:pt>
                <c:pt idx="193">
                  <c:v>146.78883358548137</c:v>
                </c:pt>
                <c:pt idx="194">
                  <c:v>146.61428990194202</c:v>
                </c:pt>
                <c:pt idx="195">
                  <c:v>146.43860094359388</c:v>
                </c:pt>
                <c:pt idx="196">
                  <c:v>146.2617943581634</c:v>
                </c:pt>
                <c:pt idx="197">
                  <c:v>146.08389751682631</c:v>
                </c:pt>
                <c:pt idx="198">
                  <c:v>145.90493751625689</c:v>
                </c:pt>
                <c:pt idx="199">
                  <c:v>145.72494117521299</c:v>
                </c:pt>
                <c:pt idx="200">
                  <c:v>145.54393504000055</c:v>
                </c:pt>
                <c:pt idx="201">
                  <c:v>145.36194537764334</c:v>
                </c:pt>
                <c:pt idx="202">
                  <c:v>145.1789981820302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A1-4488-81CA-DE0A9C301D77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curve-69-0'!$V$3:$V$205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5.5334313688359957</c:v>
                </c:pt>
                <c:pt idx="2">
                  <c:v>21.182198753069148</c:v>
                </c:pt>
                <c:pt idx="3">
                  <c:v>21.324567347296153</c:v>
                </c:pt>
                <c:pt idx="4">
                  <c:v>21.465287468378502</c:v>
                </c:pt>
                <c:pt idx="5">
                  <c:v>21.604365830105721</c:v>
                </c:pt>
                <c:pt idx="6">
                  <c:v>21.741809156645697</c:v>
                </c:pt>
                <c:pt idx="7">
                  <c:v>21.877624183936906</c:v>
                </c:pt>
                <c:pt idx="8">
                  <c:v>22.011817660321231</c:v>
                </c:pt>
                <c:pt idx="9">
                  <c:v>22.144396348569018</c:v>
                </c:pt>
                <c:pt idx="10">
                  <c:v>22.27536702663846</c:v>
                </c:pt>
                <c:pt idx="11">
                  <c:v>22.404736488688126</c:v>
                </c:pt>
                <c:pt idx="12">
                  <c:v>22.532511546216053</c:v>
                </c:pt>
                <c:pt idx="13">
                  <c:v>22.658699029072249</c:v>
                </c:pt>
                <c:pt idx="14">
                  <c:v>22.783305786850953</c:v>
                </c:pt>
                <c:pt idx="15">
                  <c:v>22.906338688764016</c:v>
                </c:pt>
                <c:pt idx="16">
                  <c:v>23.0278046260457</c:v>
                </c:pt>
                <c:pt idx="17">
                  <c:v>23.147710511193242</c:v>
                </c:pt>
                <c:pt idx="18">
                  <c:v>23.266063279991922</c:v>
                </c:pt>
                <c:pt idx="19">
                  <c:v>23.382869891388491</c:v>
                </c:pt>
                <c:pt idx="20">
                  <c:v>23.498137328883395</c:v>
                </c:pt>
                <c:pt idx="21">
                  <c:v>23.611872600910466</c:v>
                </c:pt>
                <c:pt idx="22">
                  <c:v>23.724082741469758</c:v>
                </c:pt>
                <c:pt idx="23">
                  <c:v>23.834774810760351</c:v>
                </c:pt>
                <c:pt idx="24">
                  <c:v>23.943955895560091</c:v>
                </c:pt>
                <c:pt idx="25">
                  <c:v>24.051633109858361</c:v>
                </c:pt>
                <c:pt idx="26">
                  <c:v>24.157813595488964</c:v>
                </c:pt>
                <c:pt idx="27">
                  <c:v>24.26250452238321</c:v>
                </c:pt>
                <c:pt idx="28">
                  <c:v>24.365713089076202</c:v>
                </c:pt>
                <c:pt idx="29">
                  <c:v>24.467446522833395</c:v>
                </c:pt>
                <c:pt idx="30">
                  <c:v>24.567712080156845</c:v>
                </c:pt>
                <c:pt idx="31">
                  <c:v>24.666517047291507</c:v>
                </c:pt>
                <c:pt idx="32">
                  <c:v>24.76386873997205</c:v>
                </c:pt>
                <c:pt idx="33">
                  <c:v>24.859774504308877</c:v>
                </c:pt>
                <c:pt idx="34">
                  <c:v>24.954241716155234</c:v>
                </c:pt>
                <c:pt idx="35">
                  <c:v>25.047277781866661</c:v>
                </c:pt>
                <c:pt idx="36">
                  <c:v>25.138890138300951</c:v>
                </c:pt>
                <c:pt idx="37">
                  <c:v>25.229086252818167</c:v>
                </c:pt>
                <c:pt idx="38">
                  <c:v>25.31787362328064</c:v>
                </c:pt>
                <c:pt idx="39">
                  <c:v>25.405259778432665</c:v>
                </c:pt>
                <c:pt idx="40">
                  <c:v>25.491252277267673</c:v>
                </c:pt>
                <c:pt idx="41">
                  <c:v>25.575858709534497</c:v>
                </c:pt>
                <c:pt idx="42">
                  <c:v>25.659086695610792</c:v>
                </c:pt>
                <c:pt idx="43">
                  <c:v>25.740943886123361</c:v>
                </c:pt>
                <c:pt idx="44">
                  <c:v>25.821437962201266</c:v>
                </c:pt>
                <c:pt idx="45">
                  <c:v>25.900576634716455</c:v>
                </c:pt>
                <c:pt idx="46">
                  <c:v>25.978367645043132</c:v>
                </c:pt>
                <c:pt idx="47">
                  <c:v>26.054818763918686</c:v>
                </c:pt>
                <c:pt idx="48">
                  <c:v>26.129937791949942</c:v>
                </c:pt>
                <c:pt idx="49">
                  <c:v>26.203732558727211</c:v>
                </c:pt>
                <c:pt idx="50">
                  <c:v>26.276210922824284</c:v>
                </c:pt>
                <c:pt idx="51">
                  <c:v>26.347380771798434</c:v>
                </c:pt>
                <c:pt idx="52">
                  <c:v>26.417250021304461</c:v>
                </c:pt>
                <c:pt idx="53">
                  <c:v>26.485826615221253</c:v>
                </c:pt>
                <c:pt idx="54">
                  <c:v>26.553118524892394</c:v>
                </c:pt>
                <c:pt idx="55">
                  <c:v>26.619133749126167</c:v>
                </c:pt>
                <c:pt idx="56">
                  <c:v>26.683880313309594</c:v>
                </c:pt>
                <c:pt idx="57">
                  <c:v>26.747366269281869</c:v>
                </c:pt>
                <c:pt idx="58">
                  <c:v>26.809599695081232</c:v>
                </c:pt>
                <c:pt idx="59">
                  <c:v>26.870588693679309</c:v>
                </c:pt>
                <c:pt idx="60">
                  <c:v>26.930341393487378</c:v>
                </c:pt>
                <c:pt idx="61">
                  <c:v>26.988865947217278</c:v>
                </c:pt>
                <c:pt idx="62">
                  <c:v>27.046170531248581</c:v>
                </c:pt>
                <c:pt idx="63">
                  <c:v>27.1022633456286</c:v>
                </c:pt>
                <c:pt idx="64">
                  <c:v>27.157152612933277</c:v>
                </c:pt>
                <c:pt idx="65">
                  <c:v>27.210846578140661</c:v>
                </c:pt>
                <c:pt idx="66">
                  <c:v>27.263353507491761</c:v>
                </c:pt>
                <c:pt idx="67">
                  <c:v>27.314681688490605</c:v>
                </c:pt>
                <c:pt idx="68">
                  <c:v>27.364839428891674</c:v>
                </c:pt>
                <c:pt idx="69">
                  <c:v>27.413835056067093</c:v>
                </c:pt>
                <c:pt idx="70">
                  <c:v>27.461676916247235</c:v>
                </c:pt>
                <c:pt idx="71">
                  <c:v>27.508373374394161</c:v>
                </c:pt>
                <c:pt idx="72">
                  <c:v>27.553932812809382</c:v>
                </c:pt>
                <c:pt idx="73">
                  <c:v>27.598363630880751</c:v>
                </c:pt>
                <c:pt idx="74">
                  <c:v>27.641674244196501</c:v>
                </c:pt>
                <c:pt idx="75">
                  <c:v>27.683873083785841</c:v>
                </c:pt>
                <c:pt idx="76">
                  <c:v>27.724968595486121</c:v>
                </c:pt>
                <c:pt idx="77">
                  <c:v>27.76496923943661</c:v>
                </c:pt>
                <c:pt idx="78">
                  <c:v>27.80388348855967</c:v>
                </c:pt>
                <c:pt idx="79">
                  <c:v>27.841719828687328</c:v>
                </c:pt>
                <c:pt idx="80">
                  <c:v>27.878486757169085</c:v>
                </c:pt>
                <c:pt idx="81">
                  <c:v>27.914192782365621</c:v>
                </c:pt>
                <c:pt idx="82">
                  <c:v>27.948846423015986</c:v>
                </c:pt>
                <c:pt idx="83">
                  <c:v>27.982456206718798</c:v>
                </c:pt>
                <c:pt idx="84">
                  <c:v>28.015030670185403</c:v>
                </c:pt>
                <c:pt idx="85">
                  <c:v>28.046578357467933</c:v>
                </c:pt>
                <c:pt idx="86">
                  <c:v>28.077107819832747</c:v>
                </c:pt>
                <c:pt idx="87">
                  <c:v>28.106627614621349</c:v>
                </c:pt>
                <c:pt idx="88">
                  <c:v>28.135146304237857</c:v>
                </c:pt>
                <c:pt idx="89">
                  <c:v>28.162672455895876</c:v>
                </c:pt>
                <c:pt idx="90">
                  <c:v>28.189214640099713</c:v>
                </c:pt>
                <c:pt idx="91">
                  <c:v>28.214781430264679</c:v>
                </c:pt>
                <c:pt idx="92">
                  <c:v>28.23938140170457</c:v>
                </c:pt>
                <c:pt idx="93">
                  <c:v>28.263023130998821</c:v>
                </c:pt>
                <c:pt idx="94">
                  <c:v>28.285715194853456</c:v>
                </c:pt>
                <c:pt idx="95">
                  <c:v>28.307466169468221</c:v>
                </c:pt>
                <c:pt idx="96">
                  <c:v>28.328284629397519</c:v>
                </c:pt>
                <c:pt idx="97">
                  <c:v>28.348179147170697</c:v>
                </c:pt>
                <c:pt idx="98">
                  <c:v>28.367158291773276</c:v>
                </c:pt>
                <c:pt idx="99">
                  <c:v>28.38523062839382</c:v>
                </c:pt>
                <c:pt idx="100">
                  <c:v>28.402404717664531</c:v>
                </c:pt>
                <c:pt idx="101">
                  <c:v>28.418689114015905</c:v>
                </c:pt>
                <c:pt idx="102">
                  <c:v>28.434092365676733</c:v>
                </c:pt>
                <c:pt idx="103">
                  <c:v>28.448623013281882</c:v>
                </c:pt>
                <c:pt idx="104">
                  <c:v>28.462289589239465</c:v>
                </c:pt>
                <c:pt idx="105">
                  <c:v>28.475100616718318</c:v>
                </c:pt>
                <c:pt idx="106">
                  <c:v>28.487064609141743</c:v>
                </c:pt>
                <c:pt idx="107">
                  <c:v>28.498190069174981</c:v>
                </c:pt>
                <c:pt idx="108">
                  <c:v>28.508485487712679</c:v>
                </c:pt>
                <c:pt idx="109">
                  <c:v>28.51795934324608</c:v>
                </c:pt>
                <c:pt idx="110">
                  <c:v>28.526620101103628</c:v>
                </c:pt>
                <c:pt idx="111">
                  <c:v>28.534476212438431</c:v>
                </c:pt>
                <c:pt idx="112">
                  <c:v>28.541536113089183</c:v>
                </c:pt>
                <c:pt idx="113">
                  <c:v>28.547808223580166</c:v>
                </c:pt>
                <c:pt idx="114">
                  <c:v>28.55330094772901</c:v>
                </c:pt>
                <c:pt idx="115">
                  <c:v>28.55802267188734</c:v>
                </c:pt>
                <c:pt idx="116">
                  <c:v>28.561981764307909</c:v>
                </c:pt>
                <c:pt idx="117">
                  <c:v>28.565186574258661</c:v>
                </c:pt>
                <c:pt idx="118">
                  <c:v>28.567645431389899</c:v>
                </c:pt>
                <c:pt idx="119">
                  <c:v>28.56936664446863</c:v>
                </c:pt>
                <c:pt idx="120">
                  <c:v>28.570358501252002</c:v>
                </c:pt>
                <c:pt idx="121">
                  <c:v>28.570629267221648</c:v>
                </c:pt>
                <c:pt idx="122">
                  <c:v>28.570187185077422</c:v>
                </c:pt>
                <c:pt idx="123">
                  <c:v>28.569040473851448</c:v>
                </c:pt>
                <c:pt idx="124">
                  <c:v>28.567197328148719</c:v>
                </c:pt>
                <c:pt idx="125">
                  <c:v>28.564665917640841</c:v>
                </c:pt>
                <c:pt idx="126">
                  <c:v>28.561454386053512</c:v>
                </c:pt>
                <c:pt idx="127">
                  <c:v>28.557570850533676</c:v>
                </c:pt>
                <c:pt idx="128">
                  <c:v>28.553023400890165</c:v>
                </c:pt>
                <c:pt idx="129">
                  <c:v>28.547820099087406</c:v>
                </c:pt>
                <c:pt idx="130">
                  <c:v>28.541968978359478</c:v>
                </c:pt>
                <c:pt idx="131">
                  <c:v>28.535478042577278</c:v>
                </c:pt>
                <c:pt idx="132">
                  <c:v>28.528355265489136</c:v>
                </c:pt>
                <c:pt idx="133">
                  <c:v>28.520608589961416</c:v>
                </c:pt>
                <c:pt idx="134">
                  <c:v>28.512245927978519</c:v>
                </c:pt>
                <c:pt idx="135">
                  <c:v>28.503275158997532</c:v>
                </c:pt>
                <c:pt idx="136">
                  <c:v>28.493704130074793</c:v>
                </c:pt>
                <c:pt idx="137">
                  <c:v>28.483540654726802</c:v>
                </c:pt>
                <c:pt idx="138">
                  <c:v>28.472792512677092</c:v>
                </c:pt>
                <c:pt idx="139">
                  <c:v>28.461467449223402</c:v>
                </c:pt>
                <c:pt idx="140">
                  <c:v>28.44957317422514</c:v>
                </c:pt>
                <c:pt idx="141">
                  <c:v>28.437117361850284</c:v>
                </c:pt>
                <c:pt idx="142">
                  <c:v>28.424107650322217</c:v>
                </c:pt>
                <c:pt idx="143">
                  <c:v>28.410551640527526</c:v>
                </c:pt>
                <c:pt idx="144">
                  <c:v>28.396456896142563</c:v>
                </c:pt>
                <c:pt idx="145">
                  <c:v>28.381830942620923</c:v>
                </c:pt>
                <c:pt idx="146">
                  <c:v>28.366681267066873</c:v>
                </c:pt>
                <c:pt idx="147">
                  <c:v>28.351015317475969</c:v>
                </c:pt>
                <c:pt idx="148">
                  <c:v>28.334840502355352</c:v>
                </c:pt>
                <c:pt idx="149">
                  <c:v>28.318164189964357</c:v>
                </c:pt>
                <c:pt idx="150">
                  <c:v>28.300993708187949</c:v>
                </c:pt>
                <c:pt idx="151">
                  <c:v>28.283336343777332</c:v>
                </c:pt>
                <c:pt idx="152">
                  <c:v>28.265199341717118</c:v>
                </c:pt>
                <c:pt idx="153">
                  <c:v>28.246589905351893</c:v>
                </c:pt>
                <c:pt idx="154">
                  <c:v>28.227515195247133</c:v>
                </c:pt>
                <c:pt idx="155">
                  <c:v>28.207982329568896</c:v>
                </c:pt>
                <c:pt idx="156">
                  <c:v>28.187998382944727</c:v>
                </c:pt>
                <c:pt idx="157">
                  <c:v>28.167570386083973</c:v>
                </c:pt>
                <c:pt idx="158">
                  <c:v>28.146705325777788</c:v>
                </c:pt>
                <c:pt idx="159">
                  <c:v>28.125410144266283</c:v>
                </c:pt>
                <c:pt idx="160">
                  <c:v>28.103691738985415</c:v>
                </c:pt>
                <c:pt idx="161">
                  <c:v>28.081556962313847</c:v>
                </c:pt>
                <c:pt idx="162">
                  <c:v>28.059012620560431</c:v>
                </c:pt>
                <c:pt idx="163">
                  <c:v>28.036065474343896</c:v>
                </c:pt>
                <c:pt idx="164">
                  <c:v>28.012722238086596</c:v>
                </c:pt>
                <c:pt idx="165">
                  <c:v>27.988989579508239</c:v>
                </c:pt>
                <c:pt idx="166">
                  <c:v>27.964874119246197</c:v>
                </c:pt>
                <c:pt idx="167">
                  <c:v>27.9403824312352</c:v>
                </c:pt>
                <c:pt idx="168">
                  <c:v>27.915521041188551</c:v>
                </c:pt>
                <c:pt idx="169">
                  <c:v>27.890296427737216</c:v>
                </c:pt>
                <c:pt idx="170">
                  <c:v>27.864715020911035</c:v>
                </c:pt>
                <c:pt idx="171">
                  <c:v>27.83878320264499</c:v>
                </c:pt>
                <c:pt idx="172">
                  <c:v>27.812507306779199</c:v>
                </c:pt>
                <c:pt idx="173">
                  <c:v>27.785893617666702</c:v>
                </c:pt>
                <c:pt idx="174">
                  <c:v>27.758948371059411</c:v>
                </c:pt>
                <c:pt idx="175">
                  <c:v>27.731677753475292</c:v>
                </c:pt>
                <c:pt idx="176">
                  <c:v>27.704087901818664</c:v>
                </c:pt>
                <c:pt idx="177">
                  <c:v>27.676184903886462</c:v>
                </c:pt>
                <c:pt idx="178">
                  <c:v>27.647974797482266</c:v>
                </c:pt>
                <c:pt idx="179">
                  <c:v>27.619463570163209</c:v>
                </c:pt>
                <c:pt idx="180">
                  <c:v>27.59065715999931</c:v>
                </c:pt>
                <c:pt idx="181">
                  <c:v>27.561561454307881</c:v>
                </c:pt>
                <c:pt idx="182">
                  <c:v>27.532182290286311</c:v>
                </c:pt>
                <c:pt idx="183">
                  <c:v>27.502525454505822</c:v>
                </c:pt>
                <c:pt idx="184">
                  <c:v>27.472596683291162</c:v>
                </c:pt>
                <c:pt idx="185">
                  <c:v>27.442401661834648</c:v>
                </c:pt>
                <c:pt idx="186">
                  <c:v>27.411946024955562</c:v>
                </c:pt>
                <c:pt idx="187">
                  <c:v>27.381235356214177</c:v>
                </c:pt>
                <c:pt idx="188">
                  <c:v>27.350275188544607</c:v>
                </c:pt>
                <c:pt idx="189">
                  <c:v>27.319071003495402</c:v>
                </c:pt>
                <c:pt idx="190">
                  <c:v>27.287628231862374</c:v>
                </c:pt>
                <c:pt idx="191">
                  <c:v>27.255952253308902</c:v>
                </c:pt>
                <c:pt idx="192">
                  <c:v>27.224048396365944</c:v>
                </c:pt>
                <c:pt idx="193">
                  <c:v>27.191921938305441</c:v>
                </c:pt>
                <c:pt idx="194">
                  <c:v>27.159578105013793</c:v>
                </c:pt>
                <c:pt idx="195">
                  <c:v>27.127022071624651</c:v>
                </c:pt>
                <c:pt idx="196">
                  <c:v>27.094258961886108</c:v>
                </c:pt>
                <c:pt idx="197">
                  <c:v>27.06129384828726</c:v>
                </c:pt>
                <c:pt idx="198">
                  <c:v>27.028131752437904</c:v>
                </c:pt>
                <c:pt idx="199">
                  <c:v>26.9947776444357</c:v>
                </c:pt>
                <c:pt idx="200">
                  <c:v>26.961236443878711</c:v>
                </c:pt>
                <c:pt idx="201">
                  <c:v>26.927513018599747</c:v>
                </c:pt>
                <c:pt idx="202">
                  <c:v>26.893612185805438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A1-4488-81CA-DE0A9C301D77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curve-69-0'!$X$3:$X$205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1.1066862737671992</c:v>
                </c:pt>
                <c:pt idx="2">
                  <c:v>4.2364397506138296</c:v>
                </c:pt>
                <c:pt idx="3">
                  <c:v>4.2649134694592306</c:v>
                </c:pt>
                <c:pt idx="4">
                  <c:v>4.2930574936757004</c:v>
                </c:pt>
                <c:pt idx="5">
                  <c:v>4.3208731660211441</c:v>
                </c:pt>
                <c:pt idx="6">
                  <c:v>4.3483618313291394</c:v>
                </c:pt>
                <c:pt idx="7">
                  <c:v>4.3755248367873811</c:v>
                </c:pt>
                <c:pt idx="8">
                  <c:v>4.4023635320642462</c:v>
                </c:pt>
                <c:pt idx="9">
                  <c:v>4.4288792697138035</c:v>
                </c:pt>
                <c:pt idx="10">
                  <c:v>4.4550734053276919</c:v>
                </c:pt>
                <c:pt idx="11">
                  <c:v>4.4809472977376252</c:v>
                </c:pt>
                <c:pt idx="12">
                  <c:v>4.5065023092432108</c:v>
                </c:pt>
                <c:pt idx="13">
                  <c:v>4.5317398058144498</c:v>
                </c:pt>
                <c:pt idx="14">
                  <c:v>4.5566611573701907</c:v>
                </c:pt>
                <c:pt idx="15">
                  <c:v>4.5812677377528033</c:v>
                </c:pt>
                <c:pt idx="16">
                  <c:v>4.6055609252091401</c:v>
                </c:pt>
                <c:pt idx="17">
                  <c:v>4.6295421022386485</c:v>
                </c:pt>
                <c:pt idx="18">
                  <c:v>4.6532126559983844</c:v>
                </c:pt>
                <c:pt idx="19">
                  <c:v>4.6765739782776983</c:v>
                </c:pt>
                <c:pt idx="20">
                  <c:v>4.699627465776679</c:v>
                </c:pt>
                <c:pt idx="21">
                  <c:v>4.7223745201820932</c:v>
                </c:pt>
                <c:pt idx="22">
                  <c:v>4.7448165482939517</c:v>
                </c:pt>
                <c:pt idx="23">
                  <c:v>4.7669549621520702</c:v>
                </c:pt>
                <c:pt idx="24">
                  <c:v>4.7887911791120183</c:v>
                </c:pt>
                <c:pt idx="25">
                  <c:v>4.8103266219716723</c:v>
                </c:pt>
                <c:pt idx="26">
                  <c:v>4.8315627190977928</c:v>
                </c:pt>
                <c:pt idx="27">
                  <c:v>4.8525009044766421</c:v>
                </c:pt>
                <c:pt idx="28">
                  <c:v>4.8731426178152404</c:v>
                </c:pt>
                <c:pt idx="29">
                  <c:v>4.8934893045666792</c:v>
                </c:pt>
                <c:pt idx="30">
                  <c:v>4.913542416031369</c:v>
                </c:pt>
                <c:pt idx="31">
                  <c:v>4.9333034094583015</c:v>
                </c:pt>
                <c:pt idx="32">
                  <c:v>4.9527737479944101</c:v>
                </c:pt>
                <c:pt idx="33">
                  <c:v>4.9719549008617756</c:v>
                </c:pt>
                <c:pt idx="34">
                  <c:v>4.9908483432310469</c:v>
                </c:pt>
                <c:pt idx="35">
                  <c:v>5.0094555563733323</c:v>
                </c:pt>
                <c:pt idx="36">
                  <c:v>5.0277780276601902</c:v>
                </c:pt>
                <c:pt idx="37">
                  <c:v>5.0458172505636334</c:v>
                </c:pt>
                <c:pt idx="38">
                  <c:v>5.063574724656128</c:v>
                </c:pt>
                <c:pt idx="39">
                  <c:v>5.081051955686533</c:v>
                </c:pt>
                <c:pt idx="40">
                  <c:v>5.0982504554535346</c:v>
                </c:pt>
                <c:pt idx="41">
                  <c:v>5.1151717419068996</c:v>
                </c:pt>
                <c:pt idx="42">
                  <c:v>5.1318173391221586</c:v>
                </c:pt>
                <c:pt idx="43">
                  <c:v>5.1481887772246724</c:v>
                </c:pt>
                <c:pt idx="44">
                  <c:v>5.1642875924402531</c:v>
                </c:pt>
                <c:pt idx="45">
                  <c:v>5.1801153269432909</c:v>
                </c:pt>
                <c:pt idx="46">
                  <c:v>5.1956735290086264</c:v>
                </c:pt>
                <c:pt idx="47">
                  <c:v>5.2109637527837371</c:v>
                </c:pt>
                <c:pt idx="48">
                  <c:v>5.2259875583899884</c:v>
                </c:pt>
                <c:pt idx="49">
                  <c:v>5.2407465117454421</c:v>
                </c:pt>
                <c:pt idx="50">
                  <c:v>5.2552421845648567</c:v>
                </c:pt>
                <c:pt idx="51">
                  <c:v>5.2694761543596869</c:v>
                </c:pt>
                <c:pt idx="52">
                  <c:v>5.2834500042608923</c:v>
                </c:pt>
                <c:pt idx="53">
                  <c:v>5.2971653230442506</c:v>
                </c:pt>
                <c:pt idx="54">
                  <c:v>5.3106237049784788</c:v>
                </c:pt>
                <c:pt idx="55">
                  <c:v>5.3238267498252334</c:v>
                </c:pt>
                <c:pt idx="56">
                  <c:v>5.3367760626619187</c:v>
                </c:pt>
                <c:pt idx="57">
                  <c:v>5.3494732538563738</c:v>
                </c:pt>
                <c:pt idx="58">
                  <c:v>5.3619199390162464</c:v>
                </c:pt>
                <c:pt idx="59">
                  <c:v>5.3741177387358618</c:v>
                </c:pt>
                <c:pt idx="60">
                  <c:v>5.3860682786974756</c:v>
                </c:pt>
                <c:pt idx="61">
                  <c:v>5.3977731894434555</c:v>
                </c:pt>
                <c:pt idx="62">
                  <c:v>5.4092341062497162</c:v>
                </c:pt>
                <c:pt idx="63">
                  <c:v>5.4204526691257202</c:v>
                </c:pt>
                <c:pt idx="64">
                  <c:v>5.4314305225866555</c:v>
                </c:pt>
                <c:pt idx="65">
                  <c:v>5.4421693156281323</c:v>
                </c:pt>
                <c:pt idx="66">
                  <c:v>5.4526707014983522</c:v>
                </c:pt>
                <c:pt idx="67">
                  <c:v>5.462936337698121</c:v>
                </c:pt>
                <c:pt idx="68">
                  <c:v>5.4729678857783348</c:v>
                </c:pt>
                <c:pt idx="69">
                  <c:v>5.4827670112134186</c:v>
                </c:pt>
                <c:pt idx="70">
                  <c:v>5.492335383249447</c:v>
                </c:pt>
                <c:pt idx="71">
                  <c:v>5.5016746748788323</c:v>
                </c:pt>
                <c:pt idx="72">
                  <c:v>5.5107865625618766</c:v>
                </c:pt>
                <c:pt idx="73">
                  <c:v>5.5196727261761502</c:v>
                </c:pt>
                <c:pt idx="74">
                  <c:v>5.5283348488393003</c:v>
                </c:pt>
                <c:pt idx="75">
                  <c:v>5.5367746167571683</c:v>
                </c:pt>
                <c:pt idx="76">
                  <c:v>5.5449937190972243</c:v>
                </c:pt>
                <c:pt idx="77">
                  <c:v>5.552993847887322</c:v>
                </c:pt>
                <c:pt idx="78">
                  <c:v>5.5607766977119342</c:v>
                </c:pt>
                <c:pt idx="79">
                  <c:v>5.5683439657374656</c:v>
                </c:pt>
                <c:pt idx="80">
                  <c:v>5.5756973514338171</c:v>
                </c:pt>
                <c:pt idx="81">
                  <c:v>5.5828385564731242</c:v>
                </c:pt>
                <c:pt idx="82">
                  <c:v>5.5897692846031974</c:v>
                </c:pt>
                <c:pt idx="83">
                  <c:v>5.5964912413437595</c:v>
                </c:pt>
                <c:pt idx="84">
                  <c:v>5.6030061340370807</c:v>
                </c:pt>
                <c:pt idx="85">
                  <c:v>5.6093156714935866</c:v>
                </c:pt>
                <c:pt idx="86">
                  <c:v>5.6154215639665495</c:v>
                </c:pt>
                <c:pt idx="87">
                  <c:v>5.6213255229242698</c:v>
                </c:pt>
                <c:pt idx="88">
                  <c:v>5.6270292608475714</c:v>
                </c:pt>
                <c:pt idx="89">
                  <c:v>5.6325344911791753</c:v>
                </c:pt>
                <c:pt idx="90">
                  <c:v>5.6378429280199427</c:v>
                </c:pt>
                <c:pt idx="91">
                  <c:v>5.6429562860529359</c:v>
                </c:pt>
                <c:pt idx="92">
                  <c:v>5.6478762803409142</c:v>
                </c:pt>
                <c:pt idx="93">
                  <c:v>5.6526046261997642</c:v>
                </c:pt>
                <c:pt idx="94">
                  <c:v>5.6571430389706912</c:v>
                </c:pt>
                <c:pt idx="95">
                  <c:v>5.6614932338936441</c:v>
                </c:pt>
                <c:pt idx="96">
                  <c:v>5.665656925879504</c:v>
                </c:pt>
                <c:pt idx="97">
                  <c:v>5.6696358294341396</c:v>
                </c:pt>
                <c:pt idx="98">
                  <c:v>5.6734316583546551</c:v>
                </c:pt>
                <c:pt idx="99">
                  <c:v>5.6770461256787641</c:v>
                </c:pt>
                <c:pt idx="100">
                  <c:v>5.6804809435329062</c:v>
                </c:pt>
                <c:pt idx="101">
                  <c:v>5.683737822803181</c:v>
                </c:pt>
                <c:pt idx="102">
                  <c:v>5.6868184731353466</c:v>
                </c:pt>
                <c:pt idx="103">
                  <c:v>5.6897246026563764</c:v>
                </c:pt>
                <c:pt idx="104">
                  <c:v>5.6924579178478929</c:v>
                </c:pt>
                <c:pt idx="105">
                  <c:v>5.6950201233436637</c:v>
                </c:pt>
                <c:pt idx="106">
                  <c:v>5.6974129218283487</c:v>
                </c:pt>
                <c:pt idx="107">
                  <c:v>5.6996380138349965</c:v>
                </c:pt>
                <c:pt idx="108">
                  <c:v>5.7016970975425361</c:v>
                </c:pt>
                <c:pt idx="109">
                  <c:v>5.703591868649216</c:v>
                </c:pt>
                <c:pt idx="110">
                  <c:v>5.7053240202207256</c:v>
                </c:pt>
                <c:pt idx="111">
                  <c:v>5.7068952424876862</c:v>
                </c:pt>
                <c:pt idx="112">
                  <c:v>5.7083072226178366</c:v>
                </c:pt>
                <c:pt idx="113">
                  <c:v>5.7095616447160333</c:v>
                </c:pt>
                <c:pt idx="114">
                  <c:v>5.710660189545802</c:v>
                </c:pt>
                <c:pt idx="115">
                  <c:v>5.711604534377468</c:v>
                </c:pt>
                <c:pt idx="116">
                  <c:v>5.7123963528615818</c:v>
                </c:pt>
                <c:pt idx="117">
                  <c:v>5.7130373148517322</c:v>
                </c:pt>
                <c:pt idx="118">
                  <c:v>5.7135290862779797</c:v>
                </c:pt>
                <c:pt idx="119">
                  <c:v>5.713873328893726</c:v>
                </c:pt>
                <c:pt idx="120">
                  <c:v>5.7140717002504005</c:v>
                </c:pt>
                <c:pt idx="121">
                  <c:v>5.7141258534443296</c:v>
                </c:pt>
                <c:pt idx="122">
                  <c:v>5.7140374370154845</c:v>
                </c:pt>
                <c:pt idx="123">
                  <c:v>5.7138080947702896</c:v>
                </c:pt>
                <c:pt idx="124">
                  <c:v>5.7134394656297438</c:v>
                </c:pt>
                <c:pt idx="125">
                  <c:v>5.7129331835281683</c:v>
                </c:pt>
                <c:pt idx="126">
                  <c:v>5.7122908772107026</c:v>
                </c:pt>
                <c:pt idx="127">
                  <c:v>5.7115141701067351</c:v>
                </c:pt>
                <c:pt idx="128">
                  <c:v>5.710604680178033</c:v>
                </c:pt>
                <c:pt idx="129">
                  <c:v>5.7095640198174813</c:v>
                </c:pt>
                <c:pt idx="130">
                  <c:v>5.7083937956718955</c:v>
                </c:pt>
                <c:pt idx="131">
                  <c:v>5.7070956085154556</c:v>
                </c:pt>
                <c:pt idx="132">
                  <c:v>5.7056710530978272</c:v>
                </c:pt>
                <c:pt idx="133">
                  <c:v>5.7041217179922832</c:v>
                </c:pt>
                <c:pt idx="134">
                  <c:v>5.7024491855957038</c:v>
                </c:pt>
                <c:pt idx="135">
                  <c:v>5.7006550317995064</c:v>
                </c:pt>
                <c:pt idx="136">
                  <c:v>5.6987408260149586</c:v>
                </c:pt>
                <c:pt idx="137">
                  <c:v>5.6967081309453604</c:v>
                </c:pt>
                <c:pt idx="138">
                  <c:v>5.6945585025354184</c:v>
                </c:pt>
                <c:pt idx="139">
                  <c:v>5.6922934898446806</c:v>
                </c:pt>
                <c:pt idx="140">
                  <c:v>5.689914634845028</c:v>
                </c:pt>
                <c:pt idx="141">
                  <c:v>5.6874234723700567</c:v>
                </c:pt>
                <c:pt idx="142">
                  <c:v>5.6848215300644434</c:v>
                </c:pt>
                <c:pt idx="143">
                  <c:v>5.6821103281055052</c:v>
                </c:pt>
                <c:pt idx="144">
                  <c:v>5.6792913792285127</c:v>
                </c:pt>
                <c:pt idx="145">
                  <c:v>5.6763661885241845</c:v>
                </c:pt>
                <c:pt idx="146">
                  <c:v>5.6733362534133747</c:v>
                </c:pt>
                <c:pt idx="147">
                  <c:v>5.6702030634951939</c:v>
                </c:pt>
                <c:pt idx="148">
                  <c:v>5.6669681004710704</c:v>
                </c:pt>
                <c:pt idx="149">
                  <c:v>5.6636328379928713</c:v>
                </c:pt>
                <c:pt idx="150">
                  <c:v>5.6601987416375898</c:v>
                </c:pt>
                <c:pt idx="151">
                  <c:v>5.6566672687554664</c:v>
                </c:pt>
                <c:pt idx="152">
                  <c:v>5.6530398683434235</c:v>
                </c:pt>
                <c:pt idx="153">
                  <c:v>5.6493179810703786</c:v>
                </c:pt>
                <c:pt idx="154">
                  <c:v>5.6455030390494265</c:v>
                </c:pt>
                <c:pt idx="155">
                  <c:v>5.6415964659137794</c:v>
                </c:pt>
                <c:pt idx="156">
                  <c:v>5.6375996765889456</c:v>
                </c:pt>
                <c:pt idx="157">
                  <c:v>5.6335140772167946</c:v>
                </c:pt>
                <c:pt idx="158">
                  <c:v>5.6293410651555575</c:v>
                </c:pt>
                <c:pt idx="159">
                  <c:v>5.6250820288532566</c:v>
                </c:pt>
                <c:pt idx="160">
                  <c:v>5.6207383477970829</c:v>
                </c:pt>
                <c:pt idx="161">
                  <c:v>5.6163113924627694</c:v>
                </c:pt>
                <c:pt idx="162">
                  <c:v>5.6118025241120861</c:v>
                </c:pt>
                <c:pt idx="163">
                  <c:v>5.6072130948687793</c:v>
                </c:pt>
                <c:pt idx="164">
                  <c:v>5.6025444476173192</c:v>
                </c:pt>
                <c:pt idx="165">
                  <c:v>5.5977979159016478</c:v>
                </c:pt>
                <c:pt idx="166">
                  <c:v>5.5929748238492394</c:v>
                </c:pt>
                <c:pt idx="167">
                  <c:v>5.58807648624704</c:v>
                </c:pt>
                <c:pt idx="168">
                  <c:v>5.5831042082377103</c:v>
                </c:pt>
                <c:pt idx="169">
                  <c:v>5.5780592855474431</c:v>
                </c:pt>
                <c:pt idx="170">
                  <c:v>5.572943004182207</c:v>
                </c:pt>
                <c:pt idx="171">
                  <c:v>5.567756640528998</c:v>
                </c:pt>
                <c:pt idx="172">
                  <c:v>5.5625014613558399</c:v>
                </c:pt>
                <c:pt idx="173">
                  <c:v>5.5571787235333403</c:v>
                </c:pt>
                <c:pt idx="174">
                  <c:v>5.5517896742118822</c:v>
                </c:pt>
                <c:pt idx="175">
                  <c:v>5.5463355506950585</c:v>
                </c:pt>
                <c:pt idx="176">
                  <c:v>5.5408175803637327</c:v>
                </c:pt>
                <c:pt idx="177">
                  <c:v>5.5352369807772925</c:v>
                </c:pt>
                <c:pt idx="178">
                  <c:v>5.5295949594964533</c:v>
                </c:pt>
                <c:pt idx="179">
                  <c:v>5.5238927140326419</c:v>
                </c:pt>
                <c:pt idx="180">
                  <c:v>5.518131431999862</c:v>
                </c:pt>
                <c:pt idx="181">
                  <c:v>5.5123122908615763</c:v>
                </c:pt>
                <c:pt idx="182">
                  <c:v>5.5064364580572622</c:v>
                </c:pt>
                <c:pt idx="183">
                  <c:v>5.5005050909011644</c:v>
                </c:pt>
                <c:pt idx="184">
                  <c:v>5.4945193366582323</c:v>
                </c:pt>
                <c:pt idx="185">
                  <c:v>5.4884803323669296</c:v>
                </c:pt>
                <c:pt idx="186">
                  <c:v>5.4823892049911125</c:v>
                </c:pt>
                <c:pt idx="187">
                  <c:v>5.4762470712428355</c:v>
                </c:pt>
                <c:pt idx="188">
                  <c:v>5.4700550377089217</c:v>
                </c:pt>
                <c:pt idx="189">
                  <c:v>5.4638142006990806</c:v>
                </c:pt>
                <c:pt idx="190">
                  <c:v>5.4575256463724751</c:v>
                </c:pt>
                <c:pt idx="191">
                  <c:v>5.4511904506617803</c:v>
                </c:pt>
                <c:pt idx="192">
                  <c:v>5.444809679273189</c:v>
                </c:pt>
                <c:pt idx="193">
                  <c:v>5.4383843876610882</c:v>
                </c:pt>
                <c:pt idx="194">
                  <c:v>5.4319156210027586</c:v>
                </c:pt>
                <c:pt idx="195">
                  <c:v>5.4254044143249303</c:v>
                </c:pt>
                <c:pt idx="196">
                  <c:v>5.4188517923772217</c:v>
                </c:pt>
                <c:pt idx="197">
                  <c:v>5.412258769657452</c:v>
                </c:pt>
                <c:pt idx="198">
                  <c:v>5.405626350487581</c:v>
                </c:pt>
                <c:pt idx="199">
                  <c:v>5.3989555288871403</c:v>
                </c:pt>
                <c:pt idx="200">
                  <c:v>5.3922472887757422</c:v>
                </c:pt>
                <c:pt idx="201">
                  <c:v>5.3855026037199494</c:v>
                </c:pt>
                <c:pt idx="202">
                  <c:v>5.3787224371610876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A1-4488-81CA-DE0A9C30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</a:t>
                </a:r>
                <a:r>
                  <a:rPr lang="en-GB" sz="1200" b="1"/>
                  <a:t>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inorUnit val="1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curve-69-0'!$Y$3:$Y$205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336.67156843919525</c:v>
                </c:pt>
                <c:pt idx="2">
                  <c:v>1395.7815060926525</c:v>
                </c:pt>
                <c:pt idx="3">
                  <c:v>2462.0098734574603</c:v>
                </c:pt>
                <c:pt idx="4">
                  <c:v>3535.2742468763854</c:v>
                </c:pt>
                <c:pt idx="5">
                  <c:v>4615.4925383816717</c:v>
                </c:pt>
                <c:pt idx="6">
                  <c:v>5702.582996213956</c:v>
                </c:pt>
                <c:pt idx="7">
                  <c:v>6796.4642054108008</c:v>
                </c:pt>
                <c:pt idx="8">
                  <c:v>7897.0550884268623</c:v>
                </c:pt>
                <c:pt idx="9">
                  <c:v>9004.2749058553127</c:v>
                </c:pt>
                <c:pt idx="10">
                  <c:v>10118.043257187235</c:v>
                </c:pt>
                <c:pt idx="11">
                  <c:v>11238.280081621642</c:v>
                </c:pt>
                <c:pt idx="12">
                  <c:v>12364.905658932445</c:v>
                </c:pt>
                <c:pt idx="13">
                  <c:v>13497.840610386058</c:v>
                </c:pt>
                <c:pt idx="14">
                  <c:v>14637.005899728605</c:v>
                </c:pt>
                <c:pt idx="15">
                  <c:v>15782.322834166805</c:v>
                </c:pt>
                <c:pt idx="16">
                  <c:v>16933.713065469092</c:v>
                </c:pt>
                <c:pt idx="17">
                  <c:v>18091.098591028753</c:v>
                </c:pt>
                <c:pt idx="18">
                  <c:v>19254.40175502835</c:v>
                </c:pt>
                <c:pt idx="19">
                  <c:v>20423.545249597773</c:v>
                </c:pt>
                <c:pt idx="20">
                  <c:v>21598.452116041943</c:v>
                </c:pt>
                <c:pt idx="21">
                  <c:v>22779.045746087468</c:v>
                </c:pt>
                <c:pt idx="22">
                  <c:v>23965.249883160956</c:v>
                </c:pt>
                <c:pt idx="23">
                  <c:v>25156.988623698973</c:v>
                </c:pt>
                <c:pt idx="24">
                  <c:v>26354.186418476977</c:v>
                </c:pt>
                <c:pt idx="25">
                  <c:v>27556.768073969895</c:v>
                </c:pt>
                <c:pt idx="26">
                  <c:v>28764.658753744345</c:v>
                </c:pt>
                <c:pt idx="27">
                  <c:v>29977.783979863507</c:v>
                </c:pt>
                <c:pt idx="28">
                  <c:v>31196.069634317319</c:v>
                </c:pt>
                <c:pt idx="29">
                  <c:v>32419.441960458989</c:v>
                </c:pt>
                <c:pt idx="30">
                  <c:v>33647.827564466832</c:v>
                </c:pt>
                <c:pt idx="31">
                  <c:v>34881.15341683141</c:v>
                </c:pt>
                <c:pt idx="32">
                  <c:v>36119.346853830015</c:v>
                </c:pt>
                <c:pt idx="33">
                  <c:v>37362.335579045459</c:v>
                </c:pt>
                <c:pt idx="34">
                  <c:v>38610.04766485322</c:v>
                </c:pt>
                <c:pt idx="35">
                  <c:v>39862.411553946557</c:v>
                </c:pt>
                <c:pt idx="36">
                  <c:v>41119.356060861603</c:v>
                </c:pt>
                <c:pt idx="37">
                  <c:v>42380.810373502514</c:v>
                </c:pt>
                <c:pt idx="38">
                  <c:v>43646.704054666545</c:v>
                </c:pt>
                <c:pt idx="39">
                  <c:v>44916.967043588178</c:v>
                </c:pt>
                <c:pt idx="40">
                  <c:v>46191.52965745156</c:v>
                </c:pt>
                <c:pt idx="41">
                  <c:v>47470.322592928285</c:v>
                </c:pt>
                <c:pt idx="42">
                  <c:v>48753.276927708823</c:v>
                </c:pt>
                <c:pt idx="43">
                  <c:v>50040.324122014994</c:v>
                </c:pt>
                <c:pt idx="44">
                  <c:v>51331.396020125059</c:v>
                </c:pt>
                <c:pt idx="45">
                  <c:v>52626.42485186088</c:v>
                </c:pt>
                <c:pt idx="46">
                  <c:v>53925.343234113039</c:v>
                </c:pt>
                <c:pt idx="47">
                  <c:v>55228.084172308976</c:v>
                </c:pt>
                <c:pt idx="48">
                  <c:v>56534.581061906472</c:v>
                </c:pt>
                <c:pt idx="49">
                  <c:v>57844.767689842833</c:v>
                </c:pt>
                <c:pt idx="50">
                  <c:v>59158.578235984045</c:v>
                </c:pt>
                <c:pt idx="51">
                  <c:v>60475.947274573969</c:v>
                </c:pt>
                <c:pt idx="52">
                  <c:v>61796.809775639194</c:v>
                </c:pt>
                <c:pt idx="53">
                  <c:v>63121.10110640026</c:v>
                </c:pt>
                <c:pt idx="54">
                  <c:v>64448.757032644877</c:v>
                </c:pt>
                <c:pt idx="55">
                  <c:v>65779.713720101179</c:v>
                </c:pt>
                <c:pt idx="56">
                  <c:v>67113.907735766654</c:v>
                </c:pt>
                <c:pt idx="57">
                  <c:v>68451.276049230743</c:v>
                </c:pt>
                <c:pt idx="58">
                  <c:v>69791.756033984799</c:v>
                </c:pt>
                <c:pt idx="59">
                  <c:v>71135.285468668764</c:v>
                </c:pt>
                <c:pt idx="60">
                  <c:v>72481.802538343138</c:v>
                </c:pt>
                <c:pt idx="61">
                  <c:v>73831.245835704001</c:v>
                </c:pt>
                <c:pt idx="62">
                  <c:v>75183.554362266426</c:v>
                </c:pt>
                <c:pt idx="63">
                  <c:v>76538.667529547849</c:v>
                </c:pt>
                <c:pt idx="64">
                  <c:v>77896.52516019452</c:v>
                </c:pt>
                <c:pt idx="65">
                  <c:v>79257.067489101551</c:v>
                </c:pt>
                <c:pt idx="66">
                  <c:v>80620.235164476137</c:v>
                </c:pt>
                <c:pt idx="67">
                  <c:v>81985.96924890067</c:v>
                </c:pt>
                <c:pt idx="68">
                  <c:v>83354.211220345256</c:v>
                </c:pt>
                <c:pt idx="69">
                  <c:v>84724.902973148608</c:v>
                </c:pt>
                <c:pt idx="70">
                  <c:v>86097.98681896097</c:v>
                </c:pt>
                <c:pt idx="71">
                  <c:v>87473.405487680677</c:v>
                </c:pt>
                <c:pt idx="72">
                  <c:v>88851.102128321145</c:v>
                </c:pt>
                <c:pt idx="73">
                  <c:v>90231.020309865184</c:v>
                </c:pt>
                <c:pt idx="74">
                  <c:v>91613.104022075015</c:v>
                </c:pt>
                <c:pt idx="75">
                  <c:v>92997.297676264308</c:v>
                </c:pt>
                <c:pt idx="76">
                  <c:v>94383.546106038615</c:v>
                </c:pt>
                <c:pt idx="77">
                  <c:v>95771.794568010446</c:v>
                </c:pt>
                <c:pt idx="78">
                  <c:v>97161.988742438436</c:v>
                </c:pt>
                <c:pt idx="79">
                  <c:v>98554.074733872796</c:v>
                </c:pt>
                <c:pt idx="80">
                  <c:v>99947.999071731247</c:v>
                </c:pt>
                <c:pt idx="81">
                  <c:v>101343.70871084953</c:v>
                </c:pt>
                <c:pt idx="82">
                  <c:v>102741.15103200033</c:v>
                </c:pt>
                <c:pt idx="83">
                  <c:v>104140.27384233628</c:v>
                </c:pt>
                <c:pt idx="84">
                  <c:v>105541.02537584555</c:v>
                </c:pt>
                <c:pt idx="85">
                  <c:v>106943.35429371895</c:v>
                </c:pt>
                <c:pt idx="86">
                  <c:v>108347.20968471059</c:v>
                </c:pt>
                <c:pt idx="87">
                  <c:v>109752.54106544165</c:v>
                </c:pt>
                <c:pt idx="88">
                  <c:v>111159.29838065353</c:v>
                </c:pt>
                <c:pt idx="89">
                  <c:v>112567.43200344832</c:v>
                </c:pt>
                <c:pt idx="90">
                  <c:v>113976.89273545331</c:v>
                </c:pt>
                <c:pt idx="91">
                  <c:v>115387.63180696654</c:v>
                </c:pt>
                <c:pt idx="92">
                  <c:v>116799.60087705177</c:v>
                </c:pt>
                <c:pt idx="93">
                  <c:v>118212.7520336017</c:v>
                </c:pt>
                <c:pt idx="94">
                  <c:v>119627.03779334438</c:v>
                </c:pt>
                <c:pt idx="95">
                  <c:v>121042.41110181779</c:v>
                </c:pt>
                <c:pt idx="96">
                  <c:v>122458.82533328766</c:v>
                </c:pt>
                <c:pt idx="97">
                  <c:v>123876.2342906462</c:v>
                </c:pt>
                <c:pt idx="98">
                  <c:v>125294.59220523486</c:v>
                </c:pt>
                <c:pt idx="99">
                  <c:v>126713.85373665455</c:v>
                </c:pt>
                <c:pt idx="100">
                  <c:v>128133.97397253777</c:v>
                </c:pt>
                <c:pt idx="101">
                  <c:v>129554.90842823857</c:v>
                </c:pt>
                <c:pt idx="102">
                  <c:v>130976.61304652241</c:v>
                </c:pt>
                <c:pt idx="103">
                  <c:v>132399.04419718651</c:v>
                </c:pt>
                <c:pt idx="104">
                  <c:v>133822.15867664848</c:v>
                </c:pt>
                <c:pt idx="105">
                  <c:v>135245.9137074844</c:v>
                </c:pt>
                <c:pt idx="106">
                  <c:v>136670.26693794149</c:v>
                </c:pt>
                <c:pt idx="107">
                  <c:v>138095.17644140022</c:v>
                </c:pt>
                <c:pt idx="108">
                  <c:v>139520.60071578587</c:v>
                </c:pt>
                <c:pt idx="109">
                  <c:v>140946.49868294818</c:v>
                </c:pt>
                <c:pt idx="110">
                  <c:v>142372.82968800337</c:v>
                </c:pt>
                <c:pt idx="111">
                  <c:v>143799.55349862529</c:v>
                </c:pt>
                <c:pt idx="112">
                  <c:v>145226.63030427974</c:v>
                </c:pt>
                <c:pt idx="113">
                  <c:v>146654.02071545876</c:v>
                </c:pt>
                <c:pt idx="114">
                  <c:v>148081.68576284521</c:v>
                </c:pt>
                <c:pt idx="115">
                  <c:v>149509.58689643958</c:v>
                </c:pt>
                <c:pt idx="116">
                  <c:v>150937.68598465496</c:v>
                </c:pt>
                <c:pt idx="117">
                  <c:v>152365.94531336791</c:v>
                </c:pt>
                <c:pt idx="118">
                  <c:v>153794.32758493739</c:v>
                </c:pt>
                <c:pt idx="119">
                  <c:v>155222.79591716081</c:v>
                </c:pt>
                <c:pt idx="120">
                  <c:v>156651.3138422234</c:v>
                </c:pt>
                <c:pt idx="121">
                  <c:v>158079.84530558449</c:v>
                </c:pt>
                <c:pt idx="122">
                  <c:v>159508.35466483835</c:v>
                </c:pt>
                <c:pt idx="123">
                  <c:v>160936.80668853092</c:v>
                </c:pt>
                <c:pt idx="124">
                  <c:v>162365.16655493836</c:v>
                </c:pt>
                <c:pt idx="125">
                  <c:v>163793.39985082039</c:v>
                </c:pt>
                <c:pt idx="126">
                  <c:v>165221.47257012306</c:v>
                </c:pt>
                <c:pt idx="127">
                  <c:v>166649.35111264975</c:v>
                </c:pt>
                <c:pt idx="128">
                  <c:v>168077.00228269424</c:v>
                </c:pt>
                <c:pt idx="129">
                  <c:v>169504.39328764862</c:v>
                </c:pt>
                <c:pt idx="130">
                  <c:v>170931.49173656659</c:v>
                </c:pt>
                <c:pt idx="131">
                  <c:v>172358.26563869545</c:v>
                </c:pt>
                <c:pt idx="132">
                  <c:v>173784.6834019699</c:v>
                </c:pt>
                <c:pt idx="133">
                  <c:v>175210.71383146796</c:v>
                </c:pt>
                <c:pt idx="134">
                  <c:v>176636.32612786689</c:v>
                </c:pt>
                <c:pt idx="135">
                  <c:v>178061.48988581676</c:v>
                </c:pt>
                <c:pt idx="136">
                  <c:v>179486.17509232051</c:v>
                </c:pt>
                <c:pt idx="137">
                  <c:v>180910.35212505684</c:v>
                </c:pt>
                <c:pt idx="138">
                  <c:v>182333.99175069071</c:v>
                </c:pt>
                <c:pt idx="139">
                  <c:v>183757.06512315187</c:v>
                </c:pt>
                <c:pt idx="140">
                  <c:v>185179.54378186312</c:v>
                </c:pt>
                <c:pt idx="141">
                  <c:v>186601.39964995562</c:v>
                </c:pt>
                <c:pt idx="142">
                  <c:v>188022.60503247174</c:v>
                </c:pt>
                <c:pt idx="143">
                  <c:v>189443.13261449811</c:v>
                </c:pt>
                <c:pt idx="144">
                  <c:v>190862.95545930523</c:v>
                </c:pt>
                <c:pt idx="145">
                  <c:v>192282.04700643627</c:v>
                </c:pt>
                <c:pt idx="146">
                  <c:v>193700.38106978961</c:v>
                </c:pt>
                <c:pt idx="147">
                  <c:v>195117.93183566342</c:v>
                </c:pt>
                <c:pt idx="148">
                  <c:v>196534.67386078119</c:v>
                </c:pt>
                <c:pt idx="149">
                  <c:v>197950.5820702794</c:v>
                </c:pt>
                <c:pt idx="150">
                  <c:v>199365.63175568881</c:v>
                </c:pt>
                <c:pt idx="151">
                  <c:v>200779.79857287768</c:v>
                </c:pt>
                <c:pt idx="152">
                  <c:v>202193.05853996353</c:v>
                </c:pt>
                <c:pt idx="153">
                  <c:v>203605.38803523112</c:v>
                </c:pt>
                <c:pt idx="154">
                  <c:v>205016.76379499349</c:v>
                </c:pt>
                <c:pt idx="155">
                  <c:v>206427.16291147194</c:v>
                </c:pt>
                <c:pt idx="156">
                  <c:v>207836.56283061916</c:v>
                </c:pt>
                <c:pt idx="157">
                  <c:v>209244.94134992338</c:v>
                </c:pt>
                <c:pt idx="158">
                  <c:v>210652.27661621227</c:v>
                </c:pt>
                <c:pt idx="159">
                  <c:v>212058.54712342558</c:v>
                </c:pt>
                <c:pt idx="160">
                  <c:v>213463.73171037485</c:v>
                </c:pt>
                <c:pt idx="161">
                  <c:v>214867.80955849055</c:v>
                </c:pt>
                <c:pt idx="162">
                  <c:v>216270.76018951857</c:v>
                </c:pt>
                <c:pt idx="163">
                  <c:v>217672.56346323577</c:v>
                </c:pt>
                <c:pt idx="164">
                  <c:v>219073.19957514011</c:v>
                </c:pt>
                <c:pt idx="165">
                  <c:v>220472.64905411552</c:v>
                </c:pt>
                <c:pt idx="166">
                  <c:v>221870.89276007784</c:v>
                </c:pt>
                <c:pt idx="167">
                  <c:v>223267.91188163959</c:v>
                </c:pt>
                <c:pt idx="168">
                  <c:v>224663.68793369902</c:v>
                </c:pt>
                <c:pt idx="169">
                  <c:v>226058.20275508589</c:v>
                </c:pt>
                <c:pt idx="170">
                  <c:v>227451.43850613144</c:v>
                </c:pt>
                <c:pt idx="171">
                  <c:v>228843.3776662637</c:v>
                </c:pt>
                <c:pt idx="172">
                  <c:v>230234.00303160265</c:v>
                </c:pt>
                <c:pt idx="173">
                  <c:v>231623.29771248598</c:v>
                </c:pt>
                <c:pt idx="174">
                  <c:v>233011.24513103894</c:v>
                </c:pt>
                <c:pt idx="175">
                  <c:v>234397.82901871271</c:v>
                </c:pt>
                <c:pt idx="176">
                  <c:v>235783.03341380364</c:v>
                </c:pt>
                <c:pt idx="177">
                  <c:v>237166.84265899798</c:v>
                </c:pt>
                <c:pt idx="178">
                  <c:v>238549.24139887208</c:v>
                </c:pt>
                <c:pt idx="179">
                  <c:v>239930.21457738025</c:v>
                </c:pt>
                <c:pt idx="180">
                  <c:v>241309.74743538021</c:v>
                </c:pt>
                <c:pt idx="181">
                  <c:v>242687.82550809562</c:v>
                </c:pt>
                <c:pt idx="182">
                  <c:v>244064.43462260993</c:v>
                </c:pt>
                <c:pt idx="183">
                  <c:v>245439.56089533522</c:v>
                </c:pt>
                <c:pt idx="184">
                  <c:v>246813.19072949977</c:v>
                </c:pt>
                <c:pt idx="185">
                  <c:v>248185.31081259149</c:v>
                </c:pt>
                <c:pt idx="186">
                  <c:v>249555.90811383928</c:v>
                </c:pt>
                <c:pt idx="187">
                  <c:v>250924.96988165</c:v>
                </c:pt>
                <c:pt idx="188">
                  <c:v>252292.48364107724</c:v>
                </c:pt>
                <c:pt idx="189">
                  <c:v>253658.43719125201</c:v>
                </c:pt>
                <c:pt idx="190">
                  <c:v>255022.81860284513</c:v>
                </c:pt>
                <c:pt idx="191">
                  <c:v>256385.61621551058</c:v>
                </c:pt>
                <c:pt idx="192">
                  <c:v>257746.81863532888</c:v>
                </c:pt>
                <c:pt idx="193">
                  <c:v>259106.41473224416</c:v>
                </c:pt>
                <c:pt idx="194">
                  <c:v>260464.39363749485</c:v>
                </c:pt>
                <c:pt idx="195">
                  <c:v>261820.74474107608</c:v>
                </c:pt>
                <c:pt idx="196">
                  <c:v>263175.45768917038</c:v>
                </c:pt>
                <c:pt idx="197">
                  <c:v>264528.52238158474</c:v>
                </c:pt>
                <c:pt idx="198">
                  <c:v>265879.92896920664</c:v>
                </c:pt>
                <c:pt idx="199">
                  <c:v>267229.66785142844</c:v>
                </c:pt>
                <c:pt idx="200">
                  <c:v>268577.72967362235</c:v>
                </c:pt>
                <c:pt idx="201">
                  <c:v>269924.10532455234</c:v>
                </c:pt>
                <c:pt idx="202">
                  <c:v>271268.78593384259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29-4A03-BF92-8C374B6B9F80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curve-69-0'!$Z$3:$Z$205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168.33578421959763</c:v>
                </c:pt>
                <c:pt idx="2">
                  <c:v>697.89075304632627</c:v>
                </c:pt>
                <c:pt idx="3">
                  <c:v>1231.0049367287302</c:v>
                </c:pt>
                <c:pt idx="4">
                  <c:v>1767.6371234381927</c:v>
                </c:pt>
                <c:pt idx="5">
                  <c:v>2307.7462691908358</c:v>
                </c:pt>
                <c:pt idx="6">
                  <c:v>2851.291498106978</c:v>
                </c:pt>
                <c:pt idx="7">
                  <c:v>3398.2321027054004</c:v>
                </c:pt>
                <c:pt idx="8">
                  <c:v>3948.5275442134312</c:v>
                </c:pt>
                <c:pt idx="9">
                  <c:v>4502.1374529276563</c:v>
                </c:pt>
                <c:pt idx="10">
                  <c:v>5059.0216285936176</c:v>
                </c:pt>
                <c:pt idx="11">
                  <c:v>5619.1400408108211</c:v>
                </c:pt>
                <c:pt idx="12">
                  <c:v>6182.4528294662223</c:v>
                </c:pt>
                <c:pt idx="13">
                  <c:v>6748.920305193029</c:v>
                </c:pt>
                <c:pt idx="14">
                  <c:v>7318.5029498643025</c:v>
                </c:pt>
                <c:pt idx="15">
                  <c:v>7891.1614170834027</c:v>
                </c:pt>
                <c:pt idx="16">
                  <c:v>8466.8565327345459</c:v>
                </c:pt>
                <c:pt idx="17">
                  <c:v>9045.5492955143764</c:v>
                </c:pt>
                <c:pt idx="18">
                  <c:v>9627.2008775141749</c:v>
                </c:pt>
                <c:pt idx="19">
                  <c:v>10211.772624798887</c:v>
                </c:pt>
                <c:pt idx="20">
                  <c:v>10799.226058020971</c:v>
                </c:pt>
                <c:pt idx="21">
                  <c:v>11389.522873043734</c:v>
                </c:pt>
                <c:pt idx="22">
                  <c:v>11982.624941580478</c:v>
                </c:pt>
                <c:pt idx="23">
                  <c:v>12578.494311849487</c:v>
                </c:pt>
                <c:pt idx="24">
                  <c:v>13177.093209238488</c:v>
                </c:pt>
                <c:pt idx="25">
                  <c:v>13778.384036984948</c:v>
                </c:pt>
                <c:pt idx="26">
                  <c:v>14382.329376872172</c:v>
                </c:pt>
                <c:pt idx="27">
                  <c:v>14988.891989931753</c:v>
                </c:pt>
                <c:pt idx="28">
                  <c:v>15598.034817158659</c:v>
                </c:pt>
                <c:pt idx="29">
                  <c:v>16209.720980229495</c:v>
                </c:pt>
                <c:pt idx="30">
                  <c:v>16823.913782233416</c:v>
                </c:pt>
                <c:pt idx="31">
                  <c:v>17440.576708415705</c:v>
                </c:pt>
                <c:pt idx="32">
                  <c:v>18059.673426915007</c:v>
                </c:pt>
                <c:pt idx="33">
                  <c:v>18681.167789522729</c:v>
                </c:pt>
                <c:pt idx="34">
                  <c:v>19305.02383242661</c:v>
                </c:pt>
                <c:pt idx="35">
                  <c:v>19931.205776973278</c:v>
                </c:pt>
                <c:pt idx="36">
                  <c:v>20559.678030430801</c:v>
                </c:pt>
                <c:pt idx="37">
                  <c:v>21190.405186751257</c:v>
                </c:pt>
                <c:pt idx="38">
                  <c:v>21823.352027333272</c:v>
                </c:pt>
                <c:pt idx="39">
                  <c:v>22458.483521794089</c:v>
                </c:pt>
                <c:pt idx="40">
                  <c:v>23095.76482872578</c:v>
                </c:pt>
                <c:pt idx="41">
                  <c:v>23735.161296464143</c:v>
                </c:pt>
                <c:pt idx="42">
                  <c:v>24376.638463854411</c:v>
                </c:pt>
                <c:pt idx="43">
                  <c:v>25020.162061007497</c:v>
                </c:pt>
                <c:pt idx="44">
                  <c:v>25665.69801006253</c:v>
                </c:pt>
                <c:pt idx="45">
                  <c:v>26313.21242593044</c:v>
                </c:pt>
                <c:pt idx="46">
                  <c:v>26962.67161705652</c:v>
                </c:pt>
                <c:pt idx="47">
                  <c:v>27614.042086154488</c:v>
                </c:pt>
                <c:pt idx="48">
                  <c:v>28267.290530953236</c:v>
                </c:pt>
                <c:pt idx="49">
                  <c:v>28922.383844921416</c:v>
                </c:pt>
                <c:pt idx="50">
                  <c:v>29579.289117992023</c:v>
                </c:pt>
                <c:pt idx="51">
                  <c:v>30237.973637286985</c:v>
                </c:pt>
                <c:pt idx="52">
                  <c:v>30898.404887819597</c:v>
                </c:pt>
                <c:pt idx="53">
                  <c:v>31560.55055320013</c:v>
                </c:pt>
                <c:pt idx="54">
                  <c:v>32224.378516322438</c:v>
                </c:pt>
                <c:pt idx="55">
                  <c:v>32889.85686005059</c:v>
                </c:pt>
                <c:pt idx="56">
                  <c:v>33556.953867883327</c:v>
                </c:pt>
                <c:pt idx="57">
                  <c:v>34225.638024615371</c:v>
                </c:pt>
                <c:pt idx="58">
                  <c:v>34895.878016992399</c:v>
                </c:pt>
                <c:pt idx="59">
                  <c:v>35567.642734334382</c:v>
                </c:pt>
                <c:pt idx="60">
                  <c:v>36240.901269171569</c:v>
                </c:pt>
                <c:pt idx="61">
                  <c:v>36915.622917852001</c:v>
                </c:pt>
                <c:pt idx="62">
                  <c:v>37591.777181133213</c:v>
                </c:pt>
                <c:pt idx="63">
                  <c:v>38269.333764773924</c:v>
                </c:pt>
                <c:pt idx="64">
                  <c:v>38948.26258009726</c:v>
                </c:pt>
                <c:pt idx="65">
                  <c:v>39628.533744550776</c:v>
                </c:pt>
                <c:pt idx="66">
                  <c:v>40310.117582238068</c:v>
                </c:pt>
                <c:pt idx="67">
                  <c:v>40992.984624450335</c:v>
                </c:pt>
                <c:pt idx="68">
                  <c:v>41677.105610172628</c:v>
                </c:pt>
                <c:pt idx="69">
                  <c:v>42362.451486574304</c:v>
                </c:pt>
                <c:pt idx="70">
                  <c:v>43048.993409480485</c:v>
                </c:pt>
                <c:pt idx="71">
                  <c:v>43736.702743840338</c:v>
                </c:pt>
                <c:pt idx="72">
                  <c:v>44425.551064160572</c:v>
                </c:pt>
                <c:pt idx="73">
                  <c:v>45115.510154932592</c:v>
                </c:pt>
                <c:pt idx="74">
                  <c:v>45806.552011037507</c:v>
                </c:pt>
                <c:pt idx="75">
                  <c:v>46498.648838132154</c:v>
                </c:pt>
                <c:pt idx="76">
                  <c:v>47191.773053019308</c:v>
                </c:pt>
                <c:pt idx="77">
                  <c:v>47885.897284005223</c:v>
                </c:pt>
                <c:pt idx="78">
                  <c:v>48580.994371219218</c:v>
                </c:pt>
                <c:pt idx="79">
                  <c:v>49277.037366936398</c:v>
                </c:pt>
                <c:pt idx="80">
                  <c:v>49973.999535865623</c:v>
                </c:pt>
                <c:pt idx="81">
                  <c:v>50671.854355424766</c:v>
                </c:pt>
                <c:pt idx="82">
                  <c:v>51370.575516000164</c:v>
                </c:pt>
                <c:pt idx="83">
                  <c:v>52070.136921168138</c:v>
                </c:pt>
                <c:pt idx="84">
                  <c:v>52770.512687922776</c:v>
                </c:pt>
                <c:pt idx="85">
                  <c:v>53471.677146859474</c:v>
                </c:pt>
                <c:pt idx="86">
                  <c:v>54173.604842355293</c:v>
                </c:pt>
                <c:pt idx="87">
                  <c:v>54876.270532720824</c:v>
                </c:pt>
                <c:pt idx="88">
                  <c:v>55579.649190326767</c:v>
                </c:pt>
                <c:pt idx="89">
                  <c:v>56283.716001724162</c:v>
                </c:pt>
                <c:pt idx="90">
                  <c:v>56988.446367726654</c:v>
                </c:pt>
                <c:pt idx="91">
                  <c:v>57693.815903483272</c:v>
                </c:pt>
                <c:pt idx="92">
                  <c:v>58399.800438525883</c:v>
                </c:pt>
                <c:pt idx="93">
                  <c:v>59106.376016800852</c:v>
                </c:pt>
                <c:pt idx="94">
                  <c:v>59813.518896672191</c:v>
                </c:pt>
                <c:pt idx="95">
                  <c:v>60521.205550908897</c:v>
                </c:pt>
                <c:pt idx="96">
                  <c:v>61229.412666643831</c:v>
                </c:pt>
                <c:pt idx="97">
                  <c:v>61938.1171453231</c:v>
                </c:pt>
                <c:pt idx="98">
                  <c:v>62647.296102617431</c:v>
                </c:pt>
                <c:pt idx="99">
                  <c:v>63356.926868327275</c:v>
                </c:pt>
                <c:pt idx="100">
                  <c:v>64066.986986268887</c:v>
                </c:pt>
                <c:pt idx="101">
                  <c:v>64777.454214119287</c:v>
                </c:pt>
                <c:pt idx="102">
                  <c:v>65488.306523261206</c:v>
                </c:pt>
                <c:pt idx="103">
                  <c:v>66199.522098593254</c:v>
                </c:pt>
                <c:pt idx="104">
                  <c:v>66911.079338324242</c:v>
                </c:pt>
                <c:pt idx="105">
                  <c:v>67622.956853742202</c:v>
                </c:pt>
                <c:pt idx="106">
                  <c:v>68335.133468970744</c:v>
                </c:pt>
                <c:pt idx="107">
                  <c:v>69047.588220700112</c:v>
                </c:pt>
                <c:pt idx="108">
                  <c:v>69760.300357892935</c:v>
                </c:pt>
                <c:pt idx="109">
                  <c:v>70473.249341474089</c:v>
                </c:pt>
                <c:pt idx="110">
                  <c:v>71186.414844001687</c:v>
                </c:pt>
                <c:pt idx="111">
                  <c:v>71899.776749312645</c:v>
                </c:pt>
                <c:pt idx="112">
                  <c:v>72613.315152139869</c:v>
                </c:pt>
                <c:pt idx="113">
                  <c:v>73327.010357729378</c:v>
                </c:pt>
                <c:pt idx="114">
                  <c:v>74040.842881422606</c:v>
                </c:pt>
                <c:pt idx="115">
                  <c:v>74754.793448219789</c:v>
                </c:pt>
                <c:pt idx="116">
                  <c:v>75468.842992327482</c:v>
                </c:pt>
                <c:pt idx="117">
                  <c:v>76182.972656683953</c:v>
                </c:pt>
                <c:pt idx="118">
                  <c:v>76897.163792468695</c:v>
                </c:pt>
                <c:pt idx="119">
                  <c:v>77611.397958580405</c:v>
                </c:pt>
                <c:pt idx="120">
                  <c:v>78325.656921111702</c:v>
                </c:pt>
                <c:pt idx="121">
                  <c:v>79039.922652792244</c:v>
                </c:pt>
                <c:pt idx="122">
                  <c:v>79754.177332419174</c:v>
                </c:pt>
                <c:pt idx="123">
                  <c:v>80468.403344265462</c:v>
                </c:pt>
                <c:pt idx="124">
                  <c:v>81182.583277469181</c:v>
                </c:pt>
                <c:pt idx="125">
                  <c:v>81896.699925410197</c:v>
                </c:pt>
                <c:pt idx="126">
                  <c:v>82610.736285061532</c:v>
                </c:pt>
                <c:pt idx="127">
                  <c:v>83324.675556324873</c:v>
                </c:pt>
                <c:pt idx="128">
                  <c:v>84038.501141347122</c:v>
                </c:pt>
                <c:pt idx="129">
                  <c:v>84752.196643824311</c:v>
                </c:pt>
                <c:pt idx="130">
                  <c:v>85465.745868283295</c:v>
                </c:pt>
                <c:pt idx="131">
                  <c:v>86179.132819347724</c:v>
                </c:pt>
                <c:pt idx="132">
                  <c:v>86892.341700984951</c:v>
                </c:pt>
                <c:pt idx="133">
                  <c:v>87605.356915733981</c:v>
                </c:pt>
                <c:pt idx="134">
                  <c:v>88318.163063933447</c:v>
                </c:pt>
                <c:pt idx="135">
                  <c:v>89030.744942908379</c:v>
                </c:pt>
                <c:pt idx="136">
                  <c:v>89743.087546160255</c:v>
                </c:pt>
                <c:pt idx="137">
                  <c:v>90455.176062528422</c:v>
                </c:pt>
                <c:pt idx="138">
                  <c:v>91166.995875345354</c:v>
                </c:pt>
                <c:pt idx="139">
                  <c:v>91878.532561575936</c:v>
                </c:pt>
                <c:pt idx="140">
                  <c:v>92589.771890931559</c:v>
                </c:pt>
                <c:pt idx="141">
                  <c:v>93300.699824977812</c:v>
                </c:pt>
                <c:pt idx="142">
                  <c:v>94011.302516235868</c:v>
                </c:pt>
                <c:pt idx="143">
                  <c:v>94721.566307249057</c:v>
                </c:pt>
                <c:pt idx="144">
                  <c:v>95431.477729652615</c:v>
                </c:pt>
                <c:pt idx="145">
                  <c:v>96141.023503218137</c:v>
                </c:pt>
                <c:pt idx="146">
                  <c:v>96850.190534894806</c:v>
                </c:pt>
                <c:pt idx="147">
                  <c:v>97558.965917831709</c:v>
                </c:pt>
                <c:pt idx="148">
                  <c:v>98267.336930390593</c:v>
                </c:pt>
                <c:pt idx="149">
                  <c:v>98975.2910351397</c:v>
                </c:pt>
                <c:pt idx="150">
                  <c:v>99682.815877844405</c:v>
                </c:pt>
                <c:pt idx="151">
                  <c:v>100389.89928643884</c:v>
                </c:pt>
                <c:pt idx="152">
                  <c:v>101096.52926998177</c:v>
                </c:pt>
                <c:pt idx="153">
                  <c:v>101802.69401761556</c:v>
                </c:pt>
                <c:pt idx="154">
                  <c:v>102508.38189749674</c:v>
                </c:pt>
                <c:pt idx="155">
                  <c:v>103213.58145573597</c:v>
                </c:pt>
                <c:pt idx="156">
                  <c:v>103918.28141530958</c:v>
                </c:pt>
                <c:pt idx="157">
                  <c:v>104622.47067496169</c:v>
                </c:pt>
                <c:pt idx="158">
                  <c:v>105326.13830810614</c:v>
                </c:pt>
                <c:pt idx="159">
                  <c:v>106029.27356171279</c:v>
                </c:pt>
                <c:pt idx="160">
                  <c:v>106731.86585518743</c:v>
                </c:pt>
                <c:pt idx="161">
                  <c:v>107433.90477924528</c:v>
                </c:pt>
                <c:pt idx="162">
                  <c:v>108135.38009475928</c:v>
                </c:pt>
                <c:pt idx="163">
                  <c:v>108836.28173161788</c:v>
                </c:pt>
                <c:pt idx="164">
                  <c:v>109536.59978757006</c:v>
                </c:pt>
                <c:pt idx="165">
                  <c:v>110236.32452705776</c:v>
                </c:pt>
                <c:pt idx="166">
                  <c:v>110935.44638003892</c:v>
                </c:pt>
                <c:pt idx="167">
                  <c:v>111633.9559408198</c:v>
                </c:pt>
                <c:pt idx="168">
                  <c:v>112331.84396684951</c:v>
                </c:pt>
                <c:pt idx="169">
                  <c:v>113029.10137754295</c:v>
                </c:pt>
                <c:pt idx="170">
                  <c:v>113725.71925306572</c:v>
                </c:pt>
                <c:pt idx="171">
                  <c:v>114421.68883313185</c:v>
                </c:pt>
                <c:pt idx="172">
                  <c:v>115117.00151580133</c:v>
                </c:pt>
                <c:pt idx="173">
                  <c:v>115811.64885624299</c:v>
                </c:pt>
                <c:pt idx="174">
                  <c:v>116505.62256551947</c:v>
                </c:pt>
                <c:pt idx="175">
                  <c:v>117198.91450935636</c:v>
                </c:pt>
                <c:pt idx="176">
                  <c:v>117891.51670690182</c:v>
                </c:pt>
                <c:pt idx="177">
                  <c:v>118583.42132949899</c:v>
                </c:pt>
                <c:pt idx="178">
                  <c:v>119274.62069943604</c:v>
                </c:pt>
                <c:pt idx="179">
                  <c:v>119965.10728869012</c:v>
                </c:pt>
                <c:pt idx="180">
                  <c:v>120654.8737176901</c:v>
                </c:pt>
                <c:pt idx="181">
                  <c:v>121343.91275404781</c:v>
                </c:pt>
                <c:pt idx="182">
                  <c:v>122032.21731130496</c:v>
                </c:pt>
                <c:pt idx="183">
                  <c:v>122719.78044766761</c:v>
                </c:pt>
                <c:pt idx="184">
                  <c:v>123406.59536474988</c:v>
                </c:pt>
                <c:pt idx="185">
                  <c:v>124092.65540629574</c:v>
                </c:pt>
                <c:pt idx="186">
                  <c:v>124777.95405691964</c:v>
                </c:pt>
                <c:pt idx="187">
                  <c:v>125462.484940825</c:v>
                </c:pt>
                <c:pt idx="188">
                  <c:v>126146.24182053862</c:v>
                </c:pt>
                <c:pt idx="189">
                  <c:v>126829.21859562601</c:v>
                </c:pt>
                <c:pt idx="190">
                  <c:v>127511.40930142257</c:v>
                </c:pt>
                <c:pt idx="191">
                  <c:v>128192.80810775529</c:v>
                </c:pt>
                <c:pt idx="192">
                  <c:v>128873.40931766444</c:v>
                </c:pt>
                <c:pt idx="193">
                  <c:v>129553.20736612208</c:v>
                </c:pt>
                <c:pt idx="194">
                  <c:v>130232.19681874743</c:v>
                </c:pt>
                <c:pt idx="195">
                  <c:v>130910.37237053804</c:v>
                </c:pt>
                <c:pt idx="196">
                  <c:v>131587.72884458519</c:v>
                </c:pt>
                <c:pt idx="197">
                  <c:v>132264.26119079237</c:v>
                </c:pt>
                <c:pt idx="198">
                  <c:v>132939.96448460332</c:v>
                </c:pt>
                <c:pt idx="199">
                  <c:v>133614.83392571422</c:v>
                </c:pt>
                <c:pt idx="200">
                  <c:v>134288.86483681118</c:v>
                </c:pt>
                <c:pt idx="201">
                  <c:v>134962.05266227617</c:v>
                </c:pt>
                <c:pt idx="202">
                  <c:v>135634.3929669213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29-4A03-BF92-8C374B6B9F80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curve-69-0'!$AB$3:$AB$205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36.358467286362504</c:v>
                </c:pt>
                <c:pt idx="2">
                  <c:v>150.71348667566835</c:v>
                </c:pt>
                <c:pt idx="3">
                  <c:v>265.83690736911905</c:v>
                </c:pt>
                <c:pt idx="4">
                  <c:v>381.7198295569691</c:v>
                </c:pt>
                <c:pt idx="5">
                  <c:v>498.35338975474968</c:v>
                </c:pt>
                <c:pt idx="6">
                  <c:v>615.72876085775908</c:v>
                </c:pt>
                <c:pt idx="7">
                  <c:v>733.83715220308136</c:v>
                </c:pt>
                <c:pt idx="8">
                  <c:v>852.66980963503283</c:v>
                </c:pt>
                <c:pt idx="9">
                  <c:v>972.21801558155119</c:v>
                </c:pt>
                <c:pt idx="10">
                  <c:v>1092.4730891346965</c:v>
                </c:pt>
                <c:pt idx="11">
                  <c:v>1213.4263861366294</c:v>
                </c:pt>
                <c:pt idx="12">
                  <c:v>1335.0692992717495</c:v>
                </c:pt>
                <c:pt idx="13">
                  <c:v>1457.3932581643112</c:v>
                </c:pt>
                <c:pt idx="14">
                  <c:v>1580.3897294835667</c:v>
                </c:pt>
                <c:pt idx="15">
                  <c:v>1704.0502170482366</c:v>
                </c:pt>
                <c:pt idx="16">
                  <c:v>1828.3662619439733</c:v>
                </c:pt>
                <c:pt idx="17">
                  <c:v>1953.3294426367365</c:v>
                </c:pt>
                <c:pt idx="18">
                  <c:v>2078.9313750971114</c:v>
                </c:pt>
                <c:pt idx="19">
                  <c:v>2205.1637129239552</c:v>
                </c:pt>
                <c:pt idx="20">
                  <c:v>2332.0181474755695</c:v>
                </c:pt>
                <c:pt idx="21">
                  <c:v>2459.4864080029347</c:v>
                </c:pt>
                <c:pt idx="22">
                  <c:v>2587.5602617863706</c:v>
                </c:pt>
                <c:pt idx="23">
                  <c:v>2716.2315142756252</c:v>
                </c:pt>
                <c:pt idx="24">
                  <c:v>2845.4920092320249</c:v>
                </c:pt>
                <c:pt idx="25">
                  <c:v>2975.3336288740502</c:v>
                </c:pt>
                <c:pt idx="26">
                  <c:v>3105.7482940263403</c:v>
                </c:pt>
                <c:pt idx="27">
                  <c:v>3236.727964270076</c:v>
                </c:pt>
                <c:pt idx="28">
                  <c:v>3368.264638096105</c:v>
                </c:pt>
                <c:pt idx="29">
                  <c:v>3500.3503530587632</c:v>
                </c:pt>
                <c:pt idx="30">
                  <c:v>3632.9771859324392</c:v>
                </c:pt>
                <c:pt idx="31">
                  <c:v>3766.1372528708848</c:v>
                </c:pt>
                <c:pt idx="32">
                  <c:v>3899.8227095651687</c:v>
                </c:pt>
                <c:pt idx="33">
                  <c:v>4034.0257514064256</c:v>
                </c:pt>
                <c:pt idx="34">
                  <c:v>4168.7386136451996</c:v>
                </c:pt>
                <c:pt idx="35">
                  <c:v>4303.9535715549</c:v>
                </c:pt>
                <c:pt idx="36">
                  <c:v>4439.6629405952681</c:v>
                </c:pt>
                <c:pt idx="37">
                  <c:v>4575.8590765758545</c:v>
                </c:pt>
                <c:pt idx="38">
                  <c:v>4712.5343758195104</c:v>
                </c:pt>
                <c:pt idx="39">
                  <c:v>4849.6812753279382</c:v>
                </c:pt>
                <c:pt idx="40">
                  <c:v>4987.292252943841</c:v>
                </c:pt>
                <c:pt idx="41">
                  <c:v>5125.359827515811</c:v>
                </c:pt>
                <c:pt idx="42">
                  <c:v>5263.8765590625553</c:v>
                </c:pt>
                <c:pt idx="43">
                  <c:v>5402.8350489350751</c:v>
                </c:pt>
                <c:pt idx="44">
                  <c:v>5542.2279399802301</c:v>
                </c:pt>
                <c:pt idx="45">
                  <c:v>5682.0479167002122</c:v>
                </c:pt>
                <c:pt idx="46">
                  <c:v>5822.2877054161318</c:v>
                </c:pt>
                <c:pt idx="47">
                  <c:v>5962.9400744254672</c:v>
                </c:pt>
                <c:pt idx="48">
                  <c:v>6103.99783416226</c:v>
                </c:pt>
                <c:pt idx="49">
                  <c:v>6245.4538373525384</c:v>
                </c:pt>
                <c:pt idx="50">
                  <c:v>6387.300979169755</c:v>
                </c:pt>
                <c:pt idx="51">
                  <c:v>6529.5321973902364</c:v>
                </c:pt>
                <c:pt idx="52">
                  <c:v>6672.1404725438606</c:v>
                </c:pt>
                <c:pt idx="53">
                  <c:v>6815.1188280654333</c:v>
                </c:pt>
                <c:pt idx="54">
                  <c:v>6958.4603304419761</c:v>
                </c:pt>
                <c:pt idx="55">
                  <c:v>7102.1580893600276</c:v>
                </c:pt>
                <c:pt idx="56">
                  <c:v>7246.2052578481735</c:v>
                </c:pt>
                <c:pt idx="57">
                  <c:v>7390.5950324189089</c:v>
                </c:pt>
                <c:pt idx="58">
                  <c:v>7535.3206532091426</c:v>
                </c:pt>
                <c:pt idx="59">
                  <c:v>7680.3754041138873</c:v>
                </c:pt>
                <c:pt idx="60">
                  <c:v>7825.752612922689</c:v>
                </c:pt>
                <c:pt idx="61">
                  <c:v>7971.4456514499261</c:v>
                </c:pt>
                <c:pt idx="62">
                  <c:v>8117.4479356617048</c:v>
                </c:pt>
                <c:pt idx="63">
                  <c:v>8263.7529258027607</c:v>
                </c:pt>
                <c:pt idx="64">
                  <c:v>8410.3541265172353</c:v>
                </c:pt>
                <c:pt idx="65">
                  <c:v>8557.2450869687691</c:v>
                </c:pt>
                <c:pt idx="66">
                  <c:v>8704.4194009544735</c:v>
                </c:pt>
                <c:pt idx="67">
                  <c:v>8851.870707018903</c:v>
                </c:pt>
                <c:pt idx="68">
                  <c:v>8999.5926885625777</c:v>
                </c:pt>
                <c:pt idx="69">
                  <c:v>9147.5790739471086</c:v>
                </c:pt>
                <c:pt idx="70">
                  <c:v>9295.823636596233</c:v>
                </c:pt>
                <c:pt idx="71">
                  <c:v>9444.3201950961738</c:v>
                </c:pt>
                <c:pt idx="72">
                  <c:v>9593.0626132885045</c:v>
                </c:pt>
                <c:pt idx="73">
                  <c:v>9742.0448003616602</c:v>
                </c:pt>
                <c:pt idx="74">
                  <c:v>9891.2607109376731</c:v>
                </c:pt>
                <c:pt idx="75">
                  <c:v>10040.704345154825</c:v>
                </c:pt>
                <c:pt idx="76">
                  <c:v>10190.3697487469</c:v>
                </c:pt>
                <c:pt idx="77">
                  <c:v>10340.25101311971</c:v>
                </c:pt>
                <c:pt idx="78">
                  <c:v>10490.342275419445</c:v>
                </c:pt>
                <c:pt idx="79">
                  <c:v>10640.637718601702</c:v>
                </c:pt>
                <c:pt idx="80">
                  <c:v>10791.131571493032</c:v>
                </c:pt>
                <c:pt idx="81">
                  <c:v>10941.818108849753</c:v>
                </c:pt>
                <c:pt idx="82">
                  <c:v>11092.691651413366</c:v>
                </c:pt>
                <c:pt idx="83">
                  <c:v>11243.746565957781</c:v>
                </c:pt>
                <c:pt idx="84">
                  <c:v>11394.977265337924</c:v>
                </c:pt>
                <c:pt idx="85">
                  <c:v>11546.378208528791</c:v>
                </c:pt>
                <c:pt idx="86">
                  <c:v>11697.943900663837</c:v>
                </c:pt>
                <c:pt idx="87">
                  <c:v>11849.668893067215</c:v>
                </c:pt>
                <c:pt idx="88">
                  <c:v>12001.547783280581</c:v>
                </c:pt>
                <c:pt idx="89">
                  <c:v>12153.575215088524</c:v>
                </c:pt>
                <c:pt idx="90">
                  <c:v>12305.745878535825</c:v>
                </c:pt>
                <c:pt idx="91">
                  <c:v>12458.054509942676</c:v>
                </c:pt>
                <c:pt idx="92">
                  <c:v>12610.495891914441</c:v>
                </c:pt>
                <c:pt idx="93">
                  <c:v>12763.064853348011</c:v>
                </c:pt>
                <c:pt idx="94">
                  <c:v>12915.756269432033</c:v>
                </c:pt>
                <c:pt idx="95">
                  <c:v>13068.565061643725</c:v>
                </c:pt>
                <c:pt idx="96">
                  <c:v>13221.486197739561</c:v>
                </c:pt>
                <c:pt idx="97">
                  <c:v>13374.514691743907</c:v>
                </c:pt>
                <c:pt idx="98">
                  <c:v>13527.645603929486</c:v>
                </c:pt>
                <c:pt idx="99">
                  <c:v>13680.874040796476</c:v>
                </c:pt>
                <c:pt idx="100">
                  <c:v>13834.195155047522</c:v>
                </c:pt>
                <c:pt idx="101">
                  <c:v>13987.604145553887</c:v>
                </c:pt>
                <c:pt idx="102">
                  <c:v>14141.0962573216</c:v>
                </c:pt>
                <c:pt idx="103">
                  <c:v>14294.666781450112</c:v>
                </c:pt>
                <c:pt idx="104">
                  <c:v>14448.311055087541</c:v>
                </c:pt>
                <c:pt idx="105">
                  <c:v>14602.024461380463</c:v>
                </c:pt>
                <c:pt idx="106">
                  <c:v>14755.802429420983</c:v>
                </c:pt>
                <c:pt idx="107">
                  <c:v>14909.64043418835</c:v>
                </c:pt>
                <c:pt idx="108">
                  <c:v>15063.533996485119</c:v>
                </c:pt>
                <c:pt idx="109">
                  <c:v>15217.4786828699</c:v>
                </c:pt>
                <c:pt idx="110">
                  <c:v>15371.470105586031</c:v>
                </c:pt>
                <c:pt idx="111">
                  <c:v>15525.503922484786</c:v>
                </c:pt>
                <c:pt idx="112">
                  <c:v>15679.575836942444</c:v>
                </c:pt>
                <c:pt idx="113">
                  <c:v>15833.681597777379</c:v>
                </c:pt>
                <c:pt idx="114">
                  <c:v>15987.816999159628</c:v>
                </c:pt>
                <c:pt idx="115">
                  <c:v>16141.977880516388</c:v>
                </c:pt>
                <c:pt idx="116">
                  <c:v>16296.16012643409</c:v>
                </c:pt>
                <c:pt idx="117">
                  <c:v>16450.359666555712</c:v>
                </c:pt>
                <c:pt idx="118">
                  <c:v>16604.572475474681</c:v>
                </c:pt>
                <c:pt idx="119">
                  <c:v>16758.794572621951</c:v>
                </c:pt>
                <c:pt idx="120">
                  <c:v>16913.02202215241</c:v>
                </c:pt>
                <c:pt idx="121">
                  <c:v>17067.250932824467</c:v>
                </c:pt>
                <c:pt idx="122">
                  <c:v>17221.477457876899</c:v>
                </c:pt>
                <c:pt idx="123">
                  <c:v>17375.697794900949</c:v>
                </c:pt>
                <c:pt idx="124">
                  <c:v>17529.908185708315</c:v>
                </c:pt>
                <c:pt idx="125">
                  <c:v>17684.104916196426</c:v>
                </c:pt>
                <c:pt idx="126">
                  <c:v>17838.28431620825</c:v>
                </c:pt>
                <c:pt idx="127">
                  <c:v>17992.442759388698</c:v>
                </c:pt>
                <c:pt idx="128">
                  <c:v>18146.576663036947</c:v>
                </c:pt>
                <c:pt idx="129">
                  <c:v>18300.68248795603</c:v>
                </c:pt>
                <c:pt idx="130">
                  <c:v>18454.756738297645</c:v>
                </c:pt>
                <c:pt idx="131">
                  <c:v>18608.795961403564</c:v>
                </c:pt>
                <c:pt idx="132">
                  <c:v>18762.796747642955</c:v>
                </c:pt>
                <c:pt idx="133">
                  <c:v>18916.755730245597</c:v>
                </c:pt>
                <c:pt idx="134">
                  <c:v>19070.669585135125</c:v>
                </c:pt>
                <c:pt idx="135">
                  <c:v>19224.535030753374</c:v>
                </c:pt>
                <c:pt idx="136">
                  <c:v>19378.348827885435</c:v>
                </c:pt>
                <c:pt idx="137">
                  <c:v>19532.107779478556</c:v>
                </c:pt>
                <c:pt idx="138">
                  <c:v>19685.808730459692</c:v>
                </c:pt>
                <c:pt idx="139">
                  <c:v>19839.448567549636</c:v>
                </c:pt>
                <c:pt idx="140">
                  <c:v>19993.024219071711</c:v>
                </c:pt>
                <c:pt idx="141">
                  <c:v>20146.532654759067</c:v>
                </c:pt>
                <c:pt idx="142">
                  <c:v>20299.970885560655</c:v>
                </c:pt>
                <c:pt idx="143">
                  <c:v>20453.335963439673</c:v>
                </c:pt>
                <c:pt idx="144">
                  <c:v>20606.624981172696</c:v>
                </c:pt>
                <c:pt idx="145">
                  <c:v>20759.83507214336</c:v>
                </c:pt>
                <c:pt idx="146">
                  <c:v>20912.963410135366</c:v>
                </c:pt>
                <c:pt idx="147">
                  <c:v>21066.007209121377</c:v>
                </c:pt>
                <c:pt idx="148">
                  <c:v>21218.963723049892</c:v>
                </c:pt>
                <c:pt idx="149">
                  <c:v>21371.830245628003</c:v>
                </c:pt>
                <c:pt idx="150">
                  <c:v>21524.604110103497</c:v>
                </c:pt>
                <c:pt idx="151">
                  <c:v>21677.282689042848</c:v>
                </c:pt>
                <c:pt idx="152">
                  <c:v>21829.863394105803</c:v>
                </c:pt>
                <c:pt idx="153">
                  <c:v>21982.343675820655</c:v>
                </c:pt>
                <c:pt idx="154">
                  <c:v>22134.72102335337</c:v>
                </c:pt>
                <c:pt idx="155">
                  <c:v>22286.992964278776</c:v>
                </c:pt>
                <c:pt idx="156">
                  <c:v>22439.1570643456</c:v>
                </c:pt>
                <c:pt idx="157">
                  <c:v>22591.210927239459</c:v>
                </c:pt>
                <c:pt idx="158">
                  <c:v>22743.152194345861</c:v>
                </c:pt>
                <c:pt idx="159">
                  <c:v>22894.978544509791</c:v>
                </c:pt>
                <c:pt idx="160">
                  <c:v>23046.687693793938</c:v>
                </c:pt>
                <c:pt idx="161">
                  <c:v>23198.277395235542</c:v>
                </c:pt>
                <c:pt idx="162">
                  <c:v>23349.745438597809</c:v>
                </c:pt>
                <c:pt idx="163">
                  <c:v>23501.089650123358</c:v>
                </c:pt>
                <c:pt idx="164">
                  <c:v>23652.307892284934</c:v>
                </c:pt>
                <c:pt idx="165">
                  <c:v>23803.398063533416</c:v>
                </c:pt>
                <c:pt idx="166">
                  <c:v>23954.358098043755</c:v>
                </c:pt>
                <c:pt idx="167">
                  <c:v>24105.185965462973</c:v>
                </c:pt>
                <c:pt idx="168">
                  <c:v>24255.879670649967</c:v>
                </c:pt>
                <c:pt idx="169">
                  <c:v>24406.437253421471</c:v>
                </c:pt>
                <c:pt idx="170">
                  <c:v>24556.856788289806</c:v>
                </c:pt>
                <c:pt idx="171">
                  <c:v>24707.136384203382</c:v>
                </c:pt>
                <c:pt idx="172">
                  <c:v>24857.274184287195</c:v>
                </c:pt>
                <c:pt idx="173">
                  <c:v>25007.268365575805</c:v>
                </c:pt>
                <c:pt idx="174">
                  <c:v>25157.117138751113</c:v>
                </c:pt>
                <c:pt idx="175">
                  <c:v>25306.818747876714</c:v>
                </c:pt>
                <c:pt idx="176">
                  <c:v>25456.371470130209</c:v>
                </c:pt>
                <c:pt idx="177">
                  <c:v>25605.773615538234</c:v>
                </c:pt>
                <c:pt idx="178">
                  <c:v>25755.02352670674</c:v>
                </c:pt>
                <c:pt idx="179">
                  <c:v>25904.119578549886</c:v>
                </c:pt>
                <c:pt idx="180">
                  <c:v>26053.060178023024</c:v>
                </c:pt>
                <c:pt idx="181">
                  <c:v>26201.843763848883</c:v>
                </c:pt>
                <c:pt idx="182">
                  <c:v>26350.46880624715</c:v>
                </c:pt>
                <c:pt idx="183">
                  <c:v>26498.933806661327</c:v>
                </c:pt>
                <c:pt idx="184">
                  <c:v>26647.237297487623</c:v>
                </c:pt>
                <c:pt idx="185">
                  <c:v>26795.377841799098</c:v>
                </c:pt>
                <c:pt idx="186">
                  <c:v>26943.354033073869</c:v>
                </c:pt>
                <c:pt idx="187">
                  <c:v>27091.164494918561</c:v>
                </c:pt>
                <c:pt idx="188">
                  <c:v>27238.807880795172</c:v>
                </c:pt>
                <c:pt idx="189">
                  <c:v>27386.282873743825</c:v>
                </c:pt>
                <c:pt idx="190">
                  <c:v>27533.588186108955</c:v>
                </c:pt>
                <c:pt idx="191">
                  <c:v>27680.722559263428</c:v>
                </c:pt>
                <c:pt idx="192">
                  <c:v>27827.68476333268</c:v>
                </c:pt>
                <c:pt idx="193">
                  <c:v>27974.47359691816</c:v>
                </c:pt>
                <c:pt idx="194">
                  <c:v>28121.087886820103</c:v>
                </c:pt>
                <c:pt idx="195">
                  <c:v>28267.526487763698</c:v>
                </c:pt>
                <c:pt idx="196">
                  <c:v>28413.788282121863</c:v>
                </c:pt>
                <c:pt idx="197">
                  <c:v>28559.872179638689</c:v>
                </c:pt>
                <c:pt idx="198">
                  <c:v>28705.777117154947</c:v>
                </c:pt>
                <c:pt idx="199">
                  <c:v>28851.502058330159</c:v>
                </c:pt>
                <c:pt idx="200">
                  <c:v>28997.04599337016</c:v>
                </c:pt>
                <c:pt idx="201">
                  <c:v>29142.407938747805</c:v>
                </c:pt>
                <c:pt idx="202">
                  <c:v>29287.586936929834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29-4A03-BF92-8C374B6B9F80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curve-69-0'!$AC$3:$AC$205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6.7334313687839051</c:v>
                </c:pt>
                <c:pt idx="2">
                  <c:v>27.915630121853052</c:v>
                </c:pt>
                <c:pt idx="3">
                  <c:v>49.240197469149209</c:v>
                </c:pt>
                <c:pt idx="4">
                  <c:v>70.705484937527714</c:v>
                </c:pt>
                <c:pt idx="5">
                  <c:v>92.309850767633435</c:v>
                </c:pt>
                <c:pt idx="6">
                  <c:v>114.05165992427914</c:v>
                </c:pt>
                <c:pt idx="7">
                  <c:v>135.92928410821605</c:v>
                </c:pt>
                <c:pt idx="8">
                  <c:v>157.94110176853729</c:v>
                </c:pt>
                <c:pt idx="9">
                  <c:v>180.08549811710631</c:v>
                </c:pt>
                <c:pt idx="10">
                  <c:v>202.36086514374477</c:v>
                </c:pt>
                <c:pt idx="11">
                  <c:v>224.76560163243289</c:v>
                </c:pt>
                <c:pt idx="12">
                  <c:v>247.29811317864895</c:v>
                </c:pt>
                <c:pt idx="13">
                  <c:v>269.95681220772121</c:v>
                </c:pt>
                <c:pt idx="14">
                  <c:v>292.74011799457219</c:v>
                </c:pt>
                <c:pt idx="15">
                  <c:v>315.64645668333623</c:v>
                </c:pt>
                <c:pt idx="16">
                  <c:v>338.6742613093819</c:v>
                </c:pt>
                <c:pt idx="17">
                  <c:v>361.82197182057513</c:v>
                </c:pt>
                <c:pt idx="18">
                  <c:v>385.08803510056703</c:v>
                </c:pt>
                <c:pt idx="19">
                  <c:v>408.47090499195554</c:v>
                </c:pt>
                <c:pt idx="20">
                  <c:v>431.96904232083892</c:v>
                </c:pt>
                <c:pt idx="21">
                  <c:v>455.58091492174941</c:v>
                </c:pt>
                <c:pt idx="22">
                  <c:v>479.30499766321918</c:v>
                </c:pt>
                <c:pt idx="23">
                  <c:v>503.13977247397952</c:v>
                </c:pt>
                <c:pt idx="24">
                  <c:v>527.08372836953959</c:v>
                </c:pt>
                <c:pt idx="25">
                  <c:v>551.13536147939794</c:v>
                </c:pt>
                <c:pt idx="26">
                  <c:v>575.2931750748869</c:v>
                </c:pt>
                <c:pt idx="27">
                  <c:v>599.55567959727011</c:v>
                </c:pt>
                <c:pt idx="28">
                  <c:v>623.92139268634628</c:v>
                </c:pt>
                <c:pt idx="29">
                  <c:v>648.38883920917965</c:v>
                </c:pt>
                <c:pt idx="30">
                  <c:v>672.95655128933652</c:v>
                </c:pt>
                <c:pt idx="31">
                  <c:v>697.62306833662797</c:v>
                </c:pt>
                <c:pt idx="32">
                  <c:v>722.38693707660002</c:v>
                </c:pt>
                <c:pt idx="33">
                  <c:v>747.24671158090894</c:v>
                </c:pt>
                <c:pt idx="34">
                  <c:v>772.20095329706419</c:v>
                </c:pt>
                <c:pt idx="35">
                  <c:v>797.24823107893087</c:v>
                </c:pt>
                <c:pt idx="36">
                  <c:v>822.38712121723188</c:v>
                </c:pt>
                <c:pt idx="37">
                  <c:v>847.61620747005009</c:v>
                </c:pt>
                <c:pt idx="38">
                  <c:v>872.93408109333075</c:v>
                </c:pt>
                <c:pt idx="39">
                  <c:v>898.3393408717634</c:v>
                </c:pt>
                <c:pt idx="40">
                  <c:v>923.83059314903107</c:v>
                </c:pt>
                <c:pt idx="41">
                  <c:v>949.40645185856556</c:v>
                </c:pt>
                <c:pt idx="42">
                  <c:v>975.06553855417633</c:v>
                </c:pt>
                <c:pt idx="43">
                  <c:v>1000.8064824402996</c:v>
                </c:pt>
                <c:pt idx="44">
                  <c:v>1026.6279204025009</c:v>
                </c:pt>
                <c:pt idx="45">
                  <c:v>1052.5284970372172</c:v>
                </c:pt>
                <c:pt idx="46">
                  <c:v>1078.5068646822604</c:v>
                </c:pt>
                <c:pt idx="47">
                  <c:v>1104.5616834461791</c:v>
                </c:pt>
                <c:pt idx="48">
                  <c:v>1130.6916212381291</c:v>
                </c:pt>
                <c:pt idx="49">
                  <c:v>1156.8953537968564</c:v>
                </c:pt>
                <c:pt idx="50">
                  <c:v>1183.1715647196806</c:v>
                </c:pt>
                <c:pt idx="51">
                  <c:v>1209.5189454914791</c:v>
                </c:pt>
                <c:pt idx="52">
                  <c:v>1235.9361955127836</c:v>
                </c:pt>
                <c:pt idx="53">
                  <c:v>1262.4220221280048</c:v>
                </c:pt>
                <c:pt idx="54">
                  <c:v>1288.9751406528972</c:v>
                </c:pt>
                <c:pt idx="55">
                  <c:v>1315.5942744020233</c:v>
                </c:pt>
                <c:pt idx="56">
                  <c:v>1342.2781547153329</c:v>
                </c:pt>
                <c:pt idx="57">
                  <c:v>1369.0255209846148</c:v>
                </c:pt>
                <c:pt idx="58">
                  <c:v>1395.835120679696</c:v>
                </c:pt>
                <c:pt idx="59">
                  <c:v>1422.7057093733754</c:v>
                </c:pt>
                <c:pt idx="60">
                  <c:v>1449.6360507668628</c:v>
                </c:pt>
                <c:pt idx="61">
                  <c:v>1476.62491671408</c:v>
                </c:pt>
                <c:pt idx="62">
                  <c:v>1503.6710872453286</c:v>
                </c:pt>
                <c:pt idx="63">
                  <c:v>1530.7733505909573</c:v>
                </c:pt>
                <c:pt idx="64">
                  <c:v>1557.9305032038906</c:v>
                </c:pt>
                <c:pt idx="65">
                  <c:v>1585.1413497820313</c:v>
                </c:pt>
                <c:pt idx="66">
                  <c:v>1612.404703289523</c:v>
                </c:pt>
                <c:pt idx="67">
                  <c:v>1639.7193849780135</c:v>
                </c:pt>
                <c:pt idx="68">
                  <c:v>1667.0842244069052</c:v>
                </c:pt>
                <c:pt idx="69">
                  <c:v>1694.4980594629722</c:v>
                </c:pt>
                <c:pt idx="70">
                  <c:v>1721.9597363792193</c:v>
                </c:pt>
                <c:pt idx="71">
                  <c:v>1749.4681097536134</c:v>
                </c:pt>
                <c:pt idx="72">
                  <c:v>1777.0220425664227</c:v>
                </c:pt>
                <c:pt idx="73">
                  <c:v>1804.6204061973035</c:v>
                </c:pt>
                <c:pt idx="74">
                  <c:v>1832.2620804415001</c:v>
                </c:pt>
                <c:pt idx="75">
                  <c:v>1859.9459535252859</c:v>
                </c:pt>
                <c:pt idx="76">
                  <c:v>1887.670922120772</c:v>
                </c:pt>
                <c:pt idx="77">
                  <c:v>1915.4358913602086</c:v>
                </c:pt>
                <c:pt idx="78">
                  <c:v>1943.2397748487683</c:v>
                </c:pt>
                <c:pt idx="79">
                  <c:v>1971.0814946774556</c:v>
                </c:pt>
                <c:pt idx="80">
                  <c:v>1998.9599814346248</c:v>
                </c:pt>
                <c:pt idx="81">
                  <c:v>2026.8741742169905</c:v>
                </c:pt>
                <c:pt idx="82">
                  <c:v>2054.8230206400062</c:v>
                </c:pt>
                <c:pt idx="83">
                  <c:v>2082.805476846725</c:v>
                </c:pt>
                <c:pt idx="84">
                  <c:v>2110.8205075169103</c:v>
                </c:pt>
                <c:pt idx="85">
                  <c:v>2138.8670858743781</c:v>
                </c:pt>
                <c:pt idx="86">
                  <c:v>2166.9441936942108</c:v>
                </c:pt>
                <c:pt idx="87">
                  <c:v>2195.0508213088319</c:v>
                </c:pt>
                <c:pt idx="88">
                  <c:v>2223.1859676130698</c:v>
                </c:pt>
                <c:pt idx="89">
                  <c:v>2251.3486400689658</c:v>
                </c:pt>
                <c:pt idx="90">
                  <c:v>2279.5378547090654</c:v>
                </c:pt>
                <c:pt idx="91">
                  <c:v>2307.7526361393302</c:v>
                </c:pt>
                <c:pt idx="92">
                  <c:v>2335.9920175410348</c:v>
                </c:pt>
                <c:pt idx="93">
                  <c:v>2364.2550406720338</c:v>
                </c:pt>
                <c:pt idx="94">
                  <c:v>2392.5407558668871</c:v>
                </c:pt>
                <c:pt idx="95">
                  <c:v>2420.8482220363553</c:v>
                </c:pt>
                <c:pt idx="96">
                  <c:v>2449.1765066657526</c:v>
                </c:pt>
                <c:pt idx="97">
                  <c:v>2477.5246858129235</c:v>
                </c:pt>
                <c:pt idx="98">
                  <c:v>2505.8918441046967</c:v>
                </c:pt>
                <c:pt idx="99">
                  <c:v>2534.2770747330906</c:v>
                </c:pt>
                <c:pt idx="100">
                  <c:v>2562.679479450755</c:v>
                </c:pt>
                <c:pt idx="101">
                  <c:v>2591.0981685647707</c:v>
                </c:pt>
                <c:pt idx="102">
                  <c:v>2619.5322609304476</c:v>
                </c:pt>
                <c:pt idx="103">
                  <c:v>2647.9808839437296</c:v>
                </c:pt>
                <c:pt idx="104">
                  <c:v>2676.443173532969</c:v>
                </c:pt>
                <c:pt idx="105">
                  <c:v>2704.9182741496875</c:v>
                </c:pt>
                <c:pt idx="106">
                  <c:v>2733.4053387588292</c:v>
                </c:pt>
                <c:pt idx="107">
                  <c:v>2761.9035288280043</c:v>
                </c:pt>
                <c:pt idx="108">
                  <c:v>2790.412014315717</c:v>
                </c:pt>
                <c:pt idx="109">
                  <c:v>2818.9299736589633</c:v>
                </c:pt>
                <c:pt idx="110">
                  <c:v>2847.4565937600669</c:v>
                </c:pt>
                <c:pt idx="111">
                  <c:v>2875.9910699725051</c:v>
                </c:pt>
                <c:pt idx="112">
                  <c:v>2904.5326060855941</c:v>
                </c:pt>
                <c:pt idx="113">
                  <c:v>2933.0804143091741</c:v>
                </c:pt>
                <c:pt idx="114">
                  <c:v>2961.6337152569031</c:v>
                </c:pt>
                <c:pt idx="115">
                  <c:v>2990.1917379287906</c:v>
                </c:pt>
                <c:pt idx="116">
                  <c:v>3018.7537196930984</c:v>
                </c:pt>
                <c:pt idx="117">
                  <c:v>3047.3189062673573</c:v>
                </c:pt>
                <c:pt idx="118">
                  <c:v>3075.8865516987471</c:v>
                </c:pt>
                <c:pt idx="119">
                  <c:v>3104.4559183432157</c:v>
                </c:pt>
                <c:pt idx="120">
                  <c:v>3133.0262768444677</c:v>
                </c:pt>
                <c:pt idx="121">
                  <c:v>3161.5969061116893</c:v>
                </c:pt>
                <c:pt idx="122">
                  <c:v>3190.1670932967668</c:v>
                </c:pt>
                <c:pt idx="123">
                  <c:v>3218.7361337706184</c:v>
                </c:pt>
                <c:pt idx="124">
                  <c:v>3247.3033310987671</c:v>
                </c:pt>
                <c:pt idx="125">
                  <c:v>3275.867997016408</c:v>
                </c:pt>
                <c:pt idx="126">
                  <c:v>3304.4294514024614</c:v>
                </c:pt>
                <c:pt idx="127">
                  <c:v>3332.9870222529948</c:v>
                </c:pt>
                <c:pt idx="128">
                  <c:v>3361.540045653885</c:v>
                </c:pt>
                <c:pt idx="129">
                  <c:v>3390.0878657529724</c:v>
                </c:pt>
                <c:pt idx="130">
                  <c:v>3418.6298347313318</c:v>
                </c:pt>
                <c:pt idx="131">
                  <c:v>3447.1653127739091</c:v>
                </c:pt>
                <c:pt idx="132">
                  <c:v>3475.6936680393983</c:v>
                </c:pt>
                <c:pt idx="133">
                  <c:v>3504.2142766293596</c:v>
                </c:pt>
                <c:pt idx="134">
                  <c:v>3532.7265225573383</c:v>
                </c:pt>
                <c:pt idx="135">
                  <c:v>3561.2297977163357</c:v>
                </c:pt>
                <c:pt idx="136">
                  <c:v>3589.7235018464107</c:v>
                </c:pt>
                <c:pt idx="137">
                  <c:v>3618.2070425011375</c:v>
                </c:pt>
                <c:pt idx="138">
                  <c:v>3646.6798350138147</c:v>
                </c:pt>
                <c:pt idx="139">
                  <c:v>3675.1413024630383</c:v>
                </c:pt>
                <c:pt idx="140">
                  <c:v>3703.5908756372633</c:v>
                </c:pt>
                <c:pt idx="141">
                  <c:v>3732.0279929991134</c:v>
                </c:pt>
                <c:pt idx="142">
                  <c:v>3760.4521006494356</c:v>
                </c:pt>
                <c:pt idx="143">
                  <c:v>3788.8626522899631</c:v>
                </c:pt>
                <c:pt idx="144">
                  <c:v>3817.2591091861054</c:v>
                </c:pt>
                <c:pt idx="145">
                  <c:v>3845.6409401287265</c:v>
                </c:pt>
                <c:pt idx="146">
                  <c:v>3874.0076213957932</c:v>
                </c:pt>
                <c:pt idx="147">
                  <c:v>3902.3586367132693</c:v>
                </c:pt>
                <c:pt idx="148">
                  <c:v>3930.6934772156246</c:v>
                </c:pt>
                <c:pt idx="149">
                  <c:v>3959.0116414055888</c:v>
                </c:pt>
                <c:pt idx="150">
                  <c:v>3987.3126351137767</c:v>
                </c:pt>
                <c:pt idx="151">
                  <c:v>4015.5959714575538</c:v>
                </c:pt>
                <c:pt idx="152">
                  <c:v>4043.8611707992709</c:v>
                </c:pt>
                <c:pt idx="153">
                  <c:v>4072.1077607046227</c:v>
                </c:pt>
                <c:pt idx="154">
                  <c:v>4100.3352758998699</c:v>
                </c:pt>
                <c:pt idx="155">
                  <c:v>4128.5432582294388</c:v>
                </c:pt>
                <c:pt idx="156">
                  <c:v>4156.7312566123837</c:v>
                </c:pt>
                <c:pt idx="157">
                  <c:v>4184.8988269984675</c:v>
                </c:pt>
                <c:pt idx="158">
                  <c:v>4213.045532324245</c:v>
                </c:pt>
                <c:pt idx="159">
                  <c:v>4241.1709424685114</c:v>
                </c:pt>
                <c:pt idx="160">
                  <c:v>4269.274634207497</c:v>
                </c:pt>
                <c:pt idx="161">
                  <c:v>4297.3561911698107</c:v>
                </c:pt>
                <c:pt idx="162">
                  <c:v>4325.4152037903714</c:v>
                </c:pt>
                <c:pt idx="163">
                  <c:v>4353.4512692647149</c:v>
                </c:pt>
                <c:pt idx="164">
                  <c:v>4381.4639915028019</c:v>
                </c:pt>
                <c:pt idx="165">
                  <c:v>4409.4529810823105</c:v>
                </c:pt>
                <c:pt idx="166">
                  <c:v>4437.4178552015564</c:v>
                </c:pt>
                <c:pt idx="167">
                  <c:v>4465.3582376327913</c:v>
                </c:pt>
                <c:pt idx="168">
                  <c:v>4493.2737586739795</c:v>
                </c:pt>
                <c:pt idx="169">
                  <c:v>4521.1640551017172</c:v>
                </c:pt>
                <c:pt idx="170">
                  <c:v>4549.028770122628</c:v>
                </c:pt>
                <c:pt idx="171">
                  <c:v>4576.8675533252726</c:v>
                </c:pt>
                <c:pt idx="172">
                  <c:v>4604.6800606320521</c:v>
                </c:pt>
                <c:pt idx="173">
                  <c:v>4632.4659542497184</c:v>
                </c:pt>
                <c:pt idx="174">
                  <c:v>4660.2249026207774</c:v>
                </c:pt>
                <c:pt idx="175">
                  <c:v>4687.9565803742526</c:v>
                </c:pt>
                <c:pt idx="176">
                  <c:v>4715.6606682760712</c:v>
                </c:pt>
                <c:pt idx="177">
                  <c:v>4743.3368531799579</c:v>
                </c:pt>
                <c:pt idx="178">
                  <c:v>4770.9848279774405</c:v>
                </c:pt>
                <c:pt idx="179">
                  <c:v>4798.6042915476037</c:v>
                </c:pt>
                <c:pt idx="180">
                  <c:v>4826.1949487076026</c:v>
                </c:pt>
                <c:pt idx="181">
                  <c:v>4853.7565101619102</c:v>
                </c:pt>
                <c:pt idx="182">
                  <c:v>4881.2886924521963</c:v>
                </c:pt>
                <c:pt idx="183">
                  <c:v>4908.7912179067025</c:v>
                </c:pt>
                <c:pt idx="184">
                  <c:v>4936.2638145899937</c:v>
                </c:pt>
                <c:pt idx="185">
                  <c:v>4963.7062162518287</c:v>
                </c:pt>
                <c:pt idx="186">
                  <c:v>4991.1181622767845</c:v>
                </c:pt>
                <c:pt idx="187">
                  <c:v>5018.4993976329988</c:v>
                </c:pt>
                <c:pt idx="188">
                  <c:v>5045.8496728215432</c:v>
                </c:pt>
                <c:pt idx="189">
                  <c:v>5073.1687438250383</c:v>
                </c:pt>
                <c:pt idx="190">
                  <c:v>5100.4563720569004</c:v>
                </c:pt>
                <c:pt idx="191">
                  <c:v>5127.7123243102096</c:v>
                </c:pt>
                <c:pt idx="192">
                  <c:v>5154.9363727065756</c:v>
                </c:pt>
                <c:pt idx="193">
                  <c:v>5182.128294644881</c:v>
                </c:pt>
                <c:pt idx="194">
                  <c:v>5209.2878727498946</c:v>
                </c:pt>
                <c:pt idx="195">
                  <c:v>5236.4148948215188</c:v>
                </c:pt>
                <c:pt idx="196">
                  <c:v>5263.5091537834051</c:v>
                </c:pt>
                <c:pt idx="197">
                  <c:v>5290.5704476316923</c:v>
                </c:pt>
                <c:pt idx="198">
                  <c:v>5317.5985793841301</c:v>
                </c:pt>
                <c:pt idx="199">
                  <c:v>5344.5933570285661</c:v>
                </c:pt>
                <c:pt idx="200">
                  <c:v>5371.554593472445</c:v>
                </c:pt>
                <c:pt idx="201">
                  <c:v>5398.4821064910448</c:v>
                </c:pt>
                <c:pt idx="202">
                  <c:v>5425.3757186768498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29-4A03-BF92-8C374B6B9F80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curve-69-0'!$AD$3:$AD$205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1.3466862737567811</c:v>
                </c:pt>
                <c:pt idx="2">
                  <c:v>5.5831260243706105</c:v>
                </c:pt>
                <c:pt idx="3">
                  <c:v>9.848039493829841</c:v>
                </c:pt>
                <c:pt idx="4">
                  <c:v>14.141096987505541</c:v>
                </c:pt>
                <c:pt idx="5">
                  <c:v>18.461970153526686</c:v>
                </c:pt>
                <c:pt idx="6">
                  <c:v>22.810331984855825</c:v>
                </c:pt>
                <c:pt idx="7">
                  <c:v>27.185856821643206</c:v>
                </c:pt>
                <c:pt idx="8">
                  <c:v>31.588220353707452</c:v>
                </c:pt>
                <c:pt idx="9">
                  <c:v>36.017099623421259</c:v>
                </c:pt>
                <c:pt idx="10">
                  <c:v>40.472173028748955</c:v>
                </c:pt>
                <c:pt idx="11">
                  <c:v>44.953120326486584</c:v>
                </c:pt>
                <c:pt idx="12">
                  <c:v>49.459622635729794</c:v>
                </c:pt>
                <c:pt idx="13">
                  <c:v>53.99136244154424</c:v>
                </c:pt>
                <c:pt idx="14">
                  <c:v>58.548023598914433</c:v>
                </c:pt>
                <c:pt idx="15">
                  <c:v>63.129291336667237</c:v>
                </c:pt>
                <c:pt idx="16">
                  <c:v>67.73485226187637</c:v>
                </c:pt>
                <c:pt idx="17">
                  <c:v>72.364394364115014</c:v>
                </c:pt>
                <c:pt idx="18">
                  <c:v>77.017607020113402</c:v>
                </c:pt>
                <c:pt idx="19">
                  <c:v>81.694180998391104</c:v>
                </c:pt>
                <c:pt idx="20">
                  <c:v>86.39380846416779</c:v>
                </c:pt>
                <c:pt idx="21">
                  <c:v>91.116182984349877</c:v>
                </c:pt>
                <c:pt idx="22">
                  <c:v>95.860999532643831</c:v>
                </c:pt>
                <c:pt idx="23">
                  <c:v>100.6279544947959</c:v>
                </c:pt>
                <c:pt idx="24">
                  <c:v>105.41674567390793</c:v>
                </c:pt>
                <c:pt idx="25">
                  <c:v>110.22707229587959</c:v>
                </c:pt>
                <c:pt idx="26">
                  <c:v>115.05863501497738</c:v>
                </c:pt>
                <c:pt idx="27">
                  <c:v>119.91113591945403</c:v>
                </c:pt>
                <c:pt idx="28">
                  <c:v>124.78427853726927</c:v>
                </c:pt>
                <c:pt idx="29">
                  <c:v>129.67776784183596</c:v>
                </c:pt>
                <c:pt idx="30">
                  <c:v>134.59131025786732</c:v>
                </c:pt>
                <c:pt idx="31">
                  <c:v>139.52461366732561</c:v>
                </c:pt>
                <c:pt idx="32">
                  <c:v>144.47738741532001</c:v>
                </c:pt>
                <c:pt idx="33">
                  <c:v>149.4493423161818</c:v>
                </c:pt>
                <c:pt idx="34">
                  <c:v>154.44019065941285</c:v>
                </c:pt>
                <c:pt idx="35">
                  <c:v>159.44964621578617</c:v>
                </c:pt>
                <c:pt idx="36">
                  <c:v>164.47742424344636</c:v>
                </c:pt>
                <c:pt idx="37">
                  <c:v>169.52324149400999</c:v>
                </c:pt>
                <c:pt idx="38">
                  <c:v>174.58681621866612</c:v>
                </c:pt>
                <c:pt idx="39">
                  <c:v>179.66786817435263</c:v>
                </c:pt>
                <c:pt idx="40">
                  <c:v>184.76611862980616</c:v>
                </c:pt>
                <c:pt idx="41">
                  <c:v>189.88129037171305</c:v>
                </c:pt>
                <c:pt idx="42">
                  <c:v>195.01310771083521</c:v>
                </c:pt>
                <c:pt idx="43">
                  <c:v>200.16129648805989</c:v>
                </c:pt>
                <c:pt idx="44">
                  <c:v>205.32558408050014</c:v>
                </c:pt>
                <c:pt idx="45">
                  <c:v>210.50569940744342</c:v>
                </c:pt>
                <c:pt idx="46">
                  <c:v>215.70137293645203</c:v>
                </c:pt>
                <c:pt idx="47">
                  <c:v>220.91233668923576</c:v>
                </c:pt>
                <c:pt idx="48">
                  <c:v>226.13832424762575</c:v>
                </c:pt>
                <c:pt idx="49">
                  <c:v>231.37907075937119</c:v>
                </c:pt>
                <c:pt idx="50">
                  <c:v>236.63431294393604</c:v>
                </c:pt>
                <c:pt idx="51">
                  <c:v>241.90378909829573</c:v>
                </c:pt>
                <c:pt idx="52">
                  <c:v>247.18723910255662</c:v>
                </c:pt>
                <c:pt idx="53">
                  <c:v>252.48440442560087</c:v>
                </c:pt>
                <c:pt idx="54">
                  <c:v>257.79502813057934</c:v>
                </c:pt>
                <c:pt idx="55">
                  <c:v>263.11885488040457</c:v>
                </c:pt>
                <c:pt idx="56">
                  <c:v>268.45563094306647</c:v>
                </c:pt>
                <c:pt idx="57">
                  <c:v>273.80510419692285</c:v>
                </c:pt>
                <c:pt idx="58">
                  <c:v>279.16702413593907</c:v>
                </c:pt>
                <c:pt idx="59">
                  <c:v>284.54114187467496</c:v>
                </c:pt>
                <c:pt idx="60">
                  <c:v>289.92721015337241</c:v>
                </c:pt>
                <c:pt idx="61">
                  <c:v>295.32498334281587</c:v>
                </c:pt>
                <c:pt idx="62">
                  <c:v>300.73421744906557</c:v>
                </c:pt>
                <c:pt idx="63">
                  <c:v>306.15467011819129</c:v>
                </c:pt>
                <c:pt idx="64">
                  <c:v>311.58610064077794</c:v>
                </c:pt>
                <c:pt idx="65">
                  <c:v>317.02826995640606</c:v>
                </c:pt>
                <c:pt idx="66">
                  <c:v>322.4809406579044</c:v>
                </c:pt>
                <c:pt idx="67">
                  <c:v>327.94387699560252</c:v>
                </c:pt>
                <c:pt idx="68">
                  <c:v>333.41684488138088</c:v>
                </c:pt>
                <c:pt idx="69">
                  <c:v>338.89961189259429</c:v>
                </c:pt>
                <c:pt idx="70">
                  <c:v>344.39194727584373</c:v>
                </c:pt>
                <c:pt idx="71">
                  <c:v>349.89362195072255</c:v>
                </c:pt>
                <c:pt idx="72">
                  <c:v>355.40440851328441</c:v>
                </c:pt>
                <c:pt idx="73">
                  <c:v>360.92408123946058</c:v>
                </c:pt>
                <c:pt idx="74">
                  <c:v>366.45241608829986</c:v>
                </c:pt>
                <c:pt idx="75">
                  <c:v>371.98919070505701</c:v>
                </c:pt>
                <c:pt idx="76">
                  <c:v>377.53418442415426</c:v>
                </c:pt>
                <c:pt idx="77">
                  <c:v>383.08717827204157</c:v>
                </c:pt>
                <c:pt idx="78">
                  <c:v>388.64795496975353</c:v>
                </c:pt>
                <c:pt idx="79">
                  <c:v>394.21629893549101</c:v>
                </c:pt>
                <c:pt idx="80">
                  <c:v>399.79199628692481</c:v>
                </c:pt>
                <c:pt idx="81">
                  <c:v>405.37483484339793</c:v>
                </c:pt>
                <c:pt idx="82">
                  <c:v>410.96460412800116</c:v>
                </c:pt>
                <c:pt idx="83">
                  <c:v>416.56109536934491</c:v>
                </c:pt>
                <c:pt idx="84">
                  <c:v>422.16410150338197</c:v>
                </c:pt>
                <c:pt idx="85">
                  <c:v>427.77341717487553</c:v>
                </c:pt>
                <c:pt idx="86">
                  <c:v>433.38883873884208</c:v>
                </c:pt>
                <c:pt idx="87">
                  <c:v>439.01016426176636</c:v>
                </c:pt>
                <c:pt idx="88">
                  <c:v>444.63719352261393</c:v>
                </c:pt>
                <c:pt idx="89">
                  <c:v>450.2697280137931</c:v>
                </c:pt>
                <c:pt idx="90">
                  <c:v>455.90757094181305</c:v>
                </c:pt>
                <c:pt idx="91">
                  <c:v>461.55052722786598</c:v>
                </c:pt>
                <c:pt idx="92">
                  <c:v>467.19840350820692</c:v>
                </c:pt>
                <c:pt idx="93">
                  <c:v>472.8510081344067</c:v>
                </c:pt>
                <c:pt idx="94">
                  <c:v>478.50815117337737</c:v>
                </c:pt>
                <c:pt idx="95">
                  <c:v>484.16964440727099</c:v>
                </c:pt>
                <c:pt idx="96">
                  <c:v>489.83530133315048</c:v>
                </c:pt>
                <c:pt idx="97">
                  <c:v>495.50493716258461</c:v>
                </c:pt>
                <c:pt idx="98">
                  <c:v>501.17836882093928</c:v>
                </c:pt>
                <c:pt idx="99">
                  <c:v>506.85541494661805</c:v>
                </c:pt>
                <c:pt idx="100">
                  <c:v>512.53589589015098</c:v>
                </c:pt>
                <c:pt idx="101">
                  <c:v>518.21963371295419</c:v>
                </c:pt>
                <c:pt idx="102">
                  <c:v>523.9064521860895</c:v>
                </c:pt>
                <c:pt idx="103">
                  <c:v>529.59617678874588</c:v>
                </c:pt>
                <c:pt idx="104">
                  <c:v>535.28863470659383</c:v>
                </c:pt>
                <c:pt idx="105">
                  <c:v>540.98365482993745</c:v>
                </c:pt>
                <c:pt idx="106">
                  <c:v>546.6810677517658</c:v>
                </c:pt>
                <c:pt idx="107">
                  <c:v>552.38070576560074</c:v>
                </c:pt>
                <c:pt idx="108">
                  <c:v>558.08240286314333</c:v>
                </c:pt>
                <c:pt idx="109">
                  <c:v>563.78599473179258</c:v>
                </c:pt>
                <c:pt idx="110">
                  <c:v>569.49131875201329</c:v>
                </c:pt>
                <c:pt idx="111">
                  <c:v>575.19821399450097</c:v>
                </c:pt>
                <c:pt idx="112">
                  <c:v>580.90652121711878</c:v>
                </c:pt>
                <c:pt idx="113">
                  <c:v>586.6160828618348</c:v>
                </c:pt>
                <c:pt idx="114">
                  <c:v>592.32674305138062</c:v>
                </c:pt>
                <c:pt idx="115">
                  <c:v>598.03834758575806</c:v>
                </c:pt>
                <c:pt idx="116">
                  <c:v>603.75074393861962</c:v>
                </c:pt>
                <c:pt idx="117">
                  <c:v>609.46378125347132</c:v>
                </c:pt>
                <c:pt idx="118">
                  <c:v>615.17731033974928</c:v>
                </c:pt>
                <c:pt idx="119">
                  <c:v>620.89118366864295</c:v>
                </c:pt>
                <c:pt idx="120">
                  <c:v>626.60525536889338</c:v>
                </c:pt>
                <c:pt idx="121">
                  <c:v>632.31938122233771</c:v>
                </c:pt>
                <c:pt idx="122">
                  <c:v>638.03341865935317</c:v>
                </c:pt>
                <c:pt idx="123">
                  <c:v>643.74722675412352</c:v>
                </c:pt>
                <c:pt idx="124">
                  <c:v>649.46066621975331</c:v>
                </c:pt>
                <c:pt idx="125">
                  <c:v>655.17359940328151</c:v>
                </c:pt>
                <c:pt idx="126">
                  <c:v>660.88589028049216</c:v>
                </c:pt>
                <c:pt idx="127">
                  <c:v>666.5974044505989</c:v>
                </c:pt>
                <c:pt idx="128">
                  <c:v>672.3080091307769</c:v>
                </c:pt>
                <c:pt idx="129">
                  <c:v>678.01757315059433</c:v>
                </c:pt>
                <c:pt idx="130">
                  <c:v>683.72596694626623</c:v>
                </c:pt>
                <c:pt idx="131">
                  <c:v>689.43306255478171</c:v>
                </c:pt>
                <c:pt idx="132">
                  <c:v>695.13873360787954</c:v>
                </c:pt>
                <c:pt idx="133">
                  <c:v>700.84285532587182</c:v>
                </c:pt>
                <c:pt idx="134">
                  <c:v>706.54530451146752</c:v>
                </c:pt>
                <c:pt idx="135">
                  <c:v>712.24595954326708</c:v>
                </c:pt>
                <c:pt idx="136">
                  <c:v>717.94470036928203</c:v>
                </c:pt>
                <c:pt idx="137">
                  <c:v>723.64140850022739</c:v>
                </c:pt>
                <c:pt idx="138">
                  <c:v>729.3359670027628</c:v>
                </c:pt>
                <c:pt idx="139">
                  <c:v>735.0282604926075</c:v>
                </c:pt>
                <c:pt idx="140">
                  <c:v>740.71817512745258</c:v>
                </c:pt>
                <c:pt idx="141">
                  <c:v>746.40559859982261</c:v>
                </c:pt>
                <c:pt idx="142">
                  <c:v>752.09042012988709</c:v>
                </c:pt>
                <c:pt idx="143">
                  <c:v>757.77253045799262</c:v>
                </c:pt>
                <c:pt idx="144">
                  <c:v>763.45182183722113</c:v>
                </c:pt>
                <c:pt idx="145">
                  <c:v>769.12818802574532</c:v>
                </c:pt>
                <c:pt idx="146">
                  <c:v>774.80152427915868</c:v>
                </c:pt>
                <c:pt idx="147">
                  <c:v>780.47172734265382</c:v>
                </c:pt>
                <c:pt idx="148">
                  <c:v>786.1386954431249</c:v>
                </c:pt>
                <c:pt idx="149">
                  <c:v>791.80232828111775</c:v>
                </c:pt>
                <c:pt idx="150">
                  <c:v>797.46252702275535</c:v>
                </c:pt>
                <c:pt idx="151">
                  <c:v>803.11919429151078</c:v>
                </c:pt>
                <c:pt idx="152">
                  <c:v>808.77223415985418</c:v>
                </c:pt>
                <c:pt idx="153">
                  <c:v>814.42155214092452</c:v>
                </c:pt>
                <c:pt idx="154">
                  <c:v>820.06705517997398</c:v>
                </c:pt>
                <c:pt idx="155">
                  <c:v>825.70865164588781</c:v>
                </c:pt>
                <c:pt idx="156">
                  <c:v>831.34625132247675</c:v>
                </c:pt>
                <c:pt idx="157">
                  <c:v>836.97976539969352</c:v>
                </c:pt>
                <c:pt idx="158">
                  <c:v>842.60910646484911</c:v>
                </c:pt>
                <c:pt idx="159">
                  <c:v>848.23418849370239</c:v>
                </c:pt>
                <c:pt idx="160">
                  <c:v>853.85492684149949</c:v>
                </c:pt>
                <c:pt idx="161">
                  <c:v>859.47123823396225</c:v>
                </c:pt>
                <c:pt idx="162">
                  <c:v>865.08304075807439</c:v>
                </c:pt>
                <c:pt idx="163">
                  <c:v>870.69025385294321</c:v>
                </c:pt>
                <c:pt idx="164">
                  <c:v>876.29279830056055</c:v>
                </c:pt>
                <c:pt idx="165">
                  <c:v>881.8905962164622</c:v>
                </c:pt>
                <c:pt idx="166">
                  <c:v>887.4835710403114</c:v>
                </c:pt>
                <c:pt idx="167">
                  <c:v>893.07164752655842</c:v>
                </c:pt>
                <c:pt idx="168">
                  <c:v>898.65475173479615</c:v>
                </c:pt>
                <c:pt idx="169">
                  <c:v>904.23281102034355</c:v>
                </c:pt>
                <c:pt idx="170">
                  <c:v>909.80575402452575</c:v>
                </c:pt>
                <c:pt idx="171">
                  <c:v>915.37351066505471</c:v>
                </c:pt>
                <c:pt idx="172">
                  <c:v>920.93601212641056</c:v>
                </c:pt>
                <c:pt idx="173">
                  <c:v>926.49319084994386</c:v>
                </c:pt>
                <c:pt idx="174">
                  <c:v>932.04498052415579</c:v>
                </c:pt>
                <c:pt idx="175">
                  <c:v>937.59131607485085</c:v>
                </c:pt>
                <c:pt idx="176">
                  <c:v>943.1321336552146</c:v>
                </c:pt>
                <c:pt idx="177">
                  <c:v>948.66737063599192</c:v>
                </c:pt>
                <c:pt idx="178">
                  <c:v>954.19696559548834</c:v>
                </c:pt>
                <c:pt idx="179">
                  <c:v>959.72085830952096</c:v>
                </c:pt>
                <c:pt idx="180">
                  <c:v>965.23898974152087</c:v>
                </c:pt>
                <c:pt idx="181">
                  <c:v>970.75130203238245</c:v>
                </c:pt>
                <c:pt idx="182">
                  <c:v>976.25773849043969</c:v>
                </c:pt>
                <c:pt idx="183">
                  <c:v>981.75824358134082</c:v>
                </c:pt>
                <c:pt idx="184">
                  <c:v>987.25276291799901</c:v>
                </c:pt>
                <c:pt idx="185">
                  <c:v>992.74124325036598</c:v>
                </c:pt>
                <c:pt idx="186">
                  <c:v>998.22363245535712</c:v>
                </c:pt>
                <c:pt idx="187">
                  <c:v>1003.6998795265999</c:v>
                </c:pt>
                <c:pt idx="188">
                  <c:v>1009.1699345643088</c:v>
                </c:pt>
                <c:pt idx="189">
                  <c:v>1014.6337487650079</c:v>
                </c:pt>
                <c:pt idx="190">
                  <c:v>1020.0912744113804</c:v>
                </c:pt>
                <c:pt idx="191">
                  <c:v>1025.5424648620422</c:v>
                </c:pt>
                <c:pt idx="192">
                  <c:v>1030.9872745413154</c:v>
                </c:pt>
                <c:pt idx="193">
                  <c:v>1036.4256589289764</c:v>
                </c:pt>
                <c:pt idx="194">
                  <c:v>1041.8575745499793</c:v>
                </c:pt>
                <c:pt idx="195">
                  <c:v>1047.2829789643042</c:v>
                </c:pt>
                <c:pt idx="196">
                  <c:v>1052.7018307566814</c:v>
                </c:pt>
                <c:pt idx="197">
                  <c:v>1058.1140895263388</c:v>
                </c:pt>
                <c:pt idx="198">
                  <c:v>1063.5197158768265</c:v>
                </c:pt>
                <c:pt idx="199">
                  <c:v>1068.9186714057137</c:v>
                </c:pt>
                <c:pt idx="200">
                  <c:v>1074.3109186944894</c:v>
                </c:pt>
                <c:pt idx="201">
                  <c:v>1079.6964212982093</c:v>
                </c:pt>
                <c:pt idx="202">
                  <c:v>1085.0751437353704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29-4A03-BF92-8C374B6B9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package'!$Z$3:$Z$52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3420168.3357842192</c:v>
                </c:pt>
                <c:pt idx="2">
                  <c:v>5130667.8912788983</c:v>
                </c:pt>
                <c:pt idx="3">
                  <c:v>6840733.0160744851</c:v>
                </c:pt>
                <c:pt idx="4">
                  <c:v>8550741.5058416724</c:v>
                </c:pt>
                <c:pt idx="5">
                  <c:v>10260742.612576213</c:v>
                </c:pt>
                <c:pt idx="6">
                  <c:v>11970742.756851159</c:v>
                </c:pt>
                <c:pt idx="7">
                  <c:v>13680742.775658974</c:v>
                </c:pt>
                <c:pt idx="8">
                  <c:v>15390742.775658974</c:v>
                </c:pt>
                <c:pt idx="9">
                  <c:v>17100742.775658973</c:v>
                </c:pt>
                <c:pt idx="10">
                  <c:v>18810742.775658973</c:v>
                </c:pt>
                <c:pt idx="11">
                  <c:v>20520742.775658973</c:v>
                </c:pt>
                <c:pt idx="12">
                  <c:v>22230742.775658973</c:v>
                </c:pt>
                <c:pt idx="13">
                  <c:v>23940742.775658973</c:v>
                </c:pt>
                <c:pt idx="14">
                  <c:v>25650742.775658973</c:v>
                </c:pt>
                <c:pt idx="15">
                  <c:v>27360742.775658973</c:v>
                </c:pt>
                <c:pt idx="16">
                  <c:v>29070742.775658973</c:v>
                </c:pt>
                <c:pt idx="17">
                  <c:v>30780742.775658973</c:v>
                </c:pt>
                <c:pt idx="18">
                  <c:v>32490742.775658973</c:v>
                </c:pt>
                <c:pt idx="19">
                  <c:v>34200742.775658973</c:v>
                </c:pt>
                <c:pt idx="20">
                  <c:v>35910742.775658973</c:v>
                </c:pt>
                <c:pt idx="21">
                  <c:v>37620742.775658973</c:v>
                </c:pt>
                <c:pt idx="22">
                  <c:v>39330742.775658973</c:v>
                </c:pt>
                <c:pt idx="23">
                  <c:v>41040742.775658973</c:v>
                </c:pt>
                <c:pt idx="24">
                  <c:v>42750742.775658973</c:v>
                </c:pt>
                <c:pt idx="25">
                  <c:v>44460742.775658973</c:v>
                </c:pt>
                <c:pt idx="26">
                  <c:v>46170742.775658973</c:v>
                </c:pt>
                <c:pt idx="27">
                  <c:v>47880742.775658973</c:v>
                </c:pt>
                <c:pt idx="28">
                  <c:v>49590742.775658973</c:v>
                </c:pt>
                <c:pt idx="29">
                  <c:v>51300742.775658973</c:v>
                </c:pt>
                <c:pt idx="30">
                  <c:v>53010742.775658973</c:v>
                </c:pt>
                <c:pt idx="31">
                  <c:v>54720742.775658973</c:v>
                </c:pt>
                <c:pt idx="32">
                  <c:v>56430742.775658973</c:v>
                </c:pt>
                <c:pt idx="33">
                  <c:v>58140742.775658973</c:v>
                </c:pt>
                <c:pt idx="34">
                  <c:v>59850742.775658973</c:v>
                </c:pt>
                <c:pt idx="35">
                  <c:v>61560742.775658973</c:v>
                </c:pt>
                <c:pt idx="36">
                  <c:v>63270742.775658973</c:v>
                </c:pt>
                <c:pt idx="37">
                  <c:v>64980742.775658973</c:v>
                </c:pt>
                <c:pt idx="38">
                  <c:v>66690742.775658973</c:v>
                </c:pt>
                <c:pt idx="39">
                  <c:v>68400742.775658965</c:v>
                </c:pt>
                <c:pt idx="40">
                  <c:v>70110742.775658965</c:v>
                </c:pt>
                <c:pt idx="41">
                  <c:v>71820742.775658965</c:v>
                </c:pt>
                <c:pt idx="42">
                  <c:v>73530742.775658965</c:v>
                </c:pt>
                <c:pt idx="43">
                  <c:v>75240742.775658965</c:v>
                </c:pt>
                <c:pt idx="44">
                  <c:v>76950742.775658965</c:v>
                </c:pt>
                <c:pt idx="45">
                  <c:v>78660742.775658965</c:v>
                </c:pt>
                <c:pt idx="46">
                  <c:v>80370742.775658965</c:v>
                </c:pt>
                <c:pt idx="47">
                  <c:v>82080742.775658965</c:v>
                </c:pt>
                <c:pt idx="48">
                  <c:v>83790742.775658965</c:v>
                </c:pt>
                <c:pt idx="49">
                  <c:v>85500742.775658965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21-4C63-91B9-CD682DA01683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1466.0321489698981</c:v>
                </c:pt>
                <c:pt idx="4">
                  <c:v>1483.0116833440823</c:v>
                </c:pt>
                <c:pt idx="5">
                  <c:v>1485.2251524237749</c:v>
                </c:pt>
                <c:pt idx="6">
                  <c:v>1485.5137023164214</c:v>
                </c:pt>
                <c:pt idx="7">
                  <c:v>1485.5513179466986</c:v>
                </c:pt>
                <c:pt idx="8">
                  <c:v>1485.5513179466986</c:v>
                </c:pt>
                <c:pt idx="9">
                  <c:v>1485.5513179466986</c:v>
                </c:pt>
                <c:pt idx="10">
                  <c:v>1485.5513179466986</c:v>
                </c:pt>
                <c:pt idx="11">
                  <c:v>1485.5513179466986</c:v>
                </c:pt>
                <c:pt idx="12">
                  <c:v>1485.5513179466986</c:v>
                </c:pt>
                <c:pt idx="13">
                  <c:v>1485.5513179466986</c:v>
                </c:pt>
                <c:pt idx="14">
                  <c:v>1485.5513179466986</c:v>
                </c:pt>
                <c:pt idx="15">
                  <c:v>1485.5513179466986</c:v>
                </c:pt>
                <c:pt idx="16">
                  <c:v>1485.5513179466986</c:v>
                </c:pt>
                <c:pt idx="17">
                  <c:v>1485.5513179466986</c:v>
                </c:pt>
                <c:pt idx="18">
                  <c:v>1485.5513179466986</c:v>
                </c:pt>
                <c:pt idx="19">
                  <c:v>1485.5513179466986</c:v>
                </c:pt>
                <c:pt idx="20">
                  <c:v>1485.5513179466986</c:v>
                </c:pt>
                <c:pt idx="21">
                  <c:v>1485.5513179466986</c:v>
                </c:pt>
                <c:pt idx="22">
                  <c:v>1485.5513179466986</c:v>
                </c:pt>
                <c:pt idx="23">
                  <c:v>1485.5513179466986</c:v>
                </c:pt>
                <c:pt idx="24">
                  <c:v>1485.5513179466986</c:v>
                </c:pt>
                <c:pt idx="25">
                  <c:v>1485.5513179466986</c:v>
                </c:pt>
                <c:pt idx="26">
                  <c:v>1485.5513179466986</c:v>
                </c:pt>
                <c:pt idx="27">
                  <c:v>1485.5513179466986</c:v>
                </c:pt>
                <c:pt idx="28">
                  <c:v>1485.5513179466986</c:v>
                </c:pt>
                <c:pt idx="29">
                  <c:v>1485.5513179466986</c:v>
                </c:pt>
                <c:pt idx="30">
                  <c:v>1485.5513179466986</c:v>
                </c:pt>
                <c:pt idx="31">
                  <c:v>1485.5513179466986</c:v>
                </c:pt>
                <c:pt idx="32">
                  <c:v>1485.5513179466986</c:v>
                </c:pt>
                <c:pt idx="33">
                  <c:v>1485.5513179466986</c:v>
                </c:pt>
                <c:pt idx="34">
                  <c:v>1485.5513179466986</c:v>
                </c:pt>
                <c:pt idx="35">
                  <c:v>1485.5513179466986</c:v>
                </c:pt>
                <c:pt idx="36">
                  <c:v>1485.5513179466986</c:v>
                </c:pt>
                <c:pt idx="37">
                  <c:v>1485.5513179466986</c:v>
                </c:pt>
                <c:pt idx="38">
                  <c:v>1485.5513179466986</c:v>
                </c:pt>
                <c:pt idx="39">
                  <c:v>1485.5513179466986</c:v>
                </c:pt>
                <c:pt idx="40">
                  <c:v>1485.5513179466986</c:v>
                </c:pt>
                <c:pt idx="41">
                  <c:v>1485.5513179466986</c:v>
                </c:pt>
                <c:pt idx="42">
                  <c:v>1485.5513179466986</c:v>
                </c:pt>
                <c:pt idx="43">
                  <c:v>1485.5513179466986</c:v>
                </c:pt>
                <c:pt idx="44">
                  <c:v>1485.5513179466986</c:v>
                </c:pt>
                <c:pt idx="45">
                  <c:v>1485.5513179466986</c:v>
                </c:pt>
                <c:pt idx="46">
                  <c:v>1485.5513179466986</c:v>
                </c:pt>
                <c:pt idx="47">
                  <c:v>1485.5513179466986</c:v>
                </c:pt>
                <c:pt idx="48">
                  <c:v>1485.5513179466986</c:v>
                </c:pt>
                <c:pt idx="49">
                  <c:v>1485.5513179466986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21-4C63-91B9-CD682DA01683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733.01607448494906</c:v>
                </c:pt>
                <c:pt idx="4">
                  <c:v>741.50584167204113</c:v>
                </c:pt>
                <c:pt idx="5">
                  <c:v>742.61257621188747</c:v>
                </c:pt>
                <c:pt idx="6">
                  <c:v>742.75685115821068</c:v>
                </c:pt>
                <c:pt idx="7">
                  <c:v>742.77565897334932</c:v>
                </c:pt>
                <c:pt idx="8">
                  <c:v>742.77565897334932</c:v>
                </c:pt>
                <c:pt idx="9">
                  <c:v>742.77565897334932</c:v>
                </c:pt>
                <c:pt idx="10">
                  <c:v>742.77565897334932</c:v>
                </c:pt>
                <c:pt idx="11">
                  <c:v>742.77565897334932</c:v>
                </c:pt>
                <c:pt idx="12">
                  <c:v>742.77565897334932</c:v>
                </c:pt>
                <c:pt idx="13">
                  <c:v>742.77565897334932</c:v>
                </c:pt>
                <c:pt idx="14">
                  <c:v>742.77565897334932</c:v>
                </c:pt>
                <c:pt idx="15">
                  <c:v>742.77565897334932</c:v>
                </c:pt>
                <c:pt idx="16">
                  <c:v>742.77565897334932</c:v>
                </c:pt>
                <c:pt idx="17">
                  <c:v>742.77565897334932</c:v>
                </c:pt>
                <c:pt idx="18">
                  <c:v>742.77565897334932</c:v>
                </c:pt>
                <c:pt idx="19">
                  <c:v>742.77565897334932</c:v>
                </c:pt>
                <c:pt idx="20">
                  <c:v>742.77565897334932</c:v>
                </c:pt>
                <c:pt idx="21">
                  <c:v>742.77565897334932</c:v>
                </c:pt>
                <c:pt idx="22">
                  <c:v>742.77565897334932</c:v>
                </c:pt>
                <c:pt idx="23">
                  <c:v>742.77565897334932</c:v>
                </c:pt>
                <c:pt idx="24">
                  <c:v>742.77565897334932</c:v>
                </c:pt>
                <c:pt idx="25">
                  <c:v>742.77565897334932</c:v>
                </c:pt>
                <c:pt idx="26">
                  <c:v>742.77565897334932</c:v>
                </c:pt>
                <c:pt idx="27">
                  <c:v>742.77565897334932</c:v>
                </c:pt>
                <c:pt idx="28">
                  <c:v>742.77565897334932</c:v>
                </c:pt>
                <c:pt idx="29">
                  <c:v>742.77565897334932</c:v>
                </c:pt>
                <c:pt idx="30">
                  <c:v>742.77565897334932</c:v>
                </c:pt>
                <c:pt idx="31">
                  <c:v>742.77565897334932</c:v>
                </c:pt>
                <c:pt idx="32">
                  <c:v>742.77565897334932</c:v>
                </c:pt>
                <c:pt idx="33">
                  <c:v>742.77565897334932</c:v>
                </c:pt>
                <c:pt idx="34">
                  <c:v>742.77565897334932</c:v>
                </c:pt>
                <c:pt idx="35">
                  <c:v>742.77565897334932</c:v>
                </c:pt>
                <c:pt idx="36">
                  <c:v>742.77565897334932</c:v>
                </c:pt>
                <c:pt idx="37">
                  <c:v>742.77565897334932</c:v>
                </c:pt>
                <c:pt idx="38">
                  <c:v>742.77565897334932</c:v>
                </c:pt>
                <c:pt idx="39">
                  <c:v>742.77565897334932</c:v>
                </c:pt>
                <c:pt idx="40">
                  <c:v>742.77565897334932</c:v>
                </c:pt>
                <c:pt idx="41">
                  <c:v>742.77565897334932</c:v>
                </c:pt>
                <c:pt idx="42">
                  <c:v>742.77565897334932</c:v>
                </c:pt>
                <c:pt idx="43">
                  <c:v>742.77565897334932</c:v>
                </c:pt>
                <c:pt idx="44">
                  <c:v>742.77565897334932</c:v>
                </c:pt>
                <c:pt idx="45">
                  <c:v>742.77565897334932</c:v>
                </c:pt>
                <c:pt idx="46">
                  <c:v>742.77565897334932</c:v>
                </c:pt>
                <c:pt idx="47">
                  <c:v>742.77565897334932</c:v>
                </c:pt>
                <c:pt idx="48">
                  <c:v>742.77565897334932</c:v>
                </c:pt>
                <c:pt idx="49">
                  <c:v>742.77565897334932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21-4C63-91B9-CD682DA01683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158.30329571232903</c:v>
                </c:pt>
                <c:pt idx="4">
                  <c:v>160.1370780064141</c:v>
                </c:pt>
                <c:pt idx="5">
                  <c:v>160.37613254095339</c:v>
                </c:pt>
                <c:pt idx="6">
                  <c:v>160.40729592721681</c:v>
                </c:pt>
                <c:pt idx="7">
                  <c:v>160.41135841525033</c:v>
                </c:pt>
                <c:pt idx="8">
                  <c:v>160.41135841525033</c:v>
                </c:pt>
                <c:pt idx="9">
                  <c:v>160.41135841525033</c:v>
                </c:pt>
                <c:pt idx="10">
                  <c:v>160.41135841525033</c:v>
                </c:pt>
                <c:pt idx="11">
                  <c:v>160.41135841525033</c:v>
                </c:pt>
                <c:pt idx="12">
                  <c:v>160.41135841525033</c:v>
                </c:pt>
                <c:pt idx="13">
                  <c:v>160.41135841525033</c:v>
                </c:pt>
                <c:pt idx="14">
                  <c:v>160.41135841525033</c:v>
                </c:pt>
                <c:pt idx="15">
                  <c:v>160.41135841525033</c:v>
                </c:pt>
                <c:pt idx="16">
                  <c:v>160.41135841525033</c:v>
                </c:pt>
                <c:pt idx="17">
                  <c:v>160.41135841525033</c:v>
                </c:pt>
                <c:pt idx="18">
                  <c:v>160.41135841525033</c:v>
                </c:pt>
                <c:pt idx="19">
                  <c:v>160.41135841525033</c:v>
                </c:pt>
                <c:pt idx="20">
                  <c:v>160.41135841525033</c:v>
                </c:pt>
                <c:pt idx="21">
                  <c:v>160.41135841525033</c:v>
                </c:pt>
                <c:pt idx="22">
                  <c:v>160.41135841525033</c:v>
                </c:pt>
                <c:pt idx="23">
                  <c:v>160.41135841525033</c:v>
                </c:pt>
                <c:pt idx="24">
                  <c:v>160.41135841525033</c:v>
                </c:pt>
                <c:pt idx="25">
                  <c:v>160.41135841525033</c:v>
                </c:pt>
                <c:pt idx="26">
                  <c:v>160.41135841525033</c:v>
                </c:pt>
                <c:pt idx="27">
                  <c:v>160.41135841525033</c:v>
                </c:pt>
                <c:pt idx="28">
                  <c:v>160.41135841525033</c:v>
                </c:pt>
                <c:pt idx="29">
                  <c:v>160.41135841525033</c:v>
                </c:pt>
                <c:pt idx="30">
                  <c:v>160.41135841525033</c:v>
                </c:pt>
                <c:pt idx="31">
                  <c:v>160.41135841525033</c:v>
                </c:pt>
                <c:pt idx="32">
                  <c:v>160.41135841525033</c:v>
                </c:pt>
                <c:pt idx="33">
                  <c:v>160.41135841525033</c:v>
                </c:pt>
                <c:pt idx="34">
                  <c:v>160.41135841525033</c:v>
                </c:pt>
                <c:pt idx="35">
                  <c:v>160.41135841525033</c:v>
                </c:pt>
                <c:pt idx="36">
                  <c:v>160.41135841525033</c:v>
                </c:pt>
                <c:pt idx="37">
                  <c:v>160.41135841525033</c:v>
                </c:pt>
                <c:pt idx="38">
                  <c:v>160.41135841525033</c:v>
                </c:pt>
                <c:pt idx="39">
                  <c:v>160.41135841525033</c:v>
                </c:pt>
                <c:pt idx="40">
                  <c:v>160.41135841525033</c:v>
                </c:pt>
                <c:pt idx="41">
                  <c:v>160.41135841525033</c:v>
                </c:pt>
                <c:pt idx="42">
                  <c:v>160.41135841525033</c:v>
                </c:pt>
                <c:pt idx="43">
                  <c:v>160.41135841525033</c:v>
                </c:pt>
                <c:pt idx="44">
                  <c:v>160.41135841525033</c:v>
                </c:pt>
                <c:pt idx="45">
                  <c:v>160.41135841525033</c:v>
                </c:pt>
                <c:pt idx="46">
                  <c:v>160.41135841525033</c:v>
                </c:pt>
                <c:pt idx="47">
                  <c:v>160.41135841525033</c:v>
                </c:pt>
                <c:pt idx="48">
                  <c:v>160.41135841525033</c:v>
                </c:pt>
                <c:pt idx="49">
                  <c:v>160.41135841525033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21-4C63-91B9-CD682DA01683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29.320642979397959</c:v>
                </c:pt>
                <c:pt idx="4">
                  <c:v>29.660233666881641</c:v>
                </c:pt>
                <c:pt idx="5">
                  <c:v>29.704503048475495</c:v>
                </c:pt>
                <c:pt idx="6">
                  <c:v>29.710274046328422</c:v>
                </c:pt>
                <c:pt idx="7">
                  <c:v>29.711026358933967</c:v>
                </c:pt>
                <c:pt idx="8">
                  <c:v>29.711026358933967</c:v>
                </c:pt>
                <c:pt idx="9">
                  <c:v>29.711026358933967</c:v>
                </c:pt>
                <c:pt idx="10">
                  <c:v>29.711026358933967</c:v>
                </c:pt>
                <c:pt idx="11">
                  <c:v>29.711026358933967</c:v>
                </c:pt>
                <c:pt idx="12">
                  <c:v>29.711026358933967</c:v>
                </c:pt>
                <c:pt idx="13">
                  <c:v>29.711026358933967</c:v>
                </c:pt>
                <c:pt idx="14">
                  <c:v>29.711026358933967</c:v>
                </c:pt>
                <c:pt idx="15">
                  <c:v>29.711026358933967</c:v>
                </c:pt>
                <c:pt idx="16">
                  <c:v>29.711026358933967</c:v>
                </c:pt>
                <c:pt idx="17">
                  <c:v>29.711026358933967</c:v>
                </c:pt>
                <c:pt idx="18">
                  <c:v>29.711026358933967</c:v>
                </c:pt>
                <c:pt idx="19">
                  <c:v>29.711026358933967</c:v>
                </c:pt>
                <c:pt idx="20">
                  <c:v>29.711026358933967</c:v>
                </c:pt>
                <c:pt idx="21">
                  <c:v>29.711026358933967</c:v>
                </c:pt>
                <c:pt idx="22">
                  <c:v>29.711026358933967</c:v>
                </c:pt>
                <c:pt idx="23">
                  <c:v>29.711026358933967</c:v>
                </c:pt>
                <c:pt idx="24">
                  <c:v>29.711026358933967</c:v>
                </c:pt>
                <c:pt idx="25">
                  <c:v>29.711026358933967</c:v>
                </c:pt>
                <c:pt idx="26">
                  <c:v>29.711026358933967</c:v>
                </c:pt>
                <c:pt idx="27">
                  <c:v>29.711026358933967</c:v>
                </c:pt>
                <c:pt idx="28">
                  <c:v>29.711026358933967</c:v>
                </c:pt>
                <c:pt idx="29">
                  <c:v>29.711026358933967</c:v>
                </c:pt>
                <c:pt idx="30">
                  <c:v>29.711026358933967</c:v>
                </c:pt>
                <c:pt idx="31">
                  <c:v>29.711026358933967</c:v>
                </c:pt>
                <c:pt idx="32">
                  <c:v>29.711026358933967</c:v>
                </c:pt>
                <c:pt idx="33">
                  <c:v>29.711026358933967</c:v>
                </c:pt>
                <c:pt idx="34">
                  <c:v>29.711026358933967</c:v>
                </c:pt>
                <c:pt idx="35">
                  <c:v>29.711026358933967</c:v>
                </c:pt>
                <c:pt idx="36">
                  <c:v>29.711026358933967</c:v>
                </c:pt>
                <c:pt idx="37">
                  <c:v>29.711026358933967</c:v>
                </c:pt>
                <c:pt idx="38">
                  <c:v>29.711026358933967</c:v>
                </c:pt>
                <c:pt idx="39">
                  <c:v>29.711026358933967</c:v>
                </c:pt>
                <c:pt idx="40">
                  <c:v>29.711026358933967</c:v>
                </c:pt>
                <c:pt idx="41">
                  <c:v>29.711026358933967</c:v>
                </c:pt>
                <c:pt idx="42">
                  <c:v>29.711026358933967</c:v>
                </c:pt>
                <c:pt idx="43">
                  <c:v>29.711026358933967</c:v>
                </c:pt>
                <c:pt idx="44">
                  <c:v>29.711026358933967</c:v>
                </c:pt>
                <c:pt idx="45">
                  <c:v>29.711026358933967</c:v>
                </c:pt>
                <c:pt idx="46">
                  <c:v>29.711026358933967</c:v>
                </c:pt>
                <c:pt idx="47">
                  <c:v>29.711026358933967</c:v>
                </c:pt>
                <c:pt idx="48">
                  <c:v>29.711026358933967</c:v>
                </c:pt>
                <c:pt idx="49">
                  <c:v>29.711026358933967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21-4C63-91B9-CD682DA01683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'Succeed-full package'!$F$3:$F$52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'Succeed-full package'!$AC$3:$AC$52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5.8641285958795919</c:v>
                </c:pt>
                <c:pt idx="4">
                  <c:v>5.9320467333763283</c:v>
                </c:pt>
                <c:pt idx="5">
                  <c:v>5.9409006096950989</c:v>
                </c:pt>
                <c:pt idx="6">
                  <c:v>5.9420548092656844</c:v>
                </c:pt>
                <c:pt idx="7">
                  <c:v>5.9422052717867935</c:v>
                </c:pt>
                <c:pt idx="8">
                  <c:v>5.9422052717867935</c:v>
                </c:pt>
                <c:pt idx="9">
                  <c:v>5.9422052717867935</c:v>
                </c:pt>
                <c:pt idx="10">
                  <c:v>5.9422052717867935</c:v>
                </c:pt>
                <c:pt idx="11">
                  <c:v>5.9422052717867935</c:v>
                </c:pt>
                <c:pt idx="12">
                  <c:v>5.9422052717867935</c:v>
                </c:pt>
                <c:pt idx="13">
                  <c:v>5.9422052717867935</c:v>
                </c:pt>
                <c:pt idx="14">
                  <c:v>5.9422052717867935</c:v>
                </c:pt>
                <c:pt idx="15">
                  <c:v>5.9422052717867935</c:v>
                </c:pt>
                <c:pt idx="16">
                  <c:v>5.9422052717867935</c:v>
                </c:pt>
                <c:pt idx="17">
                  <c:v>5.9422052717867935</c:v>
                </c:pt>
                <c:pt idx="18">
                  <c:v>5.9422052717867935</c:v>
                </c:pt>
                <c:pt idx="19">
                  <c:v>5.9422052717867935</c:v>
                </c:pt>
                <c:pt idx="20">
                  <c:v>5.9422052717867935</c:v>
                </c:pt>
                <c:pt idx="21">
                  <c:v>5.9422052717867935</c:v>
                </c:pt>
                <c:pt idx="22">
                  <c:v>5.9422052717867935</c:v>
                </c:pt>
                <c:pt idx="23">
                  <c:v>5.9422052717867935</c:v>
                </c:pt>
                <c:pt idx="24">
                  <c:v>5.9422052717867935</c:v>
                </c:pt>
                <c:pt idx="25">
                  <c:v>5.9422052717867935</c:v>
                </c:pt>
                <c:pt idx="26">
                  <c:v>5.9422052717867935</c:v>
                </c:pt>
                <c:pt idx="27">
                  <c:v>5.9422052717867935</c:v>
                </c:pt>
                <c:pt idx="28">
                  <c:v>5.9422052717867935</c:v>
                </c:pt>
                <c:pt idx="29">
                  <c:v>5.9422052717867935</c:v>
                </c:pt>
                <c:pt idx="30">
                  <c:v>5.9422052717867935</c:v>
                </c:pt>
                <c:pt idx="31">
                  <c:v>5.9422052717867935</c:v>
                </c:pt>
                <c:pt idx="32">
                  <c:v>5.9422052717867935</c:v>
                </c:pt>
                <c:pt idx="33">
                  <c:v>5.9422052717867935</c:v>
                </c:pt>
                <c:pt idx="34">
                  <c:v>5.9422052717867935</c:v>
                </c:pt>
                <c:pt idx="35">
                  <c:v>5.9422052717867935</c:v>
                </c:pt>
                <c:pt idx="36">
                  <c:v>5.9422052717867935</c:v>
                </c:pt>
                <c:pt idx="37">
                  <c:v>5.9422052717867935</c:v>
                </c:pt>
                <c:pt idx="38">
                  <c:v>5.9422052717867935</c:v>
                </c:pt>
                <c:pt idx="39">
                  <c:v>5.9422052717867935</c:v>
                </c:pt>
                <c:pt idx="40">
                  <c:v>5.9422052717867935</c:v>
                </c:pt>
                <c:pt idx="41">
                  <c:v>5.9422052717867935</c:v>
                </c:pt>
                <c:pt idx="42">
                  <c:v>5.9422052717867935</c:v>
                </c:pt>
                <c:pt idx="43">
                  <c:v>5.9422052717867935</c:v>
                </c:pt>
                <c:pt idx="44">
                  <c:v>5.9422052717867935</c:v>
                </c:pt>
                <c:pt idx="45">
                  <c:v>5.9422052717867935</c:v>
                </c:pt>
                <c:pt idx="46">
                  <c:v>5.9422052717867935</c:v>
                </c:pt>
                <c:pt idx="47">
                  <c:v>5.9422052717867935</c:v>
                </c:pt>
                <c:pt idx="48">
                  <c:v>5.9422052717867935</c:v>
                </c:pt>
                <c:pt idx="49">
                  <c:v>5.9422052717867935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21-4C63-91B9-CD682DA01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curve-69-0'!$AA$3:$AA$205</c:f>
              <c:numCache>
                <c:formatCode>#,##0</c:formatCode>
                <c:ptCount val="203"/>
                <c:pt idx="0">
                  <c:v>1710029.9999999986</c:v>
                </c:pt>
                <c:pt idx="1">
                  <c:v>3420168.3357842192</c:v>
                </c:pt>
                <c:pt idx="2">
                  <c:v>5130697.8907530457</c:v>
                </c:pt>
                <c:pt idx="3">
                  <c:v>6841231.0049367286</c:v>
                </c:pt>
                <c:pt idx="4">
                  <c:v>8551767.6371234376</c:v>
                </c:pt>
                <c:pt idx="5">
                  <c:v>10262307.746269191</c:v>
                </c:pt>
                <c:pt idx="6">
                  <c:v>11972851.291498106</c:v>
                </c:pt>
                <c:pt idx="7">
                  <c:v>13683398.232102705</c:v>
                </c:pt>
                <c:pt idx="8">
                  <c:v>15393948.527544213</c:v>
                </c:pt>
                <c:pt idx="9">
                  <c:v>17104502.137452926</c:v>
                </c:pt>
                <c:pt idx="10">
                  <c:v>18815059.021628592</c:v>
                </c:pt>
                <c:pt idx="11">
                  <c:v>20525619.140040807</c:v>
                </c:pt>
                <c:pt idx="12">
                  <c:v>22236182.452829462</c:v>
                </c:pt>
                <c:pt idx="13">
                  <c:v>23946748.920305189</c:v>
                </c:pt>
                <c:pt idx="14">
                  <c:v>25657318.50294986</c:v>
                </c:pt>
                <c:pt idx="15">
                  <c:v>27367891.161417078</c:v>
                </c:pt>
                <c:pt idx="16">
                  <c:v>29078466.85653273</c:v>
                </c:pt>
                <c:pt idx="17">
                  <c:v>30789045.549295511</c:v>
                </c:pt>
                <c:pt idx="18">
                  <c:v>32499627.20087751</c:v>
                </c:pt>
                <c:pt idx="19">
                  <c:v>34210211.772624798</c:v>
                </c:pt>
                <c:pt idx="20">
                  <c:v>35920799.226058021</c:v>
                </c:pt>
                <c:pt idx="21">
                  <c:v>37631389.522873044</c:v>
                </c:pt>
                <c:pt idx="22">
                  <c:v>39341982.62494158</c:v>
                </c:pt>
                <c:pt idx="23">
                  <c:v>41052578.494311847</c:v>
                </c:pt>
                <c:pt idx="24">
                  <c:v>42763177.093209237</c:v>
                </c:pt>
                <c:pt idx="25">
                  <c:v>44473778.384036981</c:v>
                </c:pt>
                <c:pt idx="26">
                  <c:v>46184382.329376869</c:v>
                </c:pt>
                <c:pt idx="27">
                  <c:v>47894988.891989931</c:v>
                </c:pt>
                <c:pt idx="28">
                  <c:v>49605598.034817159</c:v>
                </c:pt>
                <c:pt idx="29">
                  <c:v>51316209.720980227</c:v>
                </c:pt>
                <c:pt idx="30">
                  <c:v>53026823.913782232</c:v>
                </c:pt>
                <c:pt idx="31">
                  <c:v>54737440.576708414</c:v>
                </c:pt>
                <c:pt idx="32">
                  <c:v>56448059.673426911</c:v>
                </c:pt>
                <c:pt idx="33">
                  <c:v>58158681.167789519</c:v>
                </c:pt>
                <c:pt idx="34">
                  <c:v>59869305.023832425</c:v>
                </c:pt>
                <c:pt idx="35">
                  <c:v>61579931.205776975</c:v>
                </c:pt>
                <c:pt idx="36">
                  <c:v>63290559.678030431</c:v>
                </c:pt>
                <c:pt idx="37">
                  <c:v>65001190.40518675</c:v>
                </c:pt>
                <c:pt idx="38">
                  <c:v>66711823.352027334</c:v>
                </c:pt>
                <c:pt idx="39">
                  <c:v>68422458.483521789</c:v>
                </c:pt>
                <c:pt idx="40">
                  <c:v>70133095.764828727</c:v>
                </c:pt>
                <c:pt idx="41">
                  <c:v>71843735.161296472</c:v>
                </c:pt>
                <c:pt idx="42">
                  <c:v>73554376.638463855</c:v>
                </c:pt>
                <c:pt idx="43">
                  <c:v>75265020.162061006</c:v>
                </c:pt>
                <c:pt idx="44">
                  <c:v>76975665.698010057</c:v>
                </c:pt>
                <c:pt idx="45">
                  <c:v>78686313.212425932</c:v>
                </c:pt>
                <c:pt idx="46">
                  <c:v>80396962.671617061</c:v>
                </c:pt>
                <c:pt idx="47">
                  <c:v>82107614.042086154</c:v>
                </c:pt>
                <c:pt idx="48">
                  <c:v>83818267.29053095</c:v>
                </c:pt>
                <c:pt idx="49">
                  <c:v>85528922.383844912</c:v>
                </c:pt>
                <c:pt idx="50">
                  <c:v>87239579.289117977</c:v>
                </c:pt>
                <c:pt idx="51">
                  <c:v>88950237.973637268</c:v>
                </c:pt>
                <c:pt idx="52">
                  <c:v>90660898.404887795</c:v>
                </c:pt>
                <c:pt idx="53">
                  <c:v>92371560.550553173</c:v>
                </c:pt>
                <c:pt idx="54">
                  <c:v>94082224.378516302</c:v>
                </c:pt>
                <c:pt idx="55">
                  <c:v>95792889.856860027</c:v>
                </c:pt>
                <c:pt idx="56">
                  <c:v>97503556.953867853</c:v>
                </c:pt>
                <c:pt idx="57">
                  <c:v>99214225.638024583</c:v>
                </c:pt>
                <c:pt idx="58">
                  <c:v>100924895.87801696</c:v>
                </c:pt>
                <c:pt idx="59">
                  <c:v>102635567.6427343</c:v>
                </c:pt>
                <c:pt idx="60">
                  <c:v>104346240.90126914</c:v>
                </c:pt>
                <c:pt idx="61">
                  <c:v>106056915.62291782</c:v>
                </c:pt>
                <c:pt idx="62">
                  <c:v>107767591.7771811</c:v>
                </c:pt>
                <c:pt idx="63">
                  <c:v>109478269.33376475</c:v>
                </c:pt>
                <c:pt idx="64">
                  <c:v>111188948.26258007</c:v>
                </c:pt>
                <c:pt idx="65">
                  <c:v>112899628.53374451</c:v>
                </c:pt>
                <c:pt idx="66">
                  <c:v>114610310.1175822</c:v>
                </c:pt>
                <c:pt idx="67">
                  <c:v>116320992.98462442</c:v>
                </c:pt>
                <c:pt idx="68">
                  <c:v>118031677.10561013</c:v>
                </c:pt>
                <c:pt idx="69">
                  <c:v>119742362.45148653</c:v>
                </c:pt>
                <c:pt idx="70">
                  <c:v>121453048.99340944</c:v>
                </c:pt>
                <c:pt idx="71">
                  <c:v>123163736.7027438</c:v>
                </c:pt>
                <c:pt idx="72">
                  <c:v>124874425.55106412</c:v>
                </c:pt>
                <c:pt idx="73">
                  <c:v>126585115.51015489</c:v>
                </c:pt>
                <c:pt idx="74">
                  <c:v>128295806.552011</c:v>
                </c:pt>
                <c:pt idx="75">
                  <c:v>130006498.64883809</c:v>
                </c:pt>
                <c:pt idx="76">
                  <c:v>131717191.77305298</c:v>
                </c:pt>
                <c:pt idx="77">
                  <c:v>133427885.89728396</c:v>
                </c:pt>
                <c:pt idx="78">
                  <c:v>135138580.99437118</c:v>
                </c:pt>
                <c:pt idx="79">
                  <c:v>136849277.0373669</c:v>
                </c:pt>
                <c:pt idx="80">
                  <c:v>138559973.99953583</c:v>
                </c:pt>
                <c:pt idx="81">
                  <c:v>140270671.85435539</c:v>
                </c:pt>
                <c:pt idx="82">
                  <c:v>141981370.57551596</c:v>
                </c:pt>
                <c:pt idx="83">
                  <c:v>143692070.13692114</c:v>
                </c:pt>
                <c:pt idx="84">
                  <c:v>145402770.51268789</c:v>
                </c:pt>
                <c:pt idx="85">
                  <c:v>147113471.67714682</c:v>
                </c:pt>
                <c:pt idx="86">
                  <c:v>148824173.60484231</c:v>
                </c:pt>
                <c:pt idx="87">
                  <c:v>150534876.27053267</c:v>
                </c:pt>
                <c:pt idx="88">
                  <c:v>152245579.64919028</c:v>
                </c:pt>
                <c:pt idx="89">
                  <c:v>153956283.71600166</c:v>
                </c:pt>
                <c:pt idx="90">
                  <c:v>155666988.44636765</c:v>
                </c:pt>
                <c:pt idx="91">
                  <c:v>157377693.8159034</c:v>
                </c:pt>
                <c:pt idx="92">
                  <c:v>159088399.80043843</c:v>
                </c:pt>
                <c:pt idx="93">
                  <c:v>160799106.37601671</c:v>
                </c:pt>
                <c:pt idx="94">
                  <c:v>162509813.51889658</c:v>
                </c:pt>
                <c:pt idx="95">
                  <c:v>164220521.20555082</c:v>
                </c:pt>
                <c:pt idx="96">
                  <c:v>165931229.41266656</c:v>
                </c:pt>
                <c:pt idx="97">
                  <c:v>167641938.11714524</c:v>
                </c:pt>
                <c:pt idx="98">
                  <c:v>169352647.29610252</c:v>
                </c:pt>
                <c:pt idx="99">
                  <c:v>171063356.92686823</c:v>
                </c:pt>
                <c:pt idx="100">
                  <c:v>172774066.98698616</c:v>
                </c:pt>
                <c:pt idx="101">
                  <c:v>174484777.45421401</c:v>
                </c:pt>
                <c:pt idx="102">
                  <c:v>176195488.30652314</c:v>
                </c:pt>
                <c:pt idx="103">
                  <c:v>177906199.52209848</c:v>
                </c:pt>
                <c:pt idx="104">
                  <c:v>179616911.07933822</c:v>
                </c:pt>
                <c:pt idx="105">
                  <c:v>181327622.95685363</c:v>
                </c:pt>
                <c:pt idx="106">
                  <c:v>183038335.13346887</c:v>
                </c:pt>
                <c:pt idx="107">
                  <c:v>184749047.5882206</c:v>
                </c:pt>
                <c:pt idx="108">
                  <c:v>186459760.30035779</c:v>
                </c:pt>
                <c:pt idx="109">
                  <c:v>188170473.24934137</c:v>
                </c:pt>
                <c:pt idx="110">
                  <c:v>189881186.41484389</c:v>
                </c:pt>
                <c:pt idx="111">
                  <c:v>191591899.77674919</c:v>
                </c:pt>
                <c:pt idx="112">
                  <c:v>193302613.31515202</c:v>
                </c:pt>
                <c:pt idx="113">
                  <c:v>195013327.01035762</c:v>
                </c:pt>
                <c:pt idx="114">
                  <c:v>196724040.84288132</c:v>
                </c:pt>
                <c:pt idx="115">
                  <c:v>198434754.79344812</c:v>
                </c:pt>
                <c:pt idx="116">
                  <c:v>200145468.84299222</c:v>
                </c:pt>
                <c:pt idx="117">
                  <c:v>201856182.97265658</c:v>
                </c:pt>
                <c:pt idx="118">
                  <c:v>203566897.16379237</c:v>
                </c:pt>
                <c:pt idx="119">
                  <c:v>205277611.39795849</c:v>
                </c:pt>
                <c:pt idx="120">
                  <c:v>206988325.65692103</c:v>
                </c:pt>
                <c:pt idx="121">
                  <c:v>208699039.92265272</c:v>
                </c:pt>
                <c:pt idx="122">
                  <c:v>210409754.17733234</c:v>
                </c:pt>
                <c:pt idx="123">
                  <c:v>212120468.40334418</c:v>
                </c:pt>
                <c:pt idx="124">
                  <c:v>213831182.58327737</c:v>
                </c:pt>
                <c:pt idx="125">
                  <c:v>215541896.6999253</c:v>
                </c:pt>
                <c:pt idx="126">
                  <c:v>217252610.73628494</c:v>
                </c:pt>
                <c:pt idx="127">
                  <c:v>218963324.67555621</c:v>
                </c:pt>
                <c:pt idx="128">
                  <c:v>220674038.50114122</c:v>
                </c:pt>
                <c:pt idx="129">
                  <c:v>222384752.19664371</c:v>
                </c:pt>
                <c:pt idx="130">
                  <c:v>224095465.74586818</c:v>
                </c:pt>
                <c:pt idx="131">
                  <c:v>225806179.13281924</c:v>
                </c:pt>
                <c:pt idx="132">
                  <c:v>227516892.34170088</c:v>
                </c:pt>
                <c:pt idx="133">
                  <c:v>229227605.35691562</c:v>
                </c:pt>
                <c:pt idx="134">
                  <c:v>230938318.16306382</c:v>
                </c:pt>
                <c:pt idx="135">
                  <c:v>232649030.74494278</c:v>
                </c:pt>
                <c:pt idx="136">
                  <c:v>234359743.08754605</c:v>
                </c:pt>
                <c:pt idx="137">
                  <c:v>236070455.17606241</c:v>
                </c:pt>
                <c:pt idx="138">
                  <c:v>237781166.99587521</c:v>
                </c:pt>
                <c:pt idx="139">
                  <c:v>239491878.53256145</c:v>
                </c:pt>
                <c:pt idx="140">
                  <c:v>241202589.77189082</c:v>
                </c:pt>
                <c:pt idx="141">
                  <c:v>242913300.69982487</c:v>
                </c:pt>
                <c:pt idx="142">
                  <c:v>244624011.30251613</c:v>
                </c:pt>
                <c:pt idx="143">
                  <c:v>246334721.56630716</c:v>
                </c:pt>
                <c:pt idx="144">
                  <c:v>248045431.47772956</c:v>
                </c:pt>
                <c:pt idx="145">
                  <c:v>249756141.02350312</c:v>
                </c:pt>
                <c:pt idx="146">
                  <c:v>251466850.1905348</c:v>
                </c:pt>
                <c:pt idx="147">
                  <c:v>253177558.96591774</c:v>
                </c:pt>
                <c:pt idx="148">
                  <c:v>254888267.3369303</c:v>
                </c:pt>
                <c:pt idx="149">
                  <c:v>256598975.29103506</c:v>
                </c:pt>
                <c:pt idx="150">
                  <c:v>258309682.81587777</c:v>
                </c:pt>
                <c:pt idx="151">
                  <c:v>260020389.89928636</c:v>
                </c:pt>
                <c:pt idx="152">
                  <c:v>261731096.5292699</c:v>
                </c:pt>
                <c:pt idx="153">
                  <c:v>263441802.69401753</c:v>
                </c:pt>
                <c:pt idx="154">
                  <c:v>265152508.38189742</c:v>
                </c:pt>
                <c:pt idx="155">
                  <c:v>266863213.58145565</c:v>
                </c:pt>
                <c:pt idx="156">
                  <c:v>268573918.28141522</c:v>
                </c:pt>
                <c:pt idx="157">
                  <c:v>270284622.47067487</c:v>
                </c:pt>
                <c:pt idx="158">
                  <c:v>271995326.13830799</c:v>
                </c:pt>
                <c:pt idx="159">
                  <c:v>273706029.2735616</c:v>
                </c:pt>
                <c:pt idx="160">
                  <c:v>275416731.8658551</c:v>
                </c:pt>
                <c:pt idx="161">
                  <c:v>277127433.90477914</c:v>
                </c:pt>
                <c:pt idx="162">
                  <c:v>278838135.38009465</c:v>
                </c:pt>
                <c:pt idx="163">
                  <c:v>280548836.28173149</c:v>
                </c:pt>
                <c:pt idx="164">
                  <c:v>282259536.59978741</c:v>
                </c:pt>
                <c:pt idx="165">
                  <c:v>283970236.32452691</c:v>
                </c:pt>
                <c:pt idx="166">
                  <c:v>285680935.4463799</c:v>
                </c:pt>
                <c:pt idx="167">
                  <c:v>287391633.95594066</c:v>
                </c:pt>
                <c:pt idx="168">
                  <c:v>289102331.84396672</c:v>
                </c:pt>
                <c:pt idx="169">
                  <c:v>290813029.10137743</c:v>
                </c:pt>
                <c:pt idx="170">
                  <c:v>292523725.71925294</c:v>
                </c:pt>
                <c:pt idx="171">
                  <c:v>294234421.688833</c:v>
                </c:pt>
                <c:pt idx="172">
                  <c:v>295945117.00151569</c:v>
                </c:pt>
                <c:pt idx="173">
                  <c:v>297655811.6488561</c:v>
                </c:pt>
                <c:pt idx="174">
                  <c:v>299366505.62256539</c:v>
                </c:pt>
                <c:pt idx="175">
                  <c:v>301077198.91450924</c:v>
                </c:pt>
                <c:pt idx="176">
                  <c:v>302787891.51670676</c:v>
                </c:pt>
                <c:pt idx="177">
                  <c:v>304498583.42132938</c:v>
                </c:pt>
                <c:pt idx="178">
                  <c:v>306209274.62069929</c:v>
                </c:pt>
                <c:pt idx="179">
                  <c:v>307919965.10728854</c:v>
                </c:pt>
                <c:pt idx="180">
                  <c:v>309630654.87371755</c:v>
                </c:pt>
                <c:pt idx="181">
                  <c:v>311341343.91275388</c:v>
                </c:pt>
                <c:pt idx="182">
                  <c:v>313052032.21731114</c:v>
                </c:pt>
                <c:pt idx="183">
                  <c:v>314762719.78044748</c:v>
                </c:pt>
                <c:pt idx="184">
                  <c:v>316473406.59536457</c:v>
                </c:pt>
                <c:pt idx="185">
                  <c:v>318184092.65540612</c:v>
                </c:pt>
                <c:pt idx="186">
                  <c:v>319894777.95405674</c:v>
                </c:pt>
                <c:pt idx="187">
                  <c:v>321605462.48494065</c:v>
                </c:pt>
                <c:pt idx="188">
                  <c:v>323316146.24182034</c:v>
                </c:pt>
                <c:pt idx="189">
                  <c:v>325026829.21859545</c:v>
                </c:pt>
                <c:pt idx="190">
                  <c:v>326737511.40930122</c:v>
                </c:pt>
                <c:pt idx="191">
                  <c:v>328448192.80810755</c:v>
                </c:pt>
                <c:pt idx="192">
                  <c:v>330158873.40931749</c:v>
                </c:pt>
                <c:pt idx="193">
                  <c:v>331869553.20736593</c:v>
                </c:pt>
                <c:pt idx="194">
                  <c:v>333580232.19681853</c:v>
                </c:pt>
                <c:pt idx="195">
                  <c:v>335290910.3723703</c:v>
                </c:pt>
                <c:pt idx="196">
                  <c:v>337001587.72884434</c:v>
                </c:pt>
                <c:pt idx="197">
                  <c:v>338712264.26119053</c:v>
                </c:pt>
                <c:pt idx="198">
                  <c:v>340422939.96448433</c:v>
                </c:pt>
                <c:pt idx="199">
                  <c:v>342133614.83392543</c:v>
                </c:pt>
                <c:pt idx="200">
                  <c:v>343844288.86483651</c:v>
                </c:pt>
                <c:pt idx="201">
                  <c:v>345554962.05266196</c:v>
                </c:pt>
                <c:pt idx="202">
                  <c:v>347265634.39296663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05-4015-8FB1-37F2665A6F83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curve-69-0'!$Y$3:$Y$205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336.67156843919525</c:v>
                </c:pt>
                <c:pt idx="2">
                  <c:v>1395.7815060926525</c:v>
                </c:pt>
                <c:pt idx="3">
                  <c:v>2462.0098734574603</c:v>
                </c:pt>
                <c:pt idx="4">
                  <c:v>3535.2742468763854</c:v>
                </c:pt>
                <c:pt idx="5">
                  <c:v>4615.4925383816717</c:v>
                </c:pt>
                <c:pt idx="6">
                  <c:v>5702.582996213956</c:v>
                </c:pt>
                <c:pt idx="7">
                  <c:v>6796.4642054108008</c:v>
                </c:pt>
                <c:pt idx="8">
                  <c:v>7897.0550884268623</c:v>
                </c:pt>
                <c:pt idx="9">
                  <c:v>9004.2749058553127</c:v>
                </c:pt>
                <c:pt idx="10">
                  <c:v>10118.043257187235</c:v>
                </c:pt>
                <c:pt idx="11">
                  <c:v>11238.280081621642</c:v>
                </c:pt>
                <c:pt idx="12">
                  <c:v>12364.905658932445</c:v>
                </c:pt>
                <c:pt idx="13">
                  <c:v>13497.840610386058</c:v>
                </c:pt>
                <c:pt idx="14">
                  <c:v>14637.005899728605</c:v>
                </c:pt>
                <c:pt idx="15">
                  <c:v>15782.322834166805</c:v>
                </c:pt>
                <c:pt idx="16">
                  <c:v>16933.713065469092</c:v>
                </c:pt>
                <c:pt idx="17">
                  <c:v>18091.098591028753</c:v>
                </c:pt>
                <c:pt idx="18">
                  <c:v>19254.40175502835</c:v>
                </c:pt>
                <c:pt idx="19">
                  <c:v>20423.545249597773</c:v>
                </c:pt>
                <c:pt idx="20">
                  <c:v>21598.452116041943</c:v>
                </c:pt>
                <c:pt idx="21">
                  <c:v>22779.045746087468</c:v>
                </c:pt>
                <c:pt idx="22">
                  <c:v>23965.249883160956</c:v>
                </c:pt>
                <c:pt idx="23">
                  <c:v>25156.988623698973</c:v>
                </c:pt>
                <c:pt idx="24">
                  <c:v>26354.186418476977</c:v>
                </c:pt>
                <c:pt idx="25">
                  <c:v>27556.768073969895</c:v>
                </c:pt>
                <c:pt idx="26">
                  <c:v>28764.658753744345</c:v>
                </c:pt>
                <c:pt idx="27">
                  <c:v>29977.783979863507</c:v>
                </c:pt>
                <c:pt idx="28">
                  <c:v>31196.069634317319</c:v>
                </c:pt>
                <c:pt idx="29">
                  <c:v>32419.441960458989</c:v>
                </c:pt>
                <c:pt idx="30">
                  <c:v>33647.827564466832</c:v>
                </c:pt>
                <c:pt idx="31">
                  <c:v>34881.15341683141</c:v>
                </c:pt>
                <c:pt idx="32">
                  <c:v>36119.346853830015</c:v>
                </c:pt>
                <c:pt idx="33">
                  <c:v>37362.335579045459</c:v>
                </c:pt>
                <c:pt idx="34">
                  <c:v>38610.04766485322</c:v>
                </c:pt>
                <c:pt idx="35">
                  <c:v>39862.411553946557</c:v>
                </c:pt>
                <c:pt idx="36">
                  <c:v>41119.356060861603</c:v>
                </c:pt>
                <c:pt idx="37">
                  <c:v>42380.810373502514</c:v>
                </c:pt>
                <c:pt idx="38">
                  <c:v>43646.704054666545</c:v>
                </c:pt>
                <c:pt idx="39">
                  <c:v>44916.967043588178</c:v>
                </c:pt>
                <c:pt idx="40">
                  <c:v>46191.52965745156</c:v>
                </c:pt>
                <c:pt idx="41">
                  <c:v>47470.322592928285</c:v>
                </c:pt>
                <c:pt idx="42">
                  <c:v>48753.276927708823</c:v>
                </c:pt>
                <c:pt idx="43">
                  <c:v>50040.324122014994</c:v>
                </c:pt>
                <c:pt idx="44">
                  <c:v>51331.396020125059</c:v>
                </c:pt>
                <c:pt idx="45">
                  <c:v>52626.42485186088</c:v>
                </c:pt>
                <c:pt idx="46">
                  <c:v>53925.343234113039</c:v>
                </c:pt>
                <c:pt idx="47">
                  <c:v>55228.084172308976</c:v>
                </c:pt>
                <c:pt idx="48">
                  <c:v>56534.581061906472</c:v>
                </c:pt>
                <c:pt idx="49">
                  <c:v>57844.767689842833</c:v>
                </c:pt>
                <c:pt idx="50">
                  <c:v>59158.578235984045</c:v>
                </c:pt>
                <c:pt idx="51">
                  <c:v>60475.947274573969</c:v>
                </c:pt>
                <c:pt idx="52">
                  <c:v>61796.809775639194</c:v>
                </c:pt>
                <c:pt idx="53">
                  <c:v>63121.10110640026</c:v>
                </c:pt>
                <c:pt idx="54">
                  <c:v>64448.757032644877</c:v>
                </c:pt>
                <c:pt idx="55">
                  <c:v>65779.713720101179</c:v>
                </c:pt>
                <c:pt idx="56">
                  <c:v>67113.907735766654</c:v>
                </c:pt>
                <c:pt idx="57">
                  <c:v>68451.276049230743</c:v>
                </c:pt>
                <c:pt idx="58">
                  <c:v>69791.756033984799</c:v>
                </c:pt>
                <c:pt idx="59">
                  <c:v>71135.285468668764</c:v>
                </c:pt>
                <c:pt idx="60">
                  <c:v>72481.802538343138</c:v>
                </c:pt>
                <c:pt idx="61">
                  <c:v>73831.245835704001</c:v>
                </c:pt>
                <c:pt idx="62">
                  <c:v>75183.554362266426</c:v>
                </c:pt>
                <c:pt idx="63">
                  <c:v>76538.667529547849</c:v>
                </c:pt>
                <c:pt idx="64">
                  <c:v>77896.52516019452</c:v>
                </c:pt>
                <c:pt idx="65">
                  <c:v>79257.067489101551</c:v>
                </c:pt>
                <c:pt idx="66">
                  <c:v>80620.235164476137</c:v>
                </c:pt>
                <c:pt idx="67">
                  <c:v>81985.96924890067</c:v>
                </c:pt>
                <c:pt idx="68">
                  <c:v>83354.211220345256</c:v>
                </c:pt>
                <c:pt idx="69">
                  <c:v>84724.902973148608</c:v>
                </c:pt>
                <c:pt idx="70">
                  <c:v>86097.98681896097</c:v>
                </c:pt>
                <c:pt idx="71">
                  <c:v>87473.405487680677</c:v>
                </c:pt>
                <c:pt idx="72">
                  <c:v>88851.102128321145</c:v>
                </c:pt>
                <c:pt idx="73">
                  <c:v>90231.020309865184</c:v>
                </c:pt>
                <c:pt idx="74">
                  <c:v>91613.104022075015</c:v>
                </c:pt>
                <c:pt idx="75">
                  <c:v>92997.297676264308</c:v>
                </c:pt>
                <c:pt idx="76">
                  <c:v>94383.546106038615</c:v>
                </c:pt>
                <c:pt idx="77">
                  <c:v>95771.794568010446</c:v>
                </c:pt>
                <c:pt idx="78">
                  <c:v>97161.988742438436</c:v>
                </c:pt>
                <c:pt idx="79">
                  <c:v>98554.074733872796</c:v>
                </c:pt>
                <c:pt idx="80">
                  <c:v>99947.999071731247</c:v>
                </c:pt>
                <c:pt idx="81">
                  <c:v>101343.70871084953</c:v>
                </c:pt>
                <c:pt idx="82">
                  <c:v>102741.15103200033</c:v>
                </c:pt>
                <c:pt idx="83">
                  <c:v>104140.27384233628</c:v>
                </c:pt>
                <c:pt idx="84">
                  <c:v>105541.02537584555</c:v>
                </c:pt>
                <c:pt idx="85">
                  <c:v>106943.35429371895</c:v>
                </c:pt>
                <c:pt idx="86">
                  <c:v>108347.20968471059</c:v>
                </c:pt>
                <c:pt idx="87">
                  <c:v>109752.54106544165</c:v>
                </c:pt>
                <c:pt idx="88">
                  <c:v>111159.29838065353</c:v>
                </c:pt>
                <c:pt idx="89">
                  <c:v>112567.43200344832</c:v>
                </c:pt>
                <c:pt idx="90">
                  <c:v>113976.89273545331</c:v>
                </c:pt>
                <c:pt idx="91">
                  <c:v>115387.63180696654</c:v>
                </c:pt>
                <c:pt idx="92">
                  <c:v>116799.60087705177</c:v>
                </c:pt>
                <c:pt idx="93">
                  <c:v>118212.7520336017</c:v>
                </c:pt>
                <c:pt idx="94">
                  <c:v>119627.03779334438</c:v>
                </c:pt>
                <c:pt idx="95">
                  <c:v>121042.41110181779</c:v>
                </c:pt>
                <c:pt idx="96">
                  <c:v>122458.82533328766</c:v>
                </c:pt>
                <c:pt idx="97">
                  <c:v>123876.2342906462</c:v>
                </c:pt>
                <c:pt idx="98">
                  <c:v>125294.59220523486</c:v>
                </c:pt>
                <c:pt idx="99">
                  <c:v>126713.85373665455</c:v>
                </c:pt>
                <c:pt idx="100">
                  <c:v>128133.97397253777</c:v>
                </c:pt>
                <c:pt idx="101">
                  <c:v>129554.90842823857</c:v>
                </c:pt>
                <c:pt idx="102">
                  <c:v>130976.61304652241</c:v>
                </c:pt>
                <c:pt idx="103">
                  <c:v>132399.04419718651</c:v>
                </c:pt>
                <c:pt idx="104">
                  <c:v>133822.15867664848</c:v>
                </c:pt>
                <c:pt idx="105">
                  <c:v>135245.9137074844</c:v>
                </c:pt>
                <c:pt idx="106">
                  <c:v>136670.26693794149</c:v>
                </c:pt>
                <c:pt idx="107">
                  <c:v>138095.17644140022</c:v>
                </c:pt>
                <c:pt idx="108">
                  <c:v>139520.60071578587</c:v>
                </c:pt>
                <c:pt idx="109">
                  <c:v>140946.49868294818</c:v>
                </c:pt>
                <c:pt idx="110">
                  <c:v>142372.82968800337</c:v>
                </c:pt>
                <c:pt idx="111">
                  <c:v>143799.55349862529</c:v>
                </c:pt>
                <c:pt idx="112">
                  <c:v>145226.63030427974</c:v>
                </c:pt>
                <c:pt idx="113">
                  <c:v>146654.02071545876</c:v>
                </c:pt>
                <c:pt idx="114">
                  <c:v>148081.68576284521</c:v>
                </c:pt>
                <c:pt idx="115">
                  <c:v>149509.58689643958</c:v>
                </c:pt>
                <c:pt idx="116">
                  <c:v>150937.68598465496</c:v>
                </c:pt>
                <c:pt idx="117">
                  <c:v>152365.94531336791</c:v>
                </c:pt>
                <c:pt idx="118">
                  <c:v>153794.32758493739</c:v>
                </c:pt>
                <c:pt idx="119">
                  <c:v>155222.79591716081</c:v>
                </c:pt>
                <c:pt idx="120">
                  <c:v>156651.3138422234</c:v>
                </c:pt>
                <c:pt idx="121">
                  <c:v>158079.84530558449</c:v>
                </c:pt>
                <c:pt idx="122">
                  <c:v>159508.35466483835</c:v>
                </c:pt>
                <c:pt idx="123">
                  <c:v>160936.80668853092</c:v>
                </c:pt>
                <c:pt idx="124">
                  <c:v>162365.16655493836</c:v>
                </c:pt>
                <c:pt idx="125">
                  <c:v>163793.39985082039</c:v>
                </c:pt>
                <c:pt idx="126">
                  <c:v>165221.47257012306</c:v>
                </c:pt>
                <c:pt idx="127">
                  <c:v>166649.35111264975</c:v>
                </c:pt>
                <c:pt idx="128">
                  <c:v>168077.00228269424</c:v>
                </c:pt>
                <c:pt idx="129">
                  <c:v>169504.39328764862</c:v>
                </c:pt>
                <c:pt idx="130">
                  <c:v>170931.49173656659</c:v>
                </c:pt>
                <c:pt idx="131">
                  <c:v>172358.26563869545</c:v>
                </c:pt>
                <c:pt idx="132">
                  <c:v>173784.6834019699</c:v>
                </c:pt>
                <c:pt idx="133">
                  <c:v>175210.71383146796</c:v>
                </c:pt>
                <c:pt idx="134">
                  <c:v>176636.32612786689</c:v>
                </c:pt>
                <c:pt idx="135">
                  <c:v>178061.48988581676</c:v>
                </c:pt>
                <c:pt idx="136">
                  <c:v>179486.17509232051</c:v>
                </c:pt>
                <c:pt idx="137">
                  <c:v>180910.35212505684</c:v>
                </c:pt>
                <c:pt idx="138">
                  <c:v>182333.99175069071</c:v>
                </c:pt>
                <c:pt idx="139">
                  <c:v>183757.06512315187</c:v>
                </c:pt>
                <c:pt idx="140">
                  <c:v>185179.54378186312</c:v>
                </c:pt>
                <c:pt idx="141">
                  <c:v>186601.39964995562</c:v>
                </c:pt>
                <c:pt idx="142">
                  <c:v>188022.60503247174</c:v>
                </c:pt>
                <c:pt idx="143">
                  <c:v>189443.13261449811</c:v>
                </c:pt>
                <c:pt idx="144">
                  <c:v>190862.95545930523</c:v>
                </c:pt>
                <c:pt idx="145">
                  <c:v>192282.04700643627</c:v>
                </c:pt>
                <c:pt idx="146">
                  <c:v>193700.38106978961</c:v>
                </c:pt>
                <c:pt idx="147">
                  <c:v>195117.93183566342</c:v>
                </c:pt>
                <c:pt idx="148">
                  <c:v>196534.67386078119</c:v>
                </c:pt>
                <c:pt idx="149">
                  <c:v>197950.5820702794</c:v>
                </c:pt>
                <c:pt idx="150">
                  <c:v>199365.63175568881</c:v>
                </c:pt>
                <c:pt idx="151">
                  <c:v>200779.79857287768</c:v>
                </c:pt>
                <c:pt idx="152">
                  <c:v>202193.05853996353</c:v>
                </c:pt>
                <c:pt idx="153">
                  <c:v>203605.38803523112</c:v>
                </c:pt>
                <c:pt idx="154">
                  <c:v>205016.76379499349</c:v>
                </c:pt>
                <c:pt idx="155">
                  <c:v>206427.16291147194</c:v>
                </c:pt>
                <c:pt idx="156">
                  <c:v>207836.56283061916</c:v>
                </c:pt>
                <c:pt idx="157">
                  <c:v>209244.94134992338</c:v>
                </c:pt>
                <c:pt idx="158">
                  <c:v>210652.27661621227</c:v>
                </c:pt>
                <c:pt idx="159">
                  <c:v>212058.54712342558</c:v>
                </c:pt>
                <c:pt idx="160">
                  <c:v>213463.73171037485</c:v>
                </c:pt>
                <c:pt idx="161">
                  <c:v>214867.80955849055</c:v>
                </c:pt>
                <c:pt idx="162">
                  <c:v>216270.76018951857</c:v>
                </c:pt>
                <c:pt idx="163">
                  <c:v>217672.56346323577</c:v>
                </c:pt>
                <c:pt idx="164">
                  <c:v>219073.19957514011</c:v>
                </c:pt>
                <c:pt idx="165">
                  <c:v>220472.64905411552</c:v>
                </c:pt>
                <c:pt idx="166">
                  <c:v>221870.89276007784</c:v>
                </c:pt>
                <c:pt idx="167">
                  <c:v>223267.91188163959</c:v>
                </c:pt>
                <c:pt idx="168">
                  <c:v>224663.68793369902</c:v>
                </c:pt>
                <c:pt idx="169">
                  <c:v>226058.20275508589</c:v>
                </c:pt>
                <c:pt idx="170">
                  <c:v>227451.43850613144</c:v>
                </c:pt>
                <c:pt idx="171">
                  <c:v>228843.3776662637</c:v>
                </c:pt>
                <c:pt idx="172">
                  <c:v>230234.00303160265</c:v>
                </c:pt>
                <c:pt idx="173">
                  <c:v>231623.29771248598</c:v>
                </c:pt>
                <c:pt idx="174">
                  <c:v>233011.24513103894</c:v>
                </c:pt>
                <c:pt idx="175">
                  <c:v>234397.82901871271</c:v>
                </c:pt>
                <c:pt idx="176">
                  <c:v>235783.03341380364</c:v>
                </c:pt>
                <c:pt idx="177">
                  <c:v>237166.84265899798</c:v>
                </c:pt>
                <c:pt idx="178">
                  <c:v>238549.24139887208</c:v>
                </c:pt>
                <c:pt idx="179">
                  <c:v>239930.21457738025</c:v>
                </c:pt>
                <c:pt idx="180">
                  <c:v>241309.74743538021</c:v>
                </c:pt>
                <c:pt idx="181">
                  <c:v>242687.82550809562</c:v>
                </c:pt>
                <c:pt idx="182">
                  <c:v>244064.43462260993</c:v>
                </c:pt>
                <c:pt idx="183">
                  <c:v>245439.56089533522</c:v>
                </c:pt>
                <c:pt idx="184">
                  <c:v>246813.19072949977</c:v>
                </c:pt>
                <c:pt idx="185">
                  <c:v>248185.31081259149</c:v>
                </c:pt>
                <c:pt idx="186">
                  <c:v>249555.90811383928</c:v>
                </c:pt>
                <c:pt idx="187">
                  <c:v>250924.96988165</c:v>
                </c:pt>
                <c:pt idx="188">
                  <c:v>252292.48364107724</c:v>
                </c:pt>
                <c:pt idx="189">
                  <c:v>253658.43719125201</c:v>
                </c:pt>
                <c:pt idx="190">
                  <c:v>255022.81860284513</c:v>
                </c:pt>
                <c:pt idx="191">
                  <c:v>256385.61621551058</c:v>
                </c:pt>
                <c:pt idx="192">
                  <c:v>257746.81863532888</c:v>
                </c:pt>
                <c:pt idx="193">
                  <c:v>259106.41473224416</c:v>
                </c:pt>
                <c:pt idx="194">
                  <c:v>260464.39363749485</c:v>
                </c:pt>
                <c:pt idx="195">
                  <c:v>261820.74474107608</c:v>
                </c:pt>
                <c:pt idx="196">
                  <c:v>263175.45768917038</c:v>
                </c:pt>
                <c:pt idx="197">
                  <c:v>264528.52238158474</c:v>
                </c:pt>
                <c:pt idx="198">
                  <c:v>265879.92896920664</c:v>
                </c:pt>
                <c:pt idx="199">
                  <c:v>267229.66785142844</c:v>
                </c:pt>
                <c:pt idx="200">
                  <c:v>268577.72967362235</c:v>
                </c:pt>
                <c:pt idx="201">
                  <c:v>269924.10532455234</c:v>
                </c:pt>
                <c:pt idx="202">
                  <c:v>271268.78593384259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05-4015-8FB1-37F2665A6F83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curve-69-0'!$Z$3:$Z$205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168.33578421959763</c:v>
                </c:pt>
                <c:pt idx="2">
                  <c:v>697.89075304632627</c:v>
                </c:pt>
                <c:pt idx="3">
                  <c:v>1231.0049367287302</c:v>
                </c:pt>
                <c:pt idx="4">
                  <c:v>1767.6371234381927</c:v>
                </c:pt>
                <c:pt idx="5">
                  <c:v>2307.7462691908358</c:v>
                </c:pt>
                <c:pt idx="6">
                  <c:v>2851.291498106978</c:v>
                </c:pt>
                <c:pt idx="7">
                  <c:v>3398.2321027054004</c:v>
                </c:pt>
                <c:pt idx="8">
                  <c:v>3948.5275442134312</c:v>
                </c:pt>
                <c:pt idx="9">
                  <c:v>4502.1374529276563</c:v>
                </c:pt>
                <c:pt idx="10">
                  <c:v>5059.0216285936176</c:v>
                </c:pt>
                <c:pt idx="11">
                  <c:v>5619.1400408108211</c:v>
                </c:pt>
                <c:pt idx="12">
                  <c:v>6182.4528294662223</c:v>
                </c:pt>
                <c:pt idx="13">
                  <c:v>6748.920305193029</c:v>
                </c:pt>
                <c:pt idx="14">
                  <c:v>7318.5029498643025</c:v>
                </c:pt>
                <c:pt idx="15">
                  <c:v>7891.1614170834027</c:v>
                </c:pt>
                <c:pt idx="16">
                  <c:v>8466.8565327345459</c:v>
                </c:pt>
                <c:pt idx="17">
                  <c:v>9045.5492955143764</c:v>
                </c:pt>
                <c:pt idx="18">
                  <c:v>9627.2008775141749</c:v>
                </c:pt>
                <c:pt idx="19">
                  <c:v>10211.772624798887</c:v>
                </c:pt>
                <c:pt idx="20">
                  <c:v>10799.226058020971</c:v>
                </c:pt>
                <c:pt idx="21">
                  <c:v>11389.522873043734</c:v>
                </c:pt>
                <c:pt idx="22">
                  <c:v>11982.624941580478</c:v>
                </c:pt>
                <c:pt idx="23">
                  <c:v>12578.494311849487</c:v>
                </c:pt>
                <c:pt idx="24">
                  <c:v>13177.093209238488</c:v>
                </c:pt>
                <c:pt idx="25">
                  <c:v>13778.384036984948</c:v>
                </c:pt>
                <c:pt idx="26">
                  <c:v>14382.329376872172</c:v>
                </c:pt>
                <c:pt idx="27">
                  <c:v>14988.891989931753</c:v>
                </c:pt>
                <c:pt idx="28">
                  <c:v>15598.034817158659</c:v>
                </c:pt>
                <c:pt idx="29">
                  <c:v>16209.720980229495</c:v>
                </c:pt>
                <c:pt idx="30">
                  <c:v>16823.913782233416</c:v>
                </c:pt>
                <c:pt idx="31">
                  <c:v>17440.576708415705</c:v>
                </c:pt>
                <c:pt idx="32">
                  <c:v>18059.673426915007</c:v>
                </c:pt>
                <c:pt idx="33">
                  <c:v>18681.167789522729</c:v>
                </c:pt>
                <c:pt idx="34">
                  <c:v>19305.02383242661</c:v>
                </c:pt>
                <c:pt idx="35">
                  <c:v>19931.205776973278</c:v>
                </c:pt>
                <c:pt idx="36">
                  <c:v>20559.678030430801</c:v>
                </c:pt>
                <c:pt idx="37">
                  <c:v>21190.405186751257</c:v>
                </c:pt>
                <c:pt idx="38">
                  <c:v>21823.352027333272</c:v>
                </c:pt>
                <c:pt idx="39">
                  <c:v>22458.483521794089</c:v>
                </c:pt>
                <c:pt idx="40">
                  <c:v>23095.76482872578</c:v>
                </c:pt>
                <c:pt idx="41">
                  <c:v>23735.161296464143</c:v>
                </c:pt>
                <c:pt idx="42">
                  <c:v>24376.638463854411</c:v>
                </c:pt>
                <c:pt idx="43">
                  <c:v>25020.162061007497</c:v>
                </c:pt>
                <c:pt idx="44">
                  <c:v>25665.69801006253</c:v>
                </c:pt>
                <c:pt idx="45">
                  <c:v>26313.21242593044</c:v>
                </c:pt>
                <c:pt idx="46">
                  <c:v>26962.67161705652</c:v>
                </c:pt>
                <c:pt idx="47">
                  <c:v>27614.042086154488</c:v>
                </c:pt>
                <c:pt idx="48">
                  <c:v>28267.290530953236</c:v>
                </c:pt>
                <c:pt idx="49">
                  <c:v>28922.383844921416</c:v>
                </c:pt>
                <c:pt idx="50">
                  <c:v>29579.289117992023</c:v>
                </c:pt>
                <c:pt idx="51">
                  <c:v>30237.973637286985</c:v>
                </c:pt>
                <c:pt idx="52">
                  <c:v>30898.404887819597</c:v>
                </c:pt>
                <c:pt idx="53">
                  <c:v>31560.55055320013</c:v>
                </c:pt>
                <c:pt idx="54">
                  <c:v>32224.378516322438</c:v>
                </c:pt>
                <c:pt idx="55">
                  <c:v>32889.85686005059</c:v>
                </c:pt>
                <c:pt idx="56">
                  <c:v>33556.953867883327</c:v>
                </c:pt>
                <c:pt idx="57">
                  <c:v>34225.638024615371</c:v>
                </c:pt>
                <c:pt idx="58">
                  <c:v>34895.878016992399</c:v>
                </c:pt>
                <c:pt idx="59">
                  <c:v>35567.642734334382</c:v>
                </c:pt>
                <c:pt idx="60">
                  <c:v>36240.901269171569</c:v>
                </c:pt>
                <c:pt idx="61">
                  <c:v>36915.622917852001</c:v>
                </c:pt>
                <c:pt idx="62">
                  <c:v>37591.777181133213</c:v>
                </c:pt>
                <c:pt idx="63">
                  <c:v>38269.333764773924</c:v>
                </c:pt>
                <c:pt idx="64">
                  <c:v>38948.26258009726</c:v>
                </c:pt>
                <c:pt idx="65">
                  <c:v>39628.533744550776</c:v>
                </c:pt>
                <c:pt idx="66">
                  <c:v>40310.117582238068</c:v>
                </c:pt>
                <c:pt idx="67">
                  <c:v>40992.984624450335</c:v>
                </c:pt>
                <c:pt idx="68">
                  <c:v>41677.105610172628</c:v>
                </c:pt>
                <c:pt idx="69">
                  <c:v>42362.451486574304</c:v>
                </c:pt>
                <c:pt idx="70">
                  <c:v>43048.993409480485</c:v>
                </c:pt>
                <c:pt idx="71">
                  <c:v>43736.702743840338</c:v>
                </c:pt>
                <c:pt idx="72">
                  <c:v>44425.551064160572</c:v>
                </c:pt>
                <c:pt idx="73">
                  <c:v>45115.510154932592</c:v>
                </c:pt>
                <c:pt idx="74">
                  <c:v>45806.552011037507</c:v>
                </c:pt>
                <c:pt idx="75">
                  <c:v>46498.648838132154</c:v>
                </c:pt>
                <c:pt idx="76">
                  <c:v>47191.773053019308</c:v>
                </c:pt>
                <c:pt idx="77">
                  <c:v>47885.897284005223</c:v>
                </c:pt>
                <c:pt idx="78">
                  <c:v>48580.994371219218</c:v>
                </c:pt>
                <c:pt idx="79">
                  <c:v>49277.037366936398</c:v>
                </c:pt>
                <c:pt idx="80">
                  <c:v>49973.999535865623</c:v>
                </c:pt>
                <c:pt idx="81">
                  <c:v>50671.854355424766</c:v>
                </c:pt>
                <c:pt idx="82">
                  <c:v>51370.575516000164</c:v>
                </c:pt>
                <c:pt idx="83">
                  <c:v>52070.136921168138</c:v>
                </c:pt>
                <c:pt idx="84">
                  <c:v>52770.512687922776</c:v>
                </c:pt>
                <c:pt idx="85">
                  <c:v>53471.677146859474</c:v>
                </c:pt>
                <c:pt idx="86">
                  <c:v>54173.604842355293</c:v>
                </c:pt>
                <c:pt idx="87">
                  <c:v>54876.270532720824</c:v>
                </c:pt>
                <c:pt idx="88">
                  <c:v>55579.649190326767</c:v>
                </c:pt>
                <c:pt idx="89">
                  <c:v>56283.716001724162</c:v>
                </c:pt>
                <c:pt idx="90">
                  <c:v>56988.446367726654</c:v>
                </c:pt>
                <c:pt idx="91">
                  <c:v>57693.815903483272</c:v>
                </c:pt>
                <c:pt idx="92">
                  <c:v>58399.800438525883</c:v>
                </c:pt>
                <c:pt idx="93">
                  <c:v>59106.376016800852</c:v>
                </c:pt>
                <c:pt idx="94">
                  <c:v>59813.518896672191</c:v>
                </c:pt>
                <c:pt idx="95">
                  <c:v>60521.205550908897</c:v>
                </c:pt>
                <c:pt idx="96">
                  <c:v>61229.412666643831</c:v>
                </c:pt>
                <c:pt idx="97">
                  <c:v>61938.1171453231</c:v>
                </c:pt>
                <c:pt idx="98">
                  <c:v>62647.296102617431</c:v>
                </c:pt>
                <c:pt idx="99">
                  <c:v>63356.926868327275</c:v>
                </c:pt>
                <c:pt idx="100">
                  <c:v>64066.986986268887</c:v>
                </c:pt>
                <c:pt idx="101">
                  <c:v>64777.454214119287</c:v>
                </c:pt>
                <c:pt idx="102">
                  <c:v>65488.306523261206</c:v>
                </c:pt>
                <c:pt idx="103">
                  <c:v>66199.522098593254</c:v>
                </c:pt>
                <c:pt idx="104">
                  <c:v>66911.079338324242</c:v>
                </c:pt>
                <c:pt idx="105">
                  <c:v>67622.956853742202</c:v>
                </c:pt>
                <c:pt idx="106">
                  <c:v>68335.133468970744</c:v>
                </c:pt>
                <c:pt idx="107">
                  <c:v>69047.588220700112</c:v>
                </c:pt>
                <c:pt idx="108">
                  <c:v>69760.300357892935</c:v>
                </c:pt>
                <c:pt idx="109">
                  <c:v>70473.249341474089</c:v>
                </c:pt>
                <c:pt idx="110">
                  <c:v>71186.414844001687</c:v>
                </c:pt>
                <c:pt idx="111">
                  <c:v>71899.776749312645</c:v>
                </c:pt>
                <c:pt idx="112">
                  <c:v>72613.315152139869</c:v>
                </c:pt>
                <c:pt idx="113">
                  <c:v>73327.010357729378</c:v>
                </c:pt>
                <c:pt idx="114">
                  <c:v>74040.842881422606</c:v>
                </c:pt>
                <c:pt idx="115">
                  <c:v>74754.793448219789</c:v>
                </c:pt>
                <c:pt idx="116">
                  <c:v>75468.842992327482</c:v>
                </c:pt>
                <c:pt idx="117">
                  <c:v>76182.972656683953</c:v>
                </c:pt>
                <c:pt idx="118">
                  <c:v>76897.163792468695</c:v>
                </c:pt>
                <c:pt idx="119">
                  <c:v>77611.397958580405</c:v>
                </c:pt>
                <c:pt idx="120">
                  <c:v>78325.656921111702</c:v>
                </c:pt>
                <c:pt idx="121">
                  <c:v>79039.922652792244</c:v>
                </c:pt>
                <c:pt idx="122">
                  <c:v>79754.177332419174</c:v>
                </c:pt>
                <c:pt idx="123">
                  <c:v>80468.403344265462</c:v>
                </c:pt>
                <c:pt idx="124">
                  <c:v>81182.583277469181</c:v>
                </c:pt>
                <c:pt idx="125">
                  <c:v>81896.699925410197</c:v>
                </c:pt>
                <c:pt idx="126">
                  <c:v>82610.736285061532</c:v>
                </c:pt>
                <c:pt idx="127">
                  <c:v>83324.675556324873</c:v>
                </c:pt>
                <c:pt idx="128">
                  <c:v>84038.501141347122</c:v>
                </c:pt>
                <c:pt idx="129">
                  <c:v>84752.196643824311</c:v>
                </c:pt>
                <c:pt idx="130">
                  <c:v>85465.745868283295</c:v>
                </c:pt>
                <c:pt idx="131">
                  <c:v>86179.132819347724</c:v>
                </c:pt>
                <c:pt idx="132">
                  <c:v>86892.341700984951</c:v>
                </c:pt>
                <c:pt idx="133">
                  <c:v>87605.356915733981</c:v>
                </c:pt>
                <c:pt idx="134">
                  <c:v>88318.163063933447</c:v>
                </c:pt>
                <c:pt idx="135">
                  <c:v>89030.744942908379</c:v>
                </c:pt>
                <c:pt idx="136">
                  <c:v>89743.087546160255</c:v>
                </c:pt>
                <c:pt idx="137">
                  <c:v>90455.176062528422</c:v>
                </c:pt>
                <c:pt idx="138">
                  <c:v>91166.995875345354</c:v>
                </c:pt>
                <c:pt idx="139">
                  <c:v>91878.532561575936</c:v>
                </c:pt>
                <c:pt idx="140">
                  <c:v>92589.771890931559</c:v>
                </c:pt>
                <c:pt idx="141">
                  <c:v>93300.699824977812</c:v>
                </c:pt>
                <c:pt idx="142">
                  <c:v>94011.302516235868</c:v>
                </c:pt>
                <c:pt idx="143">
                  <c:v>94721.566307249057</c:v>
                </c:pt>
                <c:pt idx="144">
                  <c:v>95431.477729652615</c:v>
                </c:pt>
                <c:pt idx="145">
                  <c:v>96141.023503218137</c:v>
                </c:pt>
                <c:pt idx="146">
                  <c:v>96850.190534894806</c:v>
                </c:pt>
                <c:pt idx="147">
                  <c:v>97558.965917831709</c:v>
                </c:pt>
                <c:pt idx="148">
                  <c:v>98267.336930390593</c:v>
                </c:pt>
                <c:pt idx="149">
                  <c:v>98975.2910351397</c:v>
                </c:pt>
                <c:pt idx="150">
                  <c:v>99682.815877844405</c:v>
                </c:pt>
                <c:pt idx="151">
                  <c:v>100389.89928643884</c:v>
                </c:pt>
                <c:pt idx="152">
                  <c:v>101096.52926998177</c:v>
                </c:pt>
                <c:pt idx="153">
                  <c:v>101802.69401761556</c:v>
                </c:pt>
                <c:pt idx="154">
                  <c:v>102508.38189749674</c:v>
                </c:pt>
                <c:pt idx="155">
                  <c:v>103213.58145573597</c:v>
                </c:pt>
                <c:pt idx="156">
                  <c:v>103918.28141530958</c:v>
                </c:pt>
                <c:pt idx="157">
                  <c:v>104622.47067496169</c:v>
                </c:pt>
                <c:pt idx="158">
                  <c:v>105326.13830810614</c:v>
                </c:pt>
                <c:pt idx="159">
                  <c:v>106029.27356171279</c:v>
                </c:pt>
                <c:pt idx="160">
                  <c:v>106731.86585518743</c:v>
                </c:pt>
                <c:pt idx="161">
                  <c:v>107433.90477924528</c:v>
                </c:pt>
                <c:pt idx="162">
                  <c:v>108135.38009475928</c:v>
                </c:pt>
                <c:pt idx="163">
                  <c:v>108836.28173161788</c:v>
                </c:pt>
                <c:pt idx="164">
                  <c:v>109536.59978757006</c:v>
                </c:pt>
                <c:pt idx="165">
                  <c:v>110236.32452705776</c:v>
                </c:pt>
                <c:pt idx="166">
                  <c:v>110935.44638003892</c:v>
                </c:pt>
                <c:pt idx="167">
                  <c:v>111633.9559408198</c:v>
                </c:pt>
                <c:pt idx="168">
                  <c:v>112331.84396684951</c:v>
                </c:pt>
                <c:pt idx="169">
                  <c:v>113029.10137754295</c:v>
                </c:pt>
                <c:pt idx="170">
                  <c:v>113725.71925306572</c:v>
                </c:pt>
                <c:pt idx="171">
                  <c:v>114421.68883313185</c:v>
                </c:pt>
                <c:pt idx="172">
                  <c:v>115117.00151580133</c:v>
                </c:pt>
                <c:pt idx="173">
                  <c:v>115811.64885624299</c:v>
                </c:pt>
                <c:pt idx="174">
                  <c:v>116505.62256551947</c:v>
                </c:pt>
                <c:pt idx="175">
                  <c:v>117198.91450935636</c:v>
                </c:pt>
                <c:pt idx="176">
                  <c:v>117891.51670690182</c:v>
                </c:pt>
                <c:pt idx="177">
                  <c:v>118583.42132949899</c:v>
                </c:pt>
                <c:pt idx="178">
                  <c:v>119274.62069943604</c:v>
                </c:pt>
                <c:pt idx="179">
                  <c:v>119965.10728869012</c:v>
                </c:pt>
                <c:pt idx="180">
                  <c:v>120654.8737176901</c:v>
                </c:pt>
                <c:pt idx="181">
                  <c:v>121343.91275404781</c:v>
                </c:pt>
                <c:pt idx="182">
                  <c:v>122032.21731130496</c:v>
                </c:pt>
                <c:pt idx="183">
                  <c:v>122719.78044766761</c:v>
                </c:pt>
                <c:pt idx="184">
                  <c:v>123406.59536474988</c:v>
                </c:pt>
                <c:pt idx="185">
                  <c:v>124092.65540629574</c:v>
                </c:pt>
                <c:pt idx="186">
                  <c:v>124777.95405691964</c:v>
                </c:pt>
                <c:pt idx="187">
                  <c:v>125462.484940825</c:v>
                </c:pt>
                <c:pt idx="188">
                  <c:v>126146.24182053862</c:v>
                </c:pt>
                <c:pt idx="189">
                  <c:v>126829.21859562601</c:v>
                </c:pt>
                <c:pt idx="190">
                  <c:v>127511.40930142257</c:v>
                </c:pt>
                <c:pt idx="191">
                  <c:v>128192.80810775529</c:v>
                </c:pt>
                <c:pt idx="192">
                  <c:v>128873.40931766444</c:v>
                </c:pt>
                <c:pt idx="193">
                  <c:v>129553.20736612208</c:v>
                </c:pt>
                <c:pt idx="194">
                  <c:v>130232.19681874743</c:v>
                </c:pt>
                <c:pt idx="195">
                  <c:v>130910.37237053804</c:v>
                </c:pt>
                <c:pt idx="196">
                  <c:v>131587.72884458519</c:v>
                </c:pt>
                <c:pt idx="197">
                  <c:v>132264.26119079237</c:v>
                </c:pt>
                <c:pt idx="198">
                  <c:v>132939.96448460332</c:v>
                </c:pt>
                <c:pt idx="199">
                  <c:v>133614.83392571422</c:v>
                </c:pt>
                <c:pt idx="200">
                  <c:v>134288.86483681118</c:v>
                </c:pt>
                <c:pt idx="201">
                  <c:v>134962.05266227617</c:v>
                </c:pt>
                <c:pt idx="202">
                  <c:v>135634.3929669213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05-4015-8FB1-37F2665A6F83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curve-69-0'!$AB$3:$AB$205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36.358467286362504</c:v>
                </c:pt>
                <c:pt idx="2">
                  <c:v>150.71348667566835</c:v>
                </c:pt>
                <c:pt idx="3">
                  <c:v>265.83690736911905</c:v>
                </c:pt>
                <c:pt idx="4">
                  <c:v>381.7198295569691</c:v>
                </c:pt>
                <c:pt idx="5">
                  <c:v>498.35338975474968</c:v>
                </c:pt>
                <c:pt idx="6">
                  <c:v>615.72876085775908</c:v>
                </c:pt>
                <c:pt idx="7">
                  <c:v>733.83715220308136</c:v>
                </c:pt>
                <c:pt idx="8">
                  <c:v>852.66980963503283</c:v>
                </c:pt>
                <c:pt idx="9">
                  <c:v>972.21801558155119</c:v>
                </c:pt>
                <c:pt idx="10">
                  <c:v>1092.4730891346965</c:v>
                </c:pt>
                <c:pt idx="11">
                  <c:v>1213.4263861366294</c:v>
                </c:pt>
                <c:pt idx="12">
                  <c:v>1335.0692992717495</c:v>
                </c:pt>
                <c:pt idx="13">
                  <c:v>1457.3932581643112</c:v>
                </c:pt>
                <c:pt idx="14">
                  <c:v>1580.3897294835667</c:v>
                </c:pt>
                <c:pt idx="15">
                  <c:v>1704.0502170482366</c:v>
                </c:pt>
                <c:pt idx="16">
                  <c:v>1828.3662619439733</c:v>
                </c:pt>
                <c:pt idx="17">
                  <c:v>1953.3294426367365</c:v>
                </c:pt>
                <c:pt idx="18">
                  <c:v>2078.9313750971114</c:v>
                </c:pt>
                <c:pt idx="19">
                  <c:v>2205.1637129239552</c:v>
                </c:pt>
                <c:pt idx="20">
                  <c:v>2332.0181474755695</c:v>
                </c:pt>
                <c:pt idx="21">
                  <c:v>2459.4864080029347</c:v>
                </c:pt>
                <c:pt idx="22">
                  <c:v>2587.5602617863706</c:v>
                </c:pt>
                <c:pt idx="23">
                  <c:v>2716.2315142756252</c:v>
                </c:pt>
                <c:pt idx="24">
                  <c:v>2845.4920092320249</c:v>
                </c:pt>
                <c:pt idx="25">
                  <c:v>2975.3336288740502</c:v>
                </c:pt>
                <c:pt idx="26">
                  <c:v>3105.7482940263403</c:v>
                </c:pt>
                <c:pt idx="27">
                  <c:v>3236.727964270076</c:v>
                </c:pt>
                <c:pt idx="28">
                  <c:v>3368.264638096105</c:v>
                </c:pt>
                <c:pt idx="29">
                  <c:v>3500.3503530587632</c:v>
                </c:pt>
                <c:pt idx="30">
                  <c:v>3632.9771859324392</c:v>
                </c:pt>
                <c:pt idx="31">
                  <c:v>3766.1372528708848</c:v>
                </c:pt>
                <c:pt idx="32">
                  <c:v>3899.8227095651687</c:v>
                </c:pt>
                <c:pt idx="33">
                  <c:v>4034.0257514064256</c:v>
                </c:pt>
                <c:pt idx="34">
                  <c:v>4168.7386136451996</c:v>
                </c:pt>
                <c:pt idx="35">
                  <c:v>4303.9535715549</c:v>
                </c:pt>
                <c:pt idx="36">
                  <c:v>4439.6629405952681</c:v>
                </c:pt>
                <c:pt idx="37">
                  <c:v>4575.8590765758545</c:v>
                </c:pt>
                <c:pt idx="38">
                  <c:v>4712.5343758195104</c:v>
                </c:pt>
                <c:pt idx="39">
                  <c:v>4849.6812753279382</c:v>
                </c:pt>
                <c:pt idx="40">
                  <c:v>4987.292252943841</c:v>
                </c:pt>
                <c:pt idx="41">
                  <c:v>5125.359827515811</c:v>
                </c:pt>
                <c:pt idx="42">
                  <c:v>5263.8765590625553</c:v>
                </c:pt>
                <c:pt idx="43">
                  <c:v>5402.8350489350751</c:v>
                </c:pt>
                <c:pt idx="44">
                  <c:v>5542.2279399802301</c:v>
                </c:pt>
                <c:pt idx="45">
                  <c:v>5682.0479167002122</c:v>
                </c:pt>
                <c:pt idx="46">
                  <c:v>5822.2877054161318</c:v>
                </c:pt>
                <c:pt idx="47">
                  <c:v>5962.9400744254672</c:v>
                </c:pt>
                <c:pt idx="48">
                  <c:v>6103.99783416226</c:v>
                </c:pt>
                <c:pt idx="49">
                  <c:v>6245.4538373525384</c:v>
                </c:pt>
                <c:pt idx="50">
                  <c:v>6387.300979169755</c:v>
                </c:pt>
                <c:pt idx="51">
                  <c:v>6529.5321973902364</c:v>
                </c:pt>
                <c:pt idx="52">
                  <c:v>6672.1404725438606</c:v>
                </c:pt>
                <c:pt idx="53">
                  <c:v>6815.1188280654333</c:v>
                </c:pt>
                <c:pt idx="54">
                  <c:v>6958.4603304419761</c:v>
                </c:pt>
                <c:pt idx="55">
                  <c:v>7102.1580893600276</c:v>
                </c:pt>
                <c:pt idx="56">
                  <c:v>7246.2052578481735</c:v>
                </c:pt>
                <c:pt idx="57">
                  <c:v>7390.5950324189089</c:v>
                </c:pt>
                <c:pt idx="58">
                  <c:v>7535.3206532091426</c:v>
                </c:pt>
                <c:pt idx="59">
                  <c:v>7680.3754041138873</c:v>
                </c:pt>
                <c:pt idx="60">
                  <c:v>7825.752612922689</c:v>
                </c:pt>
                <c:pt idx="61">
                  <c:v>7971.4456514499261</c:v>
                </c:pt>
                <c:pt idx="62">
                  <c:v>8117.4479356617048</c:v>
                </c:pt>
                <c:pt idx="63">
                  <c:v>8263.7529258027607</c:v>
                </c:pt>
                <c:pt idx="64">
                  <c:v>8410.3541265172353</c:v>
                </c:pt>
                <c:pt idx="65">
                  <c:v>8557.2450869687691</c:v>
                </c:pt>
                <c:pt idx="66">
                  <c:v>8704.4194009544735</c:v>
                </c:pt>
                <c:pt idx="67">
                  <c:v>8851.870707018903</c:v>
                </c:pt>
                <c:pt idx="68">
                  <c:v>8999.5926885625777</c:v>
                </c:pt>
                <c:pt idx="69">
                  <c:v>9147.5790739471086</c:v>
                </c:pt>
                <c:pt idx="70">
                  <c:v>9295.823636596233</c:v>
                </c:pt>
                <c:pt idx="71">
                  <c:v>9444.3201950961738</c:v>
                </c:pt>
                <c:pt idx="72">
                  <c:v>9593.0626132885045</c:v>
                </c:pt>
                <c:pt idx="73">
                  <c:v>9742.0448003616602</c:v>
                </c:pt>
                <c:pt idx="74">
                  <c:v>9891.2607109376731</c:v>
                </c:pt>
                <c:pt idx="75">
                  <c:v>10040.704345154825</c:v>
                </c:pt>
                <c:pt idx="76">
                  <c:v>10190.3697487469</c:v>
                </c:pt>
                <c:pt idx="77">
                  <c:v>10340.25101311971</c:v>
                </c:pt>
                <c:pt idx="78">
                  <c:v>10490.342275419445</c:v>
                </c:pt>
                <c:pt idx="79">
                  <c:v>10640.637718601702</c:v>
                </c:pt>
                <c:pt idx="80">
                  <c:v>10791.131571493032</c:v>
                </c:pt>
                <c:pt idx="81">
                  <c:v>10941.818108849753</c:v>
                </c:pt>
                <c:pt idx="82">
                  <c:v>11092.691651413366</c:v>
                </c:pt>
                <c:pt idx="83">
                  <c:v>11243.746565957781</c:v>
                </c:pt>
                <c:pt idx="84">
                  <c:v>11394.977265337924</c:v>
                </c:pt>
                <c:pt idx="85">
                  <c:v>11546.378208528791</c:v>
                </c:pt>
                <c:pt idx="86">
                  <c:v>11697.943900663837</c:v>
                </c:pt>
                <c:pt idx="87">
                  <c:v>11849.668893067215</c:v>
                </c:pt>
                <c:pt idx="88">
                  <c:v>12001.547783280581</c:v>
                </c:pt>
                <c:pt idx="89">
                  <c:v>12153.575215088524</c:v>
                </c:pt>
                <c:pt idx="90">
                  <c:v>12305.745878535825</c:v>
                </c:pt>
                <c:pt idx="91">
                  <c:v>12458.054509942676</c:v>
                </c:pt>
                <c:pt idx="92">
                  <c:v>12610.495891914441</c:v>
                </c:pt>
                <c:pt idx="93">
                  <c:v>12763.064853348011</c:v>
                </c:pt>
                <c:pt idx="94">
                  <c:v>12915.756269432033</c:v>
                </c:pt>
                <c:pt idx="95">
                  <c:v>13068.565061643725</c:v>
                </c:pt>
                <c:pt idx="96">
                  <c:v>13221.486197739561</c:v>
                </c:pt>
                <c:pt idx="97">
                  <c:v>13374.514691743907</c:v>
                </c:pt>
                <c:pt idx="98">
                  <c:v>13527.645603929486</c:v>
                </c:pt>
                <c:pt idx="99">
                  <c:v>13680.874040796476</c:v>
                </c:pt>
                <c:pt idx="100">
                  <c:v>13834.195155047522</c:v>
                </c:pt>
                <c:pt idx="101">
                  <c:v>13987.604145553887</c:v>
                </c:pt>
                <c:pt idx="102">
                  <c:v>14141.0962573216</c:v>
                </c:pt>
                <c:pt idx="103">
                  <c:v>14294.666781450112</c:v>
                </c:pt>
                <c:pt idx="104">
                  <c:v>14448.311055087541</c:v>
                </c:pt>
                <c:pt idx="105">
                  <c:v>14602.024461380463</c:v>
                </c:pt>
                <c:pt idx="106">
                  <c:v>14755.802429420983</c:v>
                </c:pt>
                <c:pt idx="107">
                  <c:v>14909.64043418835</c:v>
                </c:pt>
                <c:pt idx="108">
                  <c:v>15063.533996485119</c:v>
                </c:pt>
                <c:pt idx="109">
                  <c:v>15217.4786828699</c:v>
                </c:pt>
                <c:pt idx="110">
                  <c:v>15371.470105586031</c:v>
                </c:pt>
                <c:pt idx="111">
                  <c:v>15525.503922484786</c:v>
                </c:pt>
                <c:pt idx="112">
                  <c:v>15679.575836942444</c:v>
                </c:pt>
                <c:pt idx="113">
                  <c:v>15833.681597777379</c:v>
                </c:pt>
                <c:pt idx="114">
                  <c:v>15987.816999159628</c:v>
                </c:pt>
                <c:pt idx="115">
                  <c:v>16141.977880516388</c:v>
                </c:pt>
                <c:pt idx="116">
                  <c:v>16296.16012643409</c:v>
                </c:pt>
                <c:pt idx="117">
                  <c:v>16450.359666555712</c:v>
                </c:pt>
                <c:pt idx="118">
                  <c:v>16604.572475474681</c:v>
                </c:pt>
                <c:pt idx="119">
                  <c:v>16758.794572621951</c:v>
                </c:pt>
                <c:pt idx="120">
                  <c:v>16913.02202215241</c:v>
                </c:pt>
                <c:pt idx="121">
                  <c:v>17067.250932824467</c:v>
                </c:pt>
                <c:pt idx="122">
                  <c:v>17221.477457876899</c:v>
                </c:pt>
                <c:pt idx="123">
                  <c:v>17375.697794900949</c:v>
                </c:pt>
                <c:pt idx="124">
                  <c:v>17529.908185708315</c:v>
                </c:pt>
                <c:pt idx="125">
                  <c:v>17684.104916196426</c:v>
                </c:pt>
                <c:pt idx="126">
                  <c:v>17838.28431620825</c:v>
                </c:pt>
                <c:pt idx="127">
                  <c:v>17992.442759388698</c:v>
                </c:pt>
                <c:pt idx="128">
                  <c:v>18146.576663036947</c:v>
                </c:pt>
                <c:pt idx="129">
                  <c:v>18300.68248795603</c:v>
                </c:pt>
                <c:pt idx="130">
                  <c:v>18454.756738297645</c:v>
                </c:pt>
                <c:pt idx="131">
                  <c:v>18608.795961403564</c:v>
                </c:pt>
                <c:pt idx="132">
                  <c:v>18762.796747642955</c:v>
                </c:pt>
                <c:pt idx="133">
                  <c:v>18916.755730245597</c:v>
                </c:pt>
                <c:pt idx="134">
                  <c:v>19070.669585135125</c:v>
                </c:pt>
                <c:pt idx="135">
                  <c:v>19224.535030753374</c:v>
                </c:pt>
                <c:pt idx="136">
                  <c:v>19378.348827885435</c:v>
                </c:pt>
                <c:pt idx="137">
                  <c:v>19532.107779478556</c:v>
                </c:pt>
                <c:pt idx="138">
                  <c:v>19685.808730459692</c:v>
                </c:pt>
                <c:pt idx="139">
                  <c:v>19839.448567549636</c:v>
                </c:pt>
                <c:pt idx="140">
                  <c:v>19993.024219071711</c:v>
                </c:pt>
                <c:pt idx="141">
                  <c:v>20146.532654759067</c:v>
                </c:pt>
                <c:pt idx="142">
                  <c:v>20299.970885560655</c:v>
                </c:pt>
                <c:pt idx="143">
                  <c:v>20453.335963439673</c:v>
                </c:pt>
                <c:pt idx="144">
                  <c:v>20606.624981172696</c:v>
                </c:pt>
                <c:pt idx="145">
                  <c:v>20759.83507214336</c:v>
                </c:pt>
                <c:pt idx="146">
                  <c:v>20912.963410135366</c:v>
                </c:pt>
                <c:pt idx="147">
                  <c:v>21066.007209121377</c:v>
                </c:pt>
                <c:pt idx="148">
                  <c:v>21218.963723049892</c:v>
                </c:pt>
                <c:pt idx="149">
                  <c:v>21371.830245628003</c:v>
                </c:pt>
                <c:pt idx="150">
                  <c:v>21524.604110103497</c:v>
                </c:pt>
                <c:pt idx="151">
                  <c:v>21677.282689042848</c:v>
                </c:pt>
                <c:pt idx="152">
                  <c:v>21829.863394105803</c:v>
                </c:pt>
                <c:pt idx="153">
                  <c:v>21982.343675820655</c:v>
                </c:pt>
                <c:pt idx="154">
                  <c:v>22134.72102335337</c:v>
                </c:pt>
                <c:pt idx="155">
                  <c:v>22286.992964278776</c:v>
                </c:pt>
                <c:pt idx="156">
                  <c:v>22439.1570643456</c:v>
                </c:pt>
                <c:pt idx="157">
                  <c:v>22591.210927239459</c:v>
                </c:pt>
                <c:pt idx="158">
                  <c:v>22743.152194345861</c:v>
                </c:pt>
                <c:pt idx="159">
                  <c:v>22894.978544509791</c:v>
                </c:pt>
                <c:pt idx="160">
                  <c:v>23046.687693793938</c:v>
                </c:pt>
                <c:pt idx="161">
                  <c:v>23198.277395235542</c:v>
                </c:pt>
                <c:pt idx="162">
                  <c:v>23349.745438597809</c:v>
                </c:pt>
                <c:pt idx="163">
                  <c:v>23501.089650123358</c:v>
                </c:pt>
                <c:pt idx="164">
                  <c:v>23652.307892284934</c:v>
                </c:pt>
                <c:pt idx="165">
                  <c:v>23803.398063533416</c:v>
                </c:pt>
                <c:pt idx="166">
                  <c:v>23954.358098043755</c:v>
                </c:pt>
                <c:pt idx="167">
                  <c:v>24105.185965462973</c:v>
                </c:pt>
                <c:pt idx="168">
                  <c:v>24255.879670649967</c:v>
                </c:pt>
                <c:pt idx="169">
                  <c:v>24406.437253421471</c:v>
                </c:pt>
                <c:pt idx="170">
                  <c:v>24556.856788289806</c:v>
                </c:pt>
                <c:pt idx="171">
                  <c:v>24707.136384203382</c:v>
                </c:pt>
                <c:pt idx="172">
                  <c:v>24857.274184287195</c:v>
                </c:pt>
                <c:pt idx="173">
                  <c:v>25007.268365575805</c:v>
                </c:pt>
                <c:pt idx="174">
                  <c:v>25157.117138751113</c:v>
                </c:pt>
                <c:pt idx="175">
                  <c:v>25306.818747876714</c:v>
                </c:pt>
                <c:pt idx="176">
                  <c:v>25456.371470130209</c:v>
                </c:pt>
                <c:pt idx="177">
                  <c:v>25605.773615538234</c:v>
                </c:pt>
                <c:pt idx="178">
                  <c:v>25755.02352670674</c:v>
                </c:pt>
                <c:pt idx="179">
                  <c:v>25904.119578549886</c:v>
                </c:pt>
                <c:pt idx="180">
                  <c:v>26053.060178023024</c:v>
                </c:pt>
                <c:pt idx="181">
                  <c:v>26201.843763848883</c:v>
                </c:pt>
                <c:pt idx="182">
                  <c:v>26350.46880624715</c:v>
                </c:pt>
                <c:pt idx="183">
                  <c:v>26498.933806661327</c:v>
                </c:pt>
                <c:pt idx="184">
                  <c:v>26647.237297487623</c:v>
                </c:pt>
                <c:pt idx="185">
                  <c:v>26795.377841799098</c:v>
                </c:pt>
                <c:pt idx="186">
                  <c:v>26943.354033073869</c:v>
                </c:pt>
                <c:pt idx="187">
                  <c:v>27091.164494918561</c:v>
                </c:pt>
                <c:pt idx="188">
                  <c:v>27238.807880795172</c:v>
                </c:pt>
                <c:pt idx="189">
                  <c:v>27386.282873743825</c:v>
                </c:pt>
                <c:pt idx="190">
                  <c:v>27533.588186108955</c:v>
                </c:pt>
                <c:pt idx="191">
                  <c:v>27680.722559263428</c:v>
                </c:pt>
                <c:pt idx="192">
                  <c:v>27827.68476333268</c:v>
                </c:pt>
                <c:pt idx="193">
                  <c:v>27974.47359691816</c:v>
                </c:pt>
                <c:pt idx="194">
                  <c:v>28121.087886820103</c:v>
                </c:pt>
                <c:pt idx="195">
                  <c:v>28267.526487763698</c:v>
                </c:pt>
                <c:pt idx="196">
                  <c:v>28413.788282121863</c:v>
                </c:pt>
                <c:pt idx="197">
                  <c:v>28559.872179638689</c:v>
                </c:pt>
                <c:pt idx="198">
                  <c:v>28705.777117154947</c:v>
                </c:pt>
                <c:pt idx="199">
                  <c:v>28851.502058330159</c:v>
                </c:pt>
                <c:pt idx="200">
                  <c:v>28997.04599337016</c:v>
                </c:pt>
                <c:pt idx="201">
                  <c:v>29142.407938747805</c:v>
                </c:pt>
                <c:pt idx="202">
                  <c:v>29287.586936929834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05-4015-8FB1-37F2665A6F83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curve-69-0'!$AC$3:$AC$205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6.7334313687839051</c:v>
                </c:pt>
                <c:pt idx="2">
                  <c:v>27.915630121853052</c:v>
                </c:pt>
                <c:pt idx="3">
                  <c:v>49.240197469149209</c:v>
                </c:pt>
                <c:pt idx="4">
                  <c:v>70.705484937527714</c:v>
                </c:pt>
                <c:pt idx="5">
                  <c:v>92.309850767633435</c:v>
                </c:pt>
                <c:pt idx="6">
                  <c:v>114.05165992427914</c:v>
                </c:pt>
                <c:pt idx="7">
                  <c:v>135.92928410821605</c:v>
                </c:pt>
                <c:pt idx="8">
                  <c:v>157.94110176853729</c:v>
                </c:pt>
                <c:pt idx="9">
                  <c:v>180.08549811710631</c:v>
                </c:pt>
                <c:pt idx="10">
                  <c:v>202.36086514374477</c:v>
                </c:pt>
                <c:pt idx="11">
                  <c:v>224.76560163243289</c:v>
                </c:pt>
                <c:pt idx="12">
                  <c:v>247.29811317864895</c:v>
                </c:pt>
                <c:pt idx="13">
                  <c:v>269.95681220772121</c:v>
                </c:pt>
                <c:pt idx="14">
                  <c:v>292.74011799457219</c:v>
                </c:pt>
                <c:pt idx="15">
                  <c:v>315.64645668333623</c:v>
                </c:pt>
                <c:pt idx="16">
                  <c:v>338.6742613093819</c:v>
                </c:pt>
                <c:pt idx="17">
                  <c:v>361.82197182057513</c:v>
                </c:pt>
                <c:pt idx="18">
                  <c:v>385.08803510056703</c:v>
                </c:pt>
                <c:pt idx="19">
                  <c:v>408.47090499195554</c:v>
                </c:pt>
                <c:pt idx="20">
                  <c:v>431.96904232083892</c:v>
                </c:pt>
                <c:pt idx="21">
                  <c:v>455.58091492174941</c:v>
                </c:pt>
                <c:pt idx="22">
                  <c:v>479.30499766321918</c:v>
                </c:pt>
                <c:pt idx="23">
                  <c:v>503.13977247397952</c:v>
                </c:pt>
                <c:pt idx="24">
                  <c:v>527.08372836953959</c:v>
                </c:pt>
                <c:pt idx="25">
                  <c:v>551.13536147939794</c:v>
                </c:pt>
                <c:pt idx="26">
                  <c:v>575.2931750748869</c:v>
                </c:pt>
                <c:pt idx="27">
                  <c:v>599.55567959727011</c:v>
                </c:pt>
                <c:pt idx="28">
                  <c:v>623.92139268634628</c:v>
                </c:pt>
                <c:pt idx="29">
                  <c:v>648.38883920917965</c:v>
                </c:pt>
                <c:pt idx="30">
                  <c:v>672.95655128933652</c:v>
                </c:pt>
                <c:pt idx="31">
                  <c:v>697.62306833662797</c:v>
                </c:pt>
                <c:pt idx="32">
                  <c:v>722.38693707660002</c:v>
                </c:pt>
                <c:pt idx="33">
                  <c:v>747.24671158090894</c:v>
                </c:pt>
                <c:pt idx="34">
                  <c:v>772.20095329706419</c:v>
                </c:pt>
                <c:pt idx="35">
                  <c:v>797.24823107893087</c:v>
                </c:pt>
                <c:pt idx="36">
                  <c:v>822.38712121723188</c:v>
                </c:pt>
                <c:pt idx="37">
                  <c:v>847.61620747005009</c:v>
                </c:pt>
                <c:pt idx="38">
                  <c:v>872.93408109333075</c:v>
                </c:pt>
                <c:pt idx="39">
                  <c:v>898.3393408717634</c:v>
                </c:pt>
                <c:pt idx="40">
                  <c:v>923.83059314903107</c:v>
                </c:pt>
                <c:pt idx="41">
                  <c:v>949.40645185856556</c:v>
                </c:pt>
                <c:pt idx="42">
                  <c:v>975.06553855417633</c:v>
                </c:pt>
                <c:pt idx="43">
                  <c:v>1000.8064824402996</c:v>
                </c:pt>
                <c:pt idx="44">
                  <c:v>1026.6279204025009</c:v>
                </c:pt>
                <c:pt idx="45">
                  <c:v>1052.5284970372172</c:v>
                </c:pt>
                <c:pt idx="46">
                  <c:v>1078.5068646822604</c:v>
                </c:pt>
                <c:pt idx="47">
                  <c:v>1104.5616834461791</c:v>
                </c:pt>
                <c:pt idx="48">
                  <c:v>1130.6916212381291</c:v>
                </c:pt>
                <c:pt idx="49">
                  <c:v>1156.8953537968564</c:v>
                </c:pt>
                <c:pt idx="50">
                  <c:v>1183.1715647196806</c:v>
                </c:pt>
                <c:pt idx="51">
                  <c:v>1209.5189454914791</c:v>
                </c:pt>
                <c:pt idx="52">
                  <c:v>1235.9361955127836</c:v>
                </c:pt>
                <c:pt idx="53">
                  <c:v>1262.4220221280048</c:v>
                </c:pt>
                <c:pt idx="54">
                  <c:v>1288.9751406528972</c:v>
                </c:pt>
                <c:pt idx="55">
                  <c:v>1315.5942744020233</c:v>
                </c:pt>
                <c:pt idx="56">
                  <c:v>1342.2781547153329</c:v>
                </c:pt>
                <c:pt idx="57">
                  <c:v>1369.0255209846148</c:v>
                </c:pt>
                <c:pt idx="58">
                  <c:v>1395.835120679696</c:v>
                </c:pt>
                <c:pt idx="59">
                  <c:v>1422.7057093733754</c:v>
                </c:pt>
                <c:pt idx="60">
                  <c:v>1449.6360507668628</c:v>
                </c:pt>
                <c:pt idx="61">
                  <c:v>1476.62491671408</c:v>
                </c:pt>
                <c:pt idx="62">
                  <c:v>1503.6710872453286</c:v>
                </c:pt>
                <c:pt idx="63">
                  <c:v>1530.7733505909573</c:v>
                </c:pt>
                <c:pt idx="64">
                  <c:v>1557.9305032038906</c:v>
                </c:pt>
                <c:pt idx="65">
                  <c:v>1585.1413497820313</c:v>
                </c:pt>
                <c:pt idx="66">
                  <c:v>1612.404703289523</c:v>
                </c:pt>
                <c:pt idx="67">
                  <c:v>1639.7193849780135</c:v>
                </c:pt>
                <c:pt idx="68">
                  <c:v>1667.0842244069052</c:v>
                </c:pt>
                <c:pt idx="69">
                  <c:v>1694.4980594629722</c:v>
                </c:pt>
                <c:pt idx="70">
                  <c:v>1721.9597363792193</c:v>
                </c:pt>
                <c:pt idx="71">
                  <c:v>1749.4681097536134</c:v>
                </c:pt>
                <c:pt idx="72">
                  <c:v>1777.0220425664227</c:v>
                </c:pt>
                <c:pt idx="73">
                  <c:v>1804.6204061973035</c:v>
                </c:pt>
                <c:pt idx="74">
                  <c:v>1832.2620804415001</c:v>
                </c:pt>
                <c:pt idx="75">
                  <c:v>1859.9459535252859</c:v>
                </c:pt>
                <c:pt idx="76">
                  <c:v>1887.670922120772</c:v>
                </c:pt>
                <c:pt idx="77">
                  <c:v>1915.4358913602086</c:v>
                </c:pt>
                <c:pt idx="78">
                  <c:v>1943.2397748487683</c:v>
                </c:pt>
                <c:pt idx="79">
                  <c:v>1971.0814946774556</c:v>
                </c:pt>
                <c:pt idx="80">
                  <c:v>1998.9599814346248</c:v>
                </c:pt>
                <c:pt idx="81">
                  <c:v>2026.8741742169905</c:v>
                </c:pt>
                <c:pt idx="82">
                  <c:v>2054.8230206400062</c:v>
                </c:pt>
                <c:pt idx="83">
                  <c:v>2082.805476846725</c:v>
                </c:pt>
                <c:pt idx="84">
                  <c:v>2110.8205075169103</c:v>
                </c:pt>
                <c:pt idx="85">
                  <c:v>2138.8670858743781</c:v>
                </c:pt>
                <c:pt idx="86">
                  <c:v>2166.9441936942108</c:v>
                </c:pt>
                <c:pt idx="87">
                  <c:v>2195.0508213088319</c:v>
                </c:pt>
                <c:pt idx="88">
                  <c:v>2223.1859676130698</c:v>
                </c:pt>
                <c:pt idx="89">
                  <c:v>2251.3486400689658</c:v>
                </c:pt>
                <c:pt idx="90">
                  <c:v>2279.5378547090654</c:v>
                </c:pt>
                <c:pt idx="91">
                  <c:v>2307.7526361393302</c:v>
                </c:pt>
                <c:pt idx="92">
                  <c:v>2335.9920175410348</c:v>
                </c:pt>
                <c:pt idx="93">
                  <c:v>2364.2550406720338</c:v>
                </c:pt>
                <c:pt idx="94">
                  <c:v>2392.5407558668871</c:v>
                </c:pt>
                <c:pt idx="95">
                  <c:v>2420.8482220363553</c:v>
                </c:pt>
                <c:pt idx="96">
                  <c:v>2449.1765066657526</c:v>
                </c:pt>
                <c:pt idx="97">
                  <c:v>2477.5246858129235</c:v>
                </c:pt>
                <c:pt idx="98">
                  <c:v>2505.8918441046967</c:v>
                </c:pt>
                <c:pt idx="99">
                  <c:v>2534.2770747330906</c:v>
                </c:pt>
                <c:pt idx="100">
                  <c:v>2562.679479450755</c:v>
                </c:pt>
                <c:pt idx="101">
                  <c:v>2591.0981685647707</c:v>
                </c:pt>
                <c:pt idx="102">
                  <c:v>2619.5322609304476</c:v>
                </c:pt>
                <c:pt idx="103">
                  <c:v>2647.9808839437296</c:v>
                </c:pt>
                <c:pt idx="104">
                  <c:v>2676.443173532969</c:v>
                </c:pt>
                <c:pt idx="105">
                  <c:v>2704.9182741496875</c:v>
                </c:pt>
                <c:pt idx="106">
                  <c:v>2733.4053387588292</c:v>
                </c:pt>
                <c:pt idx="107">
                  <c:v>2761.9035288280043</c:v>
                </c:pt>
                <c:pt idx="108">
                  <c:v>2790.412014315717</c:v>
                </c:pt>
                <c:pt idx="109">
                  <c:v>2818.9299736589633</c:v>
                </c:pt>
                <c:pt idx="110">
                  <c:v>2847.4565937600669</c:v>
                </c:pt>
                <c:pt idx="111">
                  <c:v>2875.9910699725051</c:v>
                </c:pt>
                <c:pt idx="112">
                  <c:v>2904.5326060855941</c:v>
                </c:pt>
                <c:pt idx="113">
                  <c:v>2933.0804143091741</c:v>
                </c:pt>
                <c:pt idx="114">
                  <c:v>2961.6337152569031</c:v>
                </c:pt>
                <c:pt idx="115">
                  <c:v>2990.1917379287906</c:v>
                </c:pt>
                <c:pt idx="116">
                  <c:v>3018.7537196930984</c:v>
                </c:pt>
                <c:pt idx="117">
                  <c:v>3047.3189062673573</c:v>
                </c:pt>
                <c:pt idx="118">
                  <c:v>3075.8865516987471</c:v>
                </c:pt>
                <c:pt idx="119">
                  <c:v>3104.4559183432157</c:v>
                </c:pt>
                <c:pt idx="120">
                  <c:v>3133.0262768444677</c:v>
                </c:pt>
                <c:pt idx="121">
                  <c:v>3161.5969061116893</c:v>
                </c:pt>
                <c:pt idx="122">
                  <c:v>3190.1670932967668</c:v>
                </c:pt>
                <c:pt idx="123">
                  <c:v>3218.7361337706184</c:v>
                </c:pt>
                <c:pt idx="124">
                  <c:v>3247.3033310987671</c:v>
                </c:pt>
                <c:pt idx="125">
                  <c:v>3275.867997016408</c:v>
                </c:pt>
                <c:pt idx="126">
                  <c:v>3304.4294514024614</c:v>
                </c:pt>
                <c:pt idx="127">
                  <c:v>3332.9870222529948</c:v>
                </c:pt>
                <c:pt idx="128">
                  <c:v>3361.540045653885</c:v>
                </c:pt>
                <c:pt idx="129">
                  <c:v>3390.0878657529724</c:v>
                </c:pt>
                <c:pt idx="130">
                  <c:v>3418.6298347313318</c:v>
                </c:pt>
                <c:pt idx="131">
                  <c:v>3447.1653127739091</c:v>
                </c:pt>
                <c:pt idx="132">
                  <c:v>3475.6936680393983</c:v>
                </c:pt>
                <c:pt idx="133">
                  <c:v>3504.2142766293596</c:v>
                </c:pt>
                <c:pt idx="134">
                  <c:v>3532.7265225573383</c:v>
                </c:pt>
                <c:pt idx="135">
                  <c:v>3561.2297977163357</c:v>
                </c:pt>
                <c:pt idx="136">
                  <c:v>3589.7235018464107</c:v>
                </c:pt>
                <c:pt idx="137">
                  <c:v>3618.2070425011375</c:v>
                </c:pt>
                <c:pt idx="138">
                  <c:v>3646.6798350138147</c:v>
                </c:pt>
                <c:pt idx="139">
                  <c:v>3675.1413024630383</c:v>
                </c:pt>
                <c:pt idx="140">
                  <c:v>3703.5908756372633</c:v>
                </c:pt>
                <c:pt idx="141">
                  <c:v>3732.0279929991134</c:v>
                </c:pt>
                <c:pt idx="142">
                  <c:v>3760.4521006494356</c:v>
                </c:pt>
                <c:pt idx="143">
                  <c:v>3788.8626522899631</c:v>
                </c:pt>
                <c:pt idx="144">
                  <c:v>3817.2591091861054</c:v>
                </c:pt>
                <c:pt idx="145">
                  <c:v>3845.6409401287265</c:v>
                </c:pt>
                <c:pt idx="146">
                  <c:v>3874.0076213957932</c:v>
                </c:pt>
                <c:pt idx="147">
                  <c:v>3902.3586367132693</c:v>
                </c:pt>
                <c:pt idx="148">
                  <c:v>3930.6934772156246</c:v>
                </c:pt>
                <c:pt idx="149">
                  <c:v>3959.0116414055888</c:v>
                </c:pt>
                <c:pt idx="150">
                  <c:v>3987.3126351137767</c:v>
                </c:pt>
                <c:pt idx="151">
                  <c:v>4015.5959714575538</c:v>
                </c:pt>
                <c:pt idx="152">
                  <c:v>4043.8611707992709</c:v>
                </c:pt>
                <c:pt idx="153">
                  <c:v>4072.1077607046227</c:v>
                </c:pt>
                <c:pt idx="154">
                  <c:v>4100.3352758998699</c:v>
                </c:pt>
                <c:pt idx="155">
                  <c:v>4128.5432582294388</c:v>
                </c:pt>
                <c:pt idx="156">
                  <c:v>4156.7312566123837</c:v>
                </c:pt>
                <c:pt idx="157">
                  <c:v>4184.8988269984675</c:v>
                </c:pt>
                <c:pt idx="158">
                  <c:v>4213.045532324245</c:v>
                </c:pt>
                <c:pt idx="159">
                  <c:v>4241.1709424685114</c:v>
                </c:pt>
                <c:pt idx="160">
                  <c:v>4269.274634207497</c:v>
                </c:pt>
                <c:pt idx="161">
                  <c:v>4297.3561911698107</c:v>
                </c:pt>
                <c:pt idx="162">
                  <c:v>4325.4152037903714</c:v>
                </c:pt>
                <c:pt idx="163">
                  <c:v>4353.4512692647149</c:v>
                </c:pt>
                <c:pt idx="164">
                  <c:v>4381.4639915028019</c:v>
                </c:pt>
                <c:pt idx="165">
                  <c:v>4409.4529810823105</c:v>
                </c:pt>
                <c:pt idx="166">
                  <c:v>4437.4178552015564</c:v>
                </c:pt>
                <c:pt idx="167">
                  <c:v>4465.3582376327913</c:v>
                </c:pt>
                <c:pt idx="168">
                  <c:v>4493.2737586739795</c:v>
                </c:pt>
                <c:pt idx="169">
                  <c:v>4521.1640551017172</c:v>
                </c:pt>
                <c:pt idx="170">
                  <c:v>4549.028770122628</c:v>
                </c:pt>
                <c:pt idx="171">
                  <c:v>4576.8675533252726</c:v>
                </c:pt>
                <c:pt idx="172">
                  <c:v>4604.6800606320521</c:v>
                </c:pt>
                <c:pt idx="173">
                  <c:v>4632.4659542497184</c:v>
                </c:pt>
                <c:pt idx="174">
                  <c:v>4660.2249026207774</c:v>
                </c:pt>
                <c:pt idx="175">
                  <c:v>4687.9565803742526</c:v>
                </c:pt>
                <c:pt idx="176">
                  <c:v>4715.6606682760712</c:v>
                </c:pt>
                <c:pt idx="177">
                  <c:v>4743.3368531799579</c:v>
                </c:pt>
                <c:pt idx="178">
                  <c:v>4770.9848279774405</c:v>
                </c:pt>
                <c:pt idx="179">
                  <c:v>4798.6042915476037</c:v>
                </c:pt>
                <c:pt idx="180">
                  <c:v>4826.1949487076026</c:v>
                </c:pt>
                <c:pt idx="181">
                  <c:v>4853.7565101619102</c:v>
                </c:pt>
                <c:pt idx="182">
                  <c:v>4881.2886924521963</c:v>
                </c:pt>
                <c:pt idx="183">
                  <c:v>4908.7912179067025</c:v>
                </c:pt>
                <c:pt idx="184">
                  <c:v>4936.2638145899937</c:v>
                </c:pt>
                <c:pt idx="185">
                  <c:v>4963.7062162518287</c:v>
                </c:pt>
                <c:pt idx="186">
                  <c:v>4991.1181622767845</c:v>
                </c:pt>
                <c:pt idx="187">
                  <c:v>5018.4993976329988</c:v>
                </c:pt>
                <c:pt idx="188">
                  <c:v>5045.8496728215432</c:v>
                </c:pt>
                <c:pt idx="189">
                  <c:v>5073.1687438250383</c:v>
                </c:pt>
                <c:pt idx="190">
                  <c:v>5100.4563720569004</c:v>
                </c:pt>
                <c:pt idx="191">
                  <c:v>5127.7123243102096</c:v>
                </c:pt>
                <c:pt idx="192">
                  <c:v>5154.9363727065756</c:v>
                </c:pt>
                <c:pt idx="193">
                  <c:v>5182.128294644881</c:v>
                </c:pt>
                <c:pt idx="194">
                  <c:v>5209.2878727498946</c:v>
                </c:pt>
                <c:pt idx="195">
                  <c:v>5236.4148948215188</c:v>
                </c:pt>
                <c:pt idx="196">
                  <c:v>5263.5091537834051</c:v>
                </c:pt>
                <c:pt idx="197">
                  <c:v>5290.5704476316923</c:v>
                </c:pt>
                <c:pt idx="198">
                  <c:v>5317.5985793841301</c:v>
                </c:pt>
                <c:pt idx="199">
                  <c:v>5344.5933570285661</c:v>
                </c:pt>
                <c:pt idx="200">
                  <c:v>5371.554593472445</c:v>
                </c:pt>
                <c:pt idx="201">
                  <c:v>5398.4821064910448</c:v>
                </c:pt>
                <c:pt idx="202">
                  <c:v>5425.3757186768498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05-4015-8FB1-37F2665A6F83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curve-69-0'!$G$3:$G$205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curve-69-0'!$AD$3:$AD$205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1.3466862737567811</c:v>
                </c:pt>
                <c:pt idx="2">
                  <c:v>5.5831260243706105</c:v>
                </c:pt>
                <c:pt idx="3">
                  <c:v>9.848039493829841</c:v>
                </c:pt>
                <c:pt idx="4">
                  <c:v>14.141096987505541</c:v>
                </c:pt>
                <c:pt idx="5">
                  <c:v>18.461970153526686</c:v>
                </c:pt>
                <c:pt idx="6">
                  <c:v>22.810331984855825</c:v>
                </c:pt>
                <c:pt idx="7">
                  <c:v>27.185856821643206</c:v>
                </c:pt>
                <c:pt idx="8">
                  <c:v>31.588220353707452</c:v>
                </c:pt>
                <c:pt idx="9">
                  <c:v>36.017099623421259</c:v>
                </c:pt>
                <c:pt idx="10">
                  <c:v>40.472173028748955</c:v>
                </c:pt>
                <c:pt idx="11">
                  <c:v>44.953120326486584</c:v>
                </c:pt>
                <c:pt idx="12">
                  <c:v>49.459622635729794</c:v>
                </c:pt>
                <c:pt idx="13">
                  <c:v>53.99136244154424</c:v>
                </c:pt>
                <c:pt idx="14">
                  <c:v>58.548023598914433</c:v>
                </c:pt>
                <c:pt idx="15">
                  <c:v>63.129291336667237</c:v>
                </c:pt>
                <c:pt idx="16">
                  <c:v>67.73485226187637</c:v>
                </c:pt>
                <c:pt idx="17">
                  <c:v>72.364394364115014</c:v>
                </c:pt>
                <c:pt idx="18">
                  <c:v>77.017607020113402</c:v>
                </c:pt>
                <c:pt idx="19">
                  <c:v>81.694180998391104</c:v>
                </c:pt>
                <c:pt idx="20">
                  <c:v>86.39380846416779</c:v>
                </c:pt>
                <c:pt idx="21">
                  <c:v>91.116182984349877</c:v>
                </c:pt>
                <c:pt idx="22">
                  <c:v>95.860999532643831</c:v>
                </c:pt>
                <c:pt idx="23">
                  <c:v>100.6279544947959</c:v>
                </c:pt>
                <c:pt idx="24">
                  <c:v>105.41674567390793</c:v>
                </c:pt>
                <c:pt idx="25">
                  <c:v>110.22707229587959</c:v>
                </c:pt>
                <c:pt idx="26">
                  <c:v>115.05863501497738</c:v>
                </c:pt>
                <c:pt idx="27">
                  <c:v>119.91113591945403</c:v>
                </c:pt>
                <c:pt idx="28">
                  <c:v>124.78427853726927</c:v>
                </c:pt>
                <c:pt idx="29">
                  <c:v>129.67776784183596</c:v>
                </c:pt>
                <c:pt idx="30">
                  <c:v>134.59131025786732</c:v>
                </c:pt>
                <c:pt idx="31">
                  <c:v>139.52461366732561</c:v>
                </c:pt>
                <c:pt idx="32">
                  <c:v>144.47738741532001</c:v>
                </c:pt>
                <c:pt idx="33">
                  <c:v>149.4493423161818</c:v>
                </c:pt>
                <c:pt idx="34">
                  <c:v>154.44019065941285</c:v>
                </c:pt>
                <c:pt idx="35">
                  <c:v>159.44964621578617</c:v>
                </c:pt>
                <c:pt idx="36">
                  <c:v>164.47742424344636</c:v>
                </c:pt>
                <c:pt idx="37">
                  <c:v>169.52324149400999</c:v>
                </c:pt>
                <c:pt idx="38">
                  <c:v>174.58681621866612</c:v>
                </c:pt>
                <c:pt idx="39">
                  <c:v>179.66786817435263</c:v>
                </c:pt>
                <c:pt idx="40">
                  <c:v>184.76611862980616</c:v>
                </c:pt>
                <c:pt idx="41">
                  <c:v>189.88129037171305</c:v>
                </c:pt>
                <c:pt idx="42">
                  <c:v>195.01310771083521</c:v>
                </c:pt>
                <c:pt idx="43">
                  <c:v>200.16129648805989</c:v>
                </c:pt>
                <c:pt idx="44">
                  <c:v>205.32558408050014</c:v>
                </c:pt>
                <c:pt idx="45">
                  <c:v>210.50569940744342</c:v>
                </c:pt>
                <c:pt idx="46">
                  <c:v>215.70137293645203</c:v>
                </c:pt>
                <c:pt idx="47">
                  <c:v>220.91233668923576</c:v>
                </c:pt>
                <c:pt idx="48">
                  <c:v>226.13832424762575</c:v>
                </c:pt>
                <c:pt idx="49">
                  <c:v>231.37907075937119</c:v>
                </c:pt>
                <c:pt idx="50">
                  <c:v>236.63431294393604</c:v>
                </c:pt>
                <c:pt idx="51">
                  <c:v>241.90378909829573</c:v>
                </c:pt>
                <c:pt idx="52">
                  <c:v>247.18723910255662</c:v>
                </c:pt>
                <c:pt idx="53">
                  <c:v>252.48440442560087</c:v>
                </c:pt>
                <c:pt idx="54">
                  <c:v>257.79502813057934</c:v>
                </c:pt>
                <c:pt idx="55">
                  <c:v>263.11885488040457</c:v>
                </c:pt>
                <c:pt idx="56">
                  <c:v>268.45563094306647</c:v>
                </c:pt>
                <c:pt idx="57">
                  <c:v>273.80510419692285</c:v>
                </c:pt>
                <c:pt idx="58">
                  <c:v>279.16702413593907</c:v>
                </c:pt>
                <c:pt idx="59">
                  <c:v>284.54114187467496</c:v>
                </c:pt>
                <c:pt idx="60">
                  <c:v>289.92721015337241</c:v>
                </c:pt>
                <c:pt idx="61">
                  <c:v>295.32498334281587</c:v>
                </c:pt>
                <c:pt idx="62">
                  <c:v>300.73421744906557</c:v>
                </c:pt>
                <c:pt idx="63">
                  <c:v>306.15467011819129</c:v>
                </c:pt>
                <c:pt idx="64">
                  <c:v>311.58610064077794</c:v>
                </c:pt>
                <c:pt idx="65">
                  <c:v>317.02826995640606</c:v>
                </c:pt>
                <c:pt idx="66">
                  <c:v>322.4809406579044</c:v>
                </c:pt>
                <c:pt idx="67">
                  <c:v>327.94387699560252</c:v>
                </c:pt>
                <c:pt idx="68">
                  <c:v>333.41684488138088</c:v>
                </c:pt>
                <c:pt idx="69">
                  <c:v>338.89961189259429</c:v>
                </c:pt>
                <c:pt idx="70">
                  <c:v>344.39194727584373</c:v>
                </c:pt>
                <c:pt idx="71">
                  <c:v>349.89362195072255</c:v>
                </c:pt>
                <c:pt idx="72">
                  <c:v>355.40440851328441</c:v>
                </c:pt>
                <c:pt idx="73">
                  <c:v>360.92408123946058</c:v>
                </c:pt>
                <c:pt idx="74">
                  <c:v>366.45241608829986</c:v>
                </c:pt>
                <c:pt idx="75">
                  <c:v>371.98919070505701</c:v>
                </c:pt>
                <c:pt idx="76">
                  <c:v>377.53418442415426</c:v>
                </c:pt>
                <c:pt idx="77">
                  <c:v>383.08717827204157</c:v>
                </c:pt>
                <c:pt idx="78">
                  <c:v>388.64795496975353</c:v>
                </c:pt>
                <c:pt idx="79">
                  <c:v>394.21629893549101</c:v>
                </c:pt>
                <c:pt idx="80">
                  <c:v>399.79199628692481</c:v>
                </c:pt>
                <c:pt idx="81">
                  <c:v>405.37483484339793</c:v>
                </c:pt>
                <c:pt idx="82">
                  <c:v>410.96460412800116</c:v>
                </c:pt>
                <c:pt idx="83">
                  <c:v>416.56109536934491</c:v>
                </c:pt>
                <c:pt idx="84">
                  <c:v>422.16410150338197</c:v>
                </c:pt>
                <c:pt idx="85">
                  <c:v>427.77341717487553</c:v>
                </c:pt>
                <c:pt idx="86">
                  <c:v>433.38883873884208</c:v>
                </c:pt>
                <c:pt idx="87">
                  <c:v>439.01016426176636</c:v>
                </c:pt>
                <c:pt idx="88">
                  <c:v>444.63719352261393</c:v>
                </c:pt>
                <c:pt idx="89">
                  <c:v>450.2697280137931</c:v>
                </c:pt>
                <c:pt idx="90">
                  <c:v>455.90757094181305</c:v>
                </c:pt>
                <c:pt idx="91">
                  <c:v>461.55052722786598</c:v>
                </c:pt>
                <c:pt idx="92">
                  <c:v>467.19840350820692</c:v>
                </c:pt>
                <c:pt idx="93">
                  <c:v>472.8510081344067</c:v>
                </c:pt>
                <c:pt idx="94">
                  <c:v>478.50815117337737</c:v>
                </c:pt>
                <c:pt idx="95">
                  <c:v>484.16964440727099</c:v>
                </c:pt>
                <c:pt idx="96">
                  <c:v>489.83530133315048</c:v>
                </c:pt>
                <c:pt idx="97">
                  <c:v>495.50493716258461</c:v>
                </c:pt>
                <c:pt idx="98">
                  <c:v>501.17836882093928</c:v>
                </c:pt>
                <c:pt idx="99">
                  <c:v>506.85541494661805</c:v>
                </c:pt>
                <c:pt idx="100">
                  <c:v>512.53589589015098</c:v>
                </c:pt>
                <c:pt idx="101">
                  <c:v>518.21963371295419</c:v>
                </c:pt>
                <c:pt idx="102">
                  <c:v>523.9064521860895</c:v>
                </c:pt>
                <c:pt idx="103">
                  <c:v>529.59617678874588</c:v>
                </c:pt>
                <c:pt idx="104">
                  <c:v>535.28863470659383</c:v>
                </c:pt>
                <c:pt idx="105">
                  <c:v>540.98365482993745</c:v>
                </c:pt>
                <c:pt idx="106">
                  <c:v>546.6810677517658</c:v>
                </c:pt>
                <c:pt idx="107">
                  <c:v>552.38070576560074</c:v>
                </c:pt>
                <c:pt idx="108">
                  <c:v>558.08240286314333</c:v>
                </c:pt>
                <c:pt idx="109">
                  <c:v>563.78599473179258</c:v>
                </c:pt>
                <c:pt idx="110">
                  <c:v>569.49131875201329</c:v>
                </c:pt>
                <c:pt idx="111">
                  <c:v>575.19821399450097</c:v>
                </c:pt>
                <c:pt idx="112">
                  <c:v>580.90652121711878</c:v>
                </c:pt>
                <c:pt idx="113">
                  <c:v>586.6160828618348</c:v>
                </c:pt>
                <c:pt idx="114">
                  <c:v>592.32674305138062</c:v>
                </c:pt>
                <c:pt idx="115">
                  <c:v>598.03834758575806</c:v>
                </c:pt>
                <c:pt idx="116">
                  <c:v>603.75074393861962</c:v>
                </c:pt>
                <c:pt idx="117">
                  <c:v>609.46378125347132</c:v>
                </c:pt>
                <c:pt idx="118">
                  <c:v>615.17731033974928</c:v>
                </c:pt>
                <c:pt idx="119">
                  <c:v>620.89118366864295</c:v>
                </c:pt>
                <c:pt idx="120">
                  <c:v>626.60525536889338</c:v>
                </c:pt>
                <c:pt idx="121">
                  <c:v>632.31938122233771</c:v>
                </c:pt>
                <c:pt idx="122">
                  <c:v>638.03341865935317</c:v>
                </c:pt>
                <c:pt idx="123">
                  <c:v>643.74722675412352</c:v>
                </c:pt>
                <c:pt idx="124">
                  <c:v>649.46066621975331</c:v>
                </c:pt>
                <c:pt idx="125">
                  <c:v>655.17359940328151</c:v>
                </c:pt>
                <c:pt idx="126">
                  <c:v>660.88589028049216</c:v>
                </c:pt>
                <c:pt idx="127">
                  <c:v>666.5974044505989</c:v>
                </c:pt>
                <c:pt idx="128">
                  <c:v>672.3080091307769</c:v>
                </c:pt>
                <c:pt idx="129">
                  <c:v>678.01757315059433</c:v>
                </c:pt>
                <c:pt idx="130">
                  <c:v>683.72596694626623</c:v>
                </c:pt>
                <c:pt idx="131">
                  <c:v>689.43306255478171</c:v>
                </c:pt>
                <c:pt idx="132">
                  <c:v>695.13873360787954</c:v>
                </c:pt>
                <c:pt idx="133">
                  <c:v>700.84285532587182</c:v>
                </c:pt>
                <c:pt idx="134">
                  <c:v>706.54530451146752</c:v>
                </c:pt>
                <c:pt idx="135">
                  <c:v>712.24595954326708</c:v>
                </c:pt>
                <c:pt idx="136">
                  <c:v>717.94470036928203</c:v>
                </c:pt>
                <c:pt idx="137">
                  <c:v>723.64140850022739</c:v>
                </c:pt>
                <c:pt idx="138">
                  <c:v>729.3359670027628</c:v>
                </c:pt>
                <c:pt idx="139">
                  <c:v>735.0282604926075</c:v>
                </c:pt>
                <c:pt idx="140">
                  <c:v>740.71817512745258</c:v>
                </c:pt>
                <c:pt idx="141">
                  <c:v>746.40559859982261</c:v>
                </c:pt>
                <c:pt idx="142">
                  <c:v>752.09042012988709</c:v>
                </c:pt>
                <c:pt idx="143">
                  <c:v>757.77253045799262</c:v>
                </c:pt>
                <c:pt idx="144">
                  <c:v>763.45182183722113</c:v>
                </c:pt>
                <c:pt idx="145">
                  <c:v>769.12818802574532</c:v>
                </c:pt>
                <c:pt idx="146">
                  <c:v>774.80152427915868</c:v>
                </c:pt>
                <c:pt idx="147">
                  <c:v>780.47172734265382</c:v>
                </c:pt>
                <c:pt idx="148">
                  <c:v>786.1386954431249</c:v>
                </c:pt>
                <c:pt idx="149">
                  <c:v>791.80232828111775</c:v>
                </c:pt>
                <c:pt idx="150">
                  <c:v>797.46252702275535</c:v>
                </c:pt>
                <c:pt idx="151">
                  <c:v>803.11919429151078</c:v>
                </c:pt>
                <c:pt idx="152">
                  <c:v>808.77223415985418</c:v>
                </c:pt>
                <c:pt idx="153">
                  <c:v>814.42155214092452</c:v>
                </c:pt>
                <c:pt idx="154">
                  <c:v>820.06705517997398</c:v>
                </c:pt>
                <c:pt idx="155">
                  <c:v>825.70865164588781</c:v>
                </c:pt>
                <c:pt idx="156">
                  <c:v>831.34625132247675</c:v>
                </c:pt>
                <c:pt idx="157">
                  <c:v>836.97976539969352</c:v>
                </c:pt>
                <c:pt idx="158">
                  <c:v>842.60910646484911</c:v>
                </c:pt>
                <c:pt idx="159">
                  <c:v>848.23418849370239</c:v>
                </c:pt>
                <c:pt idx="160">
                  <c:v>853.85492684149949</c:v>
                </c:pt>
                <c:pt idx="161">
                  <c:v>859.47123823396225</c:v>
                </c:pt>
                <c:pt idx="162">
                  <c:v>865.08304075807439</c:v>
                </c:pt>
                <c:pt idx="163">
                  <c:v>870.69025385294321</c:v>
                </c:pt>
                <c:pt idx="164">
                  <c:v>876.29279830056055</c:v>
                </c:pt>
                <c:pt idx="165">
                  <c:v>881.8905962164622</c:v>
                </c:pt>
                <c:pt idx="166">
                  <c:v>887.4835710403114</c:v>
                </c:pt>
                <c:pt idx="167">
                  <c:v>893.07164752655842</c:v>
                </c:pt>
                <c:pt idx="168">
                  <c:v>898.65475173479615</c:v>
                </c:pt>
                <c:pt idx="169">
                  <c:v>904.23281102034355</c:v>
                </c:pt>
                <c:pt idx="170">
                  <c:v>909.80575402452575</c:v>
                </c:pt>
                <c:pt idx="171">
                  <c:v>915.37351066505471</c:v>
                </c:pt>
                <c:pt idx="172">
                  <c:v>920.93601212641056</c:v>
                </c:pt>
                <c:pt idx="173">
                  <c:v>926.49319084994386</c:v>
                </c:pt>
                <c:pt idx="174">
                  <c:v>932.04498052415579</c:v>
                </c:pt>
                <c:pt idx="175">
                  <c:v>937.59131607485085</c:v>
                </c:pt>
                <c:pt idx="176">
                  <c:v>943.1321336552146</c:v>
                </c:pt>
                <c:pt idx="177">
                  <c:v>948.66737063599192</c:v>
                </c:pt>
                <c:pt idx="178">
                  <c:v>954.19696559548834</c:v>
                </c:pt>
                <c:pt idx="179">
                  <c:v>959.72085830952096</c:v>
                </c:pt>
                <c:pt idx="180">
                  <c:v>965.23898974152087</c:v>
                </c:pt>
                <c:pt idx="181">
                  <c:v>970.75130203238245</c:v>
                </c:pt>
                <c:pt idx="182">
                  <c:v>976.25773849043969</c:v>
                </c:pt>
                <c:pt idx="183">
                  <c:v>981.75824358134082</c:v>
                </c:pt>
                <c:pt idx="184">
                  <c:v>987.25276291799901</c:v>
                </c:pt>
                <c:pt idx="185">
                  <c:v>992.74124325036598</c:v>
                </c:pt>
                <c:pt idx="186">
                  <c:v>998.22363245535712</c:v>
                </c:pt>
                <c:pt idx="187">
                  <c:v>1003.6998795265999</c:v>
                </c:pt>
                <c:pt idx="188">
                  <c:v>1009.1699345643088</c:v>
                </c:pt>
                <c:pt idx="189">
                  <c:v>1014.6337487650079</c:v>
                </c:pt>
                <c:pt idx="190">
                  <c:v>1020.0912744113804</c:v>
                </c:pt>
                <c:pt idx="191">
                  <c:v>1025.5424648620422</c:v>
                </c:pt>
                <c:pt idx="192">
                  <c:v>1030.9872745413154</c:v>
                </c:pt>
                <c:pt idx="193">
                  <c:v>1036.4256589289764</c:v>
                </c:pt>
                <c:pt idx="194">
                  <c:v>1041.8575745499793</c:v>
                </c:pt>
                <c:pt idx="195">
                  <c:v>1047.2829789643042</c:v>
                </c:pt>
                <c:pt idx="196">
                  <c:v>1052.7018307566814</c:v>
                </c:pt>
                <c:pt idx="197">
                  <c:v>1058.1140895263388</c:v>
                </c:pt>
                <c:pt idx="198">
                  <c:v>1063.5197158768265</c:v>
                </c:pt>
                <c:pt idx="199">
                  <c:v>1068.9186714057137</c:v>
                </c:pt>
                <c:pt idx="200">
                  <c:v>1074.3109186944894</c:v>
                </c:pt>
                <c:pt idx="201">
                  <c:v>1079.6964212982093</c:v>
                </c:pt>
                <c:pt idx="202">
                  <c:v>1085.0751437353704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05-4015-8FB1-37F2665A6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curve-68-0'!$S$3:$S$205</c:f>
              <c:numCache>
                <c:formatCode>#,##0</c:formatCode>
                <c:ptCount val="203"/>
                <c:pt idx="0">
                  <c:v>1710029.9999999986</c:v>
                </c:pt>
                <c:pt idx="1">
                  <c:v>1710138.3357842208</c:v>
                </c:pt>
                <c:pt idx="2">
                  <c:v>1710529.5549688267</c:v>
                </c:pt>
                <c:pt idx="3">
                  <c:v>1710561.3603641626</c:v>
                </c:pt>
                <c:pt idx="4">
                  <c:v>1710594.5446295948</c:v>
                </c:pt>
                <c:pt idx="5">
                  <c:v>1710629.1660668878</c:v>
                </c:pt>
                <c:pt idx="6">
                  <c:v>1710665.2852930175</c:v>
                </c:pt>
                <c:pt idx="7">
                  <c:v>1710702.9653178591</c:v>
                </c:pt>
                <c:pt idx="8">
                  <c:v>1710742.2716230822</c:v>
                </c:pt>
                <c:pt idx="9">
                  <c:v>1710783.2722421275</c:v>
                </c:pt>
                <c:pt idx="10">
                  <c:v>1710826.0378411131</c:v>
                </c:pt>
                <c:pt idx="11">
                  <c:v>1710870.6418004641</c:v>
                </c:pt>
                <c:pt idx="12">
                  <c:v>1710917.1602970872</c:v>
                </c:pt>
                <c:pt idx="13">
                  <c:v>1710965.6723868412</c:v>
                </c:pt>
                <c:pt idx="14">
                  <c:v>1711016.2600870293</c:v>
                </c:pt>
                <c:pt idx="15">
                  <c:v>1711069.0084586346</c:v>
                </c:pt>
                <c:pt idx="16">
                  <c:v>1711124.0056879551</c:v>
                </c:pt>
                <c:pt idx="17">
                  <c:v>1711181.3431672705</c:v>
                </c:pt>
                <c:pt idx="18">
                  <c:v>1711241.1155741063</c:v>
                </c:pt>
                <c:pt idx="19">
                  <c:v>1711303.4209486698</c:v>
                </c:pt>
                <c:pt idx="20">
                  <c:v>1711368.3607689007</c:v>
                </c:pt>
                <c:pt idx="21">
                  <c:v>1711436.0400226316</c:v>
                </c:pt>
                <c:pt idx="22">
                  <c:v>1711506.5672761875</c:v>
                </c:pt>
                <c:pt idx="23">
                  <c:v>1711580.0547387751</c:v>
                </c:pt>
                <c:pt idx="24">
                  <c:v>1711656.6183218963</c:v>
                </c:pt>
                <c:pt idx="25">
                  <c:v>1711736.3776929923</c:v>
                </c:pt>
                <c:pt idx="26">
                  <c:v>1711819.4563224004</c:v>
                </c:pt>
                <c:pt idx="27">
                  <c:v>1711905.9815227017</c:v>
                </c:pt>
                <c:pt idx="28">
                  <c:v>1711996.084479352</c:v>
                </c:pt>
                <c:pt idx="29">
                  <c:v>1712089.9002714837</c:v>
                </c:pt>
                <c:pt idx="30">
                  <c:v>1712187.5678816435</c:v>
                </c:pt>
                <c:pt idx="31">
                  <c:v>1712289.23019315</c:v>
                </c:pt>
                <c:pt idx="32">
                  <c:v>1712395.0339735984</c:v>
                </c:pt>
                <c:pt idx="33">
                  <c:v>1712505.1298429824</c:v>
                </c:pt>
                <c:pt idx="34">
                  <c:v>1712619.6722248117</c:v>
                </c:pt>
                <c:pt idx="35">
                  <c:v>1712738.8192783927</c:v>
                </c:pt>
                <c:pt idx="36">
                  <c:v>1712862.7328104384</c:v>
                </c:pt>
                <c:pt idx="37">
                  <c:v>1712991.5781639502</c:v>
                </c:pt>
                <c:pt idx="38">
                  <c:v>1713125.5240822681</c:v>
                </c:pt>
                <c:pt idx="39">
                  <c:v>1713264.742545991</c:v>
                </c:pt>
                <c:pt idx="40">
                  <c:v>1713409.4085803849</c:v>
                </c:pt>
                <c:pt idx="41">
                  <c:v>1713559.7000307678</c:v>
                </c:pt>
                <c:pt idx="42">
                  <c:v>1713715.7973032016</c:v>
                </c:pt>
                <c:pt idx="43">
                  <c:v>1713877.883067745</c:v>
                </c:pt>
                <c:pt idx="44">
                  <c:v>1714046.1419213701</c:v>
                </c:pt>
                <c:pt idx="45">
                  <c:v>1714220.7600075528</c:v>
                </c:pt>
                <c:pt idx="46">
                  <c:v>1714401.9245894323</c:v>
                </c:pt>
                <c:pt idx="47">
                  <c:v>1714589.8235733921</c:v>
                </c:pt>
                <c:pt idx="48">
                  <c:v>1714784.6449797873</c:v>
                </c:pt>
                <c:pt idx="49">
                  <c:v>1714986.5763575106</c:v>
                </c:pt>
                <c:pt idx="50">
                  <c:v>1715195.8041391196</c:v>
                </c:pt>
                <c:pt idx="51">
                  <c:v>1715412.5129331481</c:v>
                </c:pt>
                <c:pt idx="52">
                  <c:v>1715636.8847503278</c:v>
                </c:pt>
                <c:pt idx="53">
                  <c:v>1715869.0981605034</c:v>
                </c:pt>
                <c:pt idx="54">
                  <c:v>1716109.327377141</c:v>
                </c:pt>
                <c:pt idx="55">
                  <c:v>1716357.741266428</c:v>
                </c:pt>
                <c:pt idx="56">
                  <c:v>1716614.5022783084</c:v>
                </c:pt>
                <c:pt idx="57">
                  <c:v>1716879.7652969137</c:v>
                </c:pt>
                <c:pt idx="58">
                  <c:v>1717153.6764083605</c:v>
                </c:pt>
                <c:pt idx="59">
                  <c:v>1717436.371584144</c:v>
                </c:pt>
                <c:pt idx="60">
                  <c:v>1717727.975278995</c:v>
                </c:pt>
                <c:pt idx="61">
                  <c:v>1718028.5989425953</c:v>
                </c:pt>
                <c:pt idx="62">
                  <c:v>1718338.339445235</c:v>
                </c:pt>
                <c:pt idx="63">
                  <c:v>1718657.2774182879</c:v>
                </c:pt>
                <c:pt idx="64">
                  <c:v>1718985.4755113232</c:v>
                </c:pt>
                <c:pt idx="65">
                  <c:v>1719322.976568629</c:v>
                </c:pt>
                <c:pt idx="66">
                  <c:v>1719669.8017291278</c:v>
                </c:pt>
                <c:pt idx="67">
                  <c:v>1720025.9484548508</c:v>
                </c:pt>
                <c:pt idx="68">
                  <c:v>1720391.3884945659</c:v>
                </c:pt>
                <c:pt idx="69">
                  <c:v>1720766.0657906877</c:v>
                </c:pt>
                <c:pt idx="70">
                  <c:v>1721149.894339165</c:v>
                </c:pt>
                <c:pt idx="71">
                  <c:v>1721542.7560138388</c:v>
                </c:pt>
                <c:pt idx="72">
                  <c:v>1721944.4983686039</c:v>
                </c:pt>
                <c:pt idx="73">
                  <c:v>1722354.9324326746</c:v>
                </c:pt>
                <c:pt idx="74">
                  <c:v>1722773.8305162725</c:v>
                </c:pt>
                <c:pt idx="75">
                  <c:v>1723200.9240461546</c:v>
                </c:pt>
                <c:pt idx="76">
                  <c:v>1723635.9014525542</c:v>
                </c:pt>
                <c:pt idx="77">
                  <c:v>1724078.406131207</c:v>
                </c:pt>
                <c:pt idx="78">
                  <c:v>1724528.0345063002</c:v>
                </c:pt>
                <c:pt idx="79">
                  <c:v>1724984.3342221528</c:v>
                </c:pt>
                <c:pt idx="80">
                  <c:v>1725446.802493409</c:v>
                </c:pt>
                <c:pt idx="81">
                  <c:v>1725914.8846453044</c:v>
                </c:pt>
                <c:pt idx="82">
                  <c:v>1726387.9728769958</c:v>
                </c:pt>
                <c:pt idx="83">
                  <c:v>1726865.4052823489</c:v>
                </c:pt>
                <c:pt idx="84">
                  <c:v>1727346.4651633443</c:v>
                </c:pt>
                <c:pt idx="85">
                  <c:v>1727830.3806717976</c:v>
                </c:pt>
                <c:pt idx="86">
                  <c:v>1728316.3248151778</c:v>
                </c:pt>
                <c:pt idx="87">
                  <c:v>1728803.4158615812</c:v>
                </c:pt>
                <c:pt idx="88">
                  <c:v>1729290.7181779558</c:v>
                </c:pt>
                <c:pt idx="89">
                  <c:v>1729777.2435336718</c:v>
                </c:pt>
                <c:pt idx="90">
                  <c:v>1730261.9528990942</c:v>
                </c:pt>
                <c:pt idx="91">
                  <c:v>1730743.7587653638</c:v>
                </c:pt>
                <c:pt idx="92">
                  <c:v>1731221.5280075085</c:v>
                </c:pt>
                <c:pt idx="93">
                  <c:v>1731694.0853079977</c:v>
                </c:pt>
                <c:pt idx="94">
                  <c:v>1732160.2171520456</c:v>
                </c:pt>
                <c:pt idx="95">
                  <c:v>1732618.6763993723</c:v>
                </c:pt>
                <c:pt idx="96">
                  <c:v>1733068.1874297622</c:v>
                </c:pt>
                <c:pt idx="97">
                  <c:v>1733507.4518516338</c:v>
                </c:pt>
                <c:pt idx="98">
                  <c:v>1733935.1547542284</c:v>
                </c:pt>
                <c:pt idx="99">
                  <c:v>1734349.9714748552</c:v>
                </c:pt>
                <c:pt idx="100">
                  <c:v>1734750.5748430493</c:v>
                </c:pt>
                <c:pt idx="101">
                  <c:v>1735135.6428539904</c:v>
                </c:pt>
                <c:pt idx="102">
                  <c:v>1735503.8667137192</c:v>
                </c:pt>
                <c:pt idx="103">
                  <c:v>1735853.9591894469</c:v>
                </c:pt>
                <c:pt idx="104">
                  <c:v>1736184.6631892119</c:v>
                </c:pt>
                <c:pt idx="105">
                  <c:v>1736494.76048697</c:v>
                </c:pt>
                <c:pt idx="106">
                  <c:v>1736783.0805018886</c:v>
                </c:pt>
                <c:pt idx="107">
                  <c:v>1737048.5090345361</c:v>
                </c:pt>
                <c:pt idx="108">
                  <c:v>1737289.9968579614</c:v>
                </c:pt>
                <c:pt idx="109">
                  <c:v>1737506.568058521</c:v>
                </c:pt>
                <c:pt idx="110">
                  <c:v>1737697.3280200555</c:v>
                </c:pt>
                <c:pt idx="111">
                  <c:v>1737861.470945575</c:v>
                </c:pt>
                <c:pt idx="112">
                  <c:v>1737998.2868132065</c:v>
                </c:pt>
                <c:pt idx="113">
                  <c:v>1738107.1676678683</c:v>
                </c:pt>
                <c:pt idx="114">
                  <c:v>1738187.6131567832</c:v>
                </c:pt>
                <c:pt idx="115">
                  <c:v>1738239.2352256253</c:v>
                </c:pt>
                <c:pt idx="116">
                  <c:v>1738261.7619026361</c:v>
                </c:pt>
                <c:pt idx="117">
                  <c:v>1738255.0401101774</c:v>
                </c:pt>
                <c:pt idx="118">
                  <c:v>1738219.0374568442</c:v>
                </c:pt>
                <c:pt idx="119">
                  <c:v>1738153.8429779736</c:v>
                </c:pt>
                <c:pt idx="120">
                  <c:v>1738059.666808011</c:v>
                </c:pt>
                <c:pt idx="121">
                  <c:v>1737936.8387842528</c:v>
                </c:pt>
                <c:pt idx="122">
                  <c:v>1737785.8059976287</c:v>
                </c:pt>
                <c:pt idx="123">
                  <c:v>1737607.1293221291</c:v>
                </c:pt>
                <c:pt idx="124">
                  <c:v>1737401.4789698017</c:v>
                </c:pt>
                <c:pt idx="125">
                  <c:v>1737169.6291324748</c:v>
                </c:pt>
                <c:pt idx="126">
                  <c:v>1736912.451784465</c:v>
                </c:pt>
                <c:pt idx="127">
                  <c:v>1736630.9097318542</c:v>
                </c:pt>
                <c:pt idx="128">
                  <c:v>1736326.0490036462</c:v>
                </c:pt>
                <c:pt idx="129">
                  <c:v>1735998.9906876497</c:v>
                </c:pt>
                <c:pt idx="130">
                  <c:v>1735650.9223194674</c:v>
                </c:pt>
                <c:pt idx="131">
                  <c:v>1735283.0889363338</c:v>
                </c:pt>
                <c:pt idx="132">
                  <c:v>1734896.7839086889</c:v>
                </c:pt>
                <c:pt idx="133">
                  <c:v>1734493.3396614178</c:v>
                </c:pt>
                <c:pt idx="134">
                  <c:v>1734074.1183937988</c:v>
                </c:pt>
                <c:pt idx="135">
                  <c:v>1733640.502902345</c:v>
                </c:pt>
                <c:pt idx="136">
                  <c:v>1733193.8876044301</c:v>
                </c:pt>
                <c:pt idx="137">
                  <c:v>1732735.6698526733</c:v>
                </c:pt>
                <c:pt idx="138">
                  <c:v>1732267.2416211443</c:v>
                </c:pt>
                <c:pt idx="139">
                  <c:v>1731789.981634642</c:v>
                </c:pt>
                <c:pt idx="140">
                  <c:v>1731305.2480017834</c:v>
                </c:pt>
                <c:pt idx="141">
                  <c:v>1730814.3714018727</c:v>
                </c:pt>
                <c:pt idx="142">
                  <c:v>1730318.6488646609</c:v>
                </c:pt>
                <c:pt idx="143">
                  <c:v>1729819.3381712697</c:v>
                </c:pt>
                <c:pt idx="144">
                  <c:v>1729317.6528942566</c:v>
                </c:pt>
                <c:pt idx="145">
                  <c:v>1728814.7580848481</c:v>
                </c:pt>
                <c:pt idx="146">
                  <c:v>1728311.7666062075</c:v>
                </c:pt>
                <c:pt idx="147">
                  <c:v>1727809.7361032886</c:v>
                </c:pt>
                <c:pt idx="148">
                  <c:v>1727309.6665922438</c:v>
                </c:pt>
                <c:pt idx="149">
                  <c:v>1726812.4986459354</c:v>
                </c:pt>
                <c:pt idx="150">
                  <c:v>1726319.1121464912</c:v>
                </c:pt>
                <c:pt idx="151">
                  <c:v>1725830.3255713389</c:v>
                </c:pt>
                <c:pt idx="152">
                  <c:v>1725346.8957755584</c:v>
                </c:pt>
                <c:pt idx="153">
                  <c:v>1724869.5182308019</c:v>
                </c:pt>
                <c:pt idx="154">
                  <c:v>1724398.8276791382</c:v>
                </c:pt>
                <c:pt idx="155">
                  <c:v>1723935.3991593958</c:v>
                </c:pt>
                <c:pt idx="156">
                  <c:v>1723479.7493632331</c:v>
                </c:pt>
                <c:pt idx="157">
                  <c:v>1723032.3382786252</c:v>
                </c:pt>
                <c:pt idx="158">
                  <c:v>1722593.5710794856</c:v>
                </c:pt>
                <c:pt idx="159">
                  <c:v>1722163.8002215703</c:v>
                </c:pt>
                <c:pt idx="160">
                  <c:v>1721743.3277066804</c:v>
                </c:pt>
                <c:pt idx="161">
                  <c:v>1721332.4074793954</c:v>
                </c:pt>
                <c:pt idx="162">
                  <c:v>1720931.2479229448</c:v>
                </c:pt>
                <c:pt idx="163">
                  <c:v>1720540.0144233843</c:v>
                </c:pt>
                <c:pt idx="164">
                  <c:v>1720158.8319739751</c:v>
                </c:pt>
                <c:pt idx="165">
                  <c:v>1719787.787794343</c:v>
                </c:pt>
                <c:pt idx="166">
                  <c:v>1719426.9339417361</c:v>
                </c:pt>
                <c:pt idx="167">
                  <c:v>1719076.2898943019</c:v>
                </c:pt>
                <c:pt idx="168">
                  <c:v>1718735.8450890193</c:v>
                </c:pt>
                <c:pt idx="169">
                  <c:v>1718405.561399231</c:v>
                </c:pt>
                <c:pt idx="170">
                  <c:v>1718085.3755392318</c:v>
                </c:pt>
                <c:pt idx="171">
                  <c:v>1717775.2013854138</c:v>
                </c:pt>
                <c:pt idx="172">
                  <c:v>1717474.9322056035</c:v>
                </c:pt>
                <c:pt idx="173">
                  <c:v>1717184.4427900629</c:v>
                </c:pt>
                <c:pt idx="174">
                  <c:v>1716903.5914792852</c:v>
                </c:pt>
                <c:pt idx="175">
                  <c:v>1716632.2220853344</c:v>
                </c:pt>
                <c:pt idx="176">
                  <c:v>1716370.1657047118</c:v>
                </c:pt>
                <c:pt idx="177">
                  <c:v>1716117.2424221027</c:v>
                </c:pt>
                <c:pt idx="178">
                  <c:v>1715873.2629052289</c:v>
                </c:pt>
                <c:pt idx="179">
                  <c:v>1715638.0298920665</c:v>
                </c:pt>
                <c:pt idx="180">
                  <c:v>1715411.3395724075</c:v>
                </c:pt>
                <c:pt idx="181">
                  <c:v>1715192.9828663843</c:v>
                </c:pt>
                <c:pt idx="182">
                  <c:v>1714982.7466031332</c:v>
                </c:pt>
                <c:pt idx="183">
                  <c:v>1714780.4146031719</c:v>
                </c:pt>
                <c:pt idx="184">
                  <c:v>1714585.7686684104</c:v>
                </c:pt>
                <c:pt idx="185">
                  <c:v>1714398.5894839617</c:v>
                </c:pt>
                <c:pt idx="186">
                  <c:v>1714218.6574360949</c:v>
                </c:pt>
                <c:pt idx="187">
                  <c:v>1714045.7533507585</c:v>
                </c:pt>
                <c:pt idx="188">
                  <c:v>1713879.6591572061</c:v>
                </c:pt>
                <c:pt idx="189">
                  <c:v>1713720.1584811653</c:v>
                </c:pt>
                <c:pt idx="190">
                  <c:v>1713567.0371720511</c:v>
                </c:pt>
                <c:pt idx="191">
                  <c:v>1713420.0837686146</c:v>
                </c:pt>
                <c:pt idx="192">
                  <c:v>1713279.0899072371</c:v>
                </c:pt>
                <c:pt idx="193">
                  <c:v>1713143.8506771007</c:v>
                </c:pt>
                <c:pt idx="194">
                  <c:v>1713014.1649261876</c:v>
                </c:pt>
                <c:pt idx="195">
                  <c:v>1712889.8355219634</c:v>
                </c:pt>
                <c:pt idx="196">
                  <c:v>1712770.6695704085</c:v>
                </c:pt>
                <c:pt idx="197">
                  <c:v>1712656.4785969178</c:v>
                </c:pt>
                <c:pt idx="198">
                  <c:v>1712547.0786923515</c:v>
                </c:pt>
                <c:pt idx="199">
                  <c:v>1712442.2906273701</c:v>
                </c:pt>
                <c:pt idx="200">
                  <c:v>1712341.939938016</c:v>
                </c:pt>
                <c:pt idx="201">
                  <c:v>1712245.8569852642</c:v>
                </c:pt>
                <c:pt idx="202">
                  <c:v>1712153.8769911618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8B-490C-84AF-F5A73B62BC66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curve-68-0'!$O$3:$O$205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276.67156844179976</c:v>
                </c:pt>
                <c:pt idx="2">
                  <c:v>1059.1099376534573</c:v>
                </c:pt>
                <c:pt idx="3">
                  <c:v>1122.7207283253103</c:v>
                </c:pt>
                <c:pt idx="4">
                  <c:v>1189.0892591893687</c:v>
                </c:pt>
                <c:pt idx="5">
                  <c:v>1258.3321337754637</c:v>
                </c:pt>
                <c:pt idx="6">
                  <c:v>1330.5705860348071</c:v>
                </c:pt>
                <c:pt idx="7">
                  <c:v>1405.9306357180335</c:v>
                </c:pt>
                <c:pt idx="8">
                  <c:v>1484.5432461643161</c:v>
                </c:pt>
                <c:pt idx="9">
                  <c:v>1566.5444842547504</c:v>
                </c:pt>
                <c:pt idx="10">
                  <c:v>1652.0756822262506</c:v>
                </c:pt>
                <c:pt idx="11">
                  <c:v>1741.2836009282894</c:v>
                </c:pt>
                <c:pt idx="12">
                  <c:v>1834.3205941744322</c:v>
                </c:pt>
                <c:pt idx="13">
                  <c:v>1931.3447736823973</c:v>
                </c:pt>
                <c:pt idx="14">
                  <c:v>2032.5201740584164</c:v>
                </c:pt>
                <c:pt idx="15">
                  <c:v>2138.0169172690034</c:v>
                </c:pt>
                <c:pt idx="16">
                  <c:v>2248.0113759103524</c:v>
                </c:pt>
                <c:pt idx="17">
                  <c:v>2362.6863345412862</c:v>
                </c:pt>
                <c:pt idx="18">
                  <c:v>2482.2311482127766</c:v>
                </c:pt>
                <c:pt idx="19">
                  <c:v>2606.8418973397288</c:v>
                </c:pt>
                <c:pt idx="20">
                  <c:v>2736.7215378012456</c:v>
                </c:pt>
                <c:pt idx="21">
                  <c:v>2872.0800452631811</c:v>
                </c:pt>
                <c:pt idx="22">
                  <c:v>3013.1345523750629</c:v>
                </c:pt>
                <c:pt idx="23">
                  <c:v>3160.1094775504102</c:v>
                </c:pt>
                <c:pt idx="24">
                  <c:v>3313.236643792683</c:v>
                </c:pt>
                <c:pt idx="25">
                  <c:v>3472.7553859847935</c:v>
                </c:pt>
                <c:pt idx="26">
                  <c:v>3638.9126448006514</c:v>
                </c:pt>
                <c:pt idx="27">
                  <c:v>3811.9630454035437</c:v>
                </c:pt>
                <c:pt idx="28">
                  <c:v>3992.1689587038013</c:v>
                </c:pt>
                <c:pt idx="29">
                  <c:v>4179.8005429671821</c:v>
                </c:pt>
                <c:pt idx="30">
                  <c:v>4375.135763286964</c:v>
                </c:pt>
                <c:pt idx="31">
                  <c:v>4578.460386299832</c:v>
                </c:pt>
                <c:pt idx="32">
                  <c:v>4790.0679471966077</c:v>
                </c:pt>
                <c:pt idx="33">
                  <c:v>5010.2596859649129</c:v>
                </c:pt>
                <c:pt idx="34">
                  <c:v>5239.3444496237062</c:v>
                </c:pt>
                <c:pt idx="35">
                  <c:v>5477.6385567856241</c:v>
                </c:pt>
                <c:pt idx="36">
                  <c:v>5725.4656208767237</c:v>
                </c:pt>
                <c:pt idx="37">
                  <c:v>5983.1563279002521</c:v>
                </c:pt>
                <c:pt idx="38">
                  <c:v>6251.0481645361433</c:v>
                </c:pt>
                <c:pt idx="39">
                  <c:v>6529.4850919819237</c:v>
                </c:pt>
                <c:pt idx="40">
                  <c:v>6818.8171607698187</c:v>
                </c:pt>
                <c:pt idx="41">
                  <c:v>7119.4000615354416</c:v>
                </c:pt>
                <c:pt idx="42">
                  <c:v>7431.5946064033024</c:v>
                </c:pt>
                <c:pt idx="43">
                  <c:v>7755.7661354898946</c:v>
                </c:pt>
                <c:pt idx="44">
                  <c:v>8092.2838427403003</c:v>
                </c:pt>
                <c:pt idx="45">
                  <c:v>8441.5200151054523</c:v>
                </c:pt>
                <c:pt idx="46">
                  <c:v>8803.8491788646752</c:v>
                </c:pt>
                <c:pt idx="47">
                  <c:v>9179.6471467842093</c:v>
                </c:pt>
                <c:pt idx="48">
                  <c:v>9569.2899595746221</c:v>
                </c:pt>
                <c:pt idx="49">
                  <c:v>9973.152715021417</c:v>
                </c:pt>
                <c:pt idx="50">
                  <c:v>10391.60827823904</c:v>
                </c:pt>
                <c:pt idx="51">
                  <c:v>10825.025866296079</c:v>
                </c:pt>
                <c:pt idx="52">
                  <c:v>11273.769500655506</c:v>
                </c:pt>
                <c:pt idx="53">
                  <c:v>11738.196321006812</c:v>
                </c:pt>
                <c:pt idx="54">
                  <c:v>12218.654754281966</c:v>
                </c:pt>
                <c:pt idx="55">
                  <c:v>12715.482532856036</c:v>
                </c:pt>
                <c:pt idx="56">
                  <c:v>13229.004556616686</c:v>
                </c:pt>
                <c:pt idx="57">
                  <c:v>13759.530593827285</c:v>
                </c:pt>
                <c:pt idx="58">
                  <c:v>14307.352816720908</c:v>
                </c:pt>
                <c:pt idx="59">
                  <c:v>14872.743168287683</c:v>
                </c:pt>
                <c:pt idx="60">
                  <c:v>15455.950557989983</c:v>
                </c:pt>
                <c:pt idx="61">
                  <c:v>16057.197885190444</c:v>
                </c:pt>
                <c:pt idx="62">
                  <c:v>16676.678890469975</c:v>
                </c:pt>
                <c:pt idx="63">
                  <c:v>17314.55483657607</c:v>
                </c:pt>
                <c:pt idx="64">
                  <c:v>17970.951022646452</c:v>
                </c:pt>
                <c:pt idx="65">
                  <c:v>18645.953137258031</c:v>
                </c:pt>
                <c:pt idx="66">
                  <c:v>19339.603458255693</c:v>
                </c:pt>
                <c:pt idx="67">
                  <c:v>20051.896909701438</c:v>
                </c:pt>
                <c:pt idx="68">
                  <c:v>20782.776989131889</c:v>
                </c:pt>
                <c:pt idx="69">
                  <c:v>21532.131581375237</c:v>
                </c:pt>
                <c:pt idx="70">
                  <c:v>22299.788678330046</c:v>
                </c:pt>
                <c:pt idx="71">
                  <c:v>23085.512027677614</c:v>
                </c:pt>
                <c:pt idx="72">
                  <c:v>23888.996737207792</c:v>
                </c:pt>
                <c:pt idx="73">
                  <c:v>24709.864865349206</c:v>
                </c:pt>
                <c:pt idx="74">
                  <c:v>25547.661032544798</c:v>
                </c:pt>
                <c:pt idx="75">
                  <c:v>26401.848092309276</c:v>
                </c:pt>
                <c:pt idx="76">
                  <c:v>27271.802905108332</c:v>
                </c:pt>
                <c:pt idx="77">
                  <c:v>28156.812262414067</c:v>
                </c:pt>
                <c:pt idx="78">
                  <c:v>29056.069012600605</c:v>
                </c:pt>
                <c:pt idx="79">
                  <c:v>29968.668444305458</c:v>
                </c:pt>
                <c:pt idx="80">
                  <c:v>30893.604986818256</c:v>
                </c:pt>
                <c:pt idx="81">
                  <c:v>31829.769290608769</c:v>
                </c:pt>
                <c:pt idx="82">
                  <c:v>32775.945753991677</c:v>
                </c:pt>
                <c:pt idx="83">
                  <c:v>33730.810564697509</c:v>
                </c:pt>
                <c:pt idx="84">
                  <c:v>34692.930326688409</c:v>
                </c:pt>
                <c:pt idx="85">
                  <c:v>35660.761343595303</c:v>
                </c:pt>
                <c:pt idx="86">
                  <c:v>36632.64963035562</c:v>
                </c:pt>
                <c:pt idx="87">
                  <c:v>37606.831723162373</c:v>
                </c:pt>
                <c:pt idx="88">
                  <c:v>38581.436355911821</c:v>
                </c:pt>
                <c:pt idx="89">
                  <c:v>39554.48706734366</c:v>
                </c:pt>
                <c:pt idx="90">
                  <c:v>40523.905798188542</c:v>
                </c:pt>
                <c:pt idx="91">
                  <c:v>41487.517530727549</c:v>
                </c:pt>
                <c:pt idx="92">
                  <c:v>42443.056015016969</c:v>
                </c:pt>
                <c:pt idx="93">
                  <c:v>43388.170615995536</c:v>
                </c:pt>
                <c:pt idx="94">
                  <c:v>44320.434304091272</c:v>
                </c:pt>
                <c:pt idx="95">
                  <c:v>45237.35279874441</c:v>
                </c:pt>
                <c:pt idx="96">
                  <c:v>46136.374859524374</c:v>
                </c:pt>
                <c:pt idx="97">
                  <c:v>47014.903703267664</c:v>
                </c:pt>
                <c:pt idx="98">
                  <c:v>47870.309508457052</c:v>
                </c:pt>
                <c:pt idx="99">
                  <c:v>48699.942949710472</c:v>
                </c:pt>
                <c:pt idx="100">
                  <c:v>49501.149686098535</c:v>
                </c:pt>
                <c:pt idx="101">
                  <c:v>50271.285707980671</c:v>
                </c:pt>
                <c:pt idx="102">
                  <c:v>51007.73342743847</c:v>
                </c:pt>
                <c:pt idx="103">
                  <c:v>51707.918378893548</c:v>
                </c:pt>
                <c:pt idx="104">
                  <c:v>52369.326378423844</c:v>
                </c:pt>
                <c:pt idx="105">
                  <c:v>52989.520973939943</c:v>
                </c:pt>
                <c:pt idx="106">
                  <c:v>53566.161003777313</c:v>
                </c:pt>
                <c:pt idx="107">
                  <c:v>54097.01806907219</c:v>
                </c:pt>
                <c:pt idx="108">
                  <c:v>54579.993715922923</c:v>
                </c:pt>
                <c:pt idx="109">
                  <c:v>55013.136117042064</c:v>
                </c:pt>
                <c:pt idx="110">
                  <c:v>55394.65604011096</c:v>
                </c:pt>
                <c:pt idx="111">
                  <c:v>55722.941891150011</c:v>
                </c:pt>
                <c:pt idx="112">
                  <c:v>55996.573626412974</c:v>
                </c:pt>
                <c:pt idx="113">
                  <c:v>56214.335335736607</c:v>
                </c:pt>
                <c:pt idx="114">
                  <c:v>56375.226313566505</c:v>
                </c:pt>
                <c:pt idx="115">
                  <c:v>56478.470451250651</c:v>
                </c:pt>
                <c:pt idx="116">
                  <c:v>56523.523805272147</c:v>
                </c:pt>
                <c:pt idx="117">
                  <c:v>56510.080220354866</c:v>
                </c:pt>
                <c:pt idx="118">
                  <c:v>56438.074913688688</c:v>
                </c:pt>
                <c:pt idx="119">
                  <c:v>56307.685955947483</c:v>
                </c:pt>
                <c:pt idx="120">
                  <c:v>56119.333616021948</c:v>
                </c:pt>
                <c:pt idx="121">
                  <c:v>55873.677568505365</c:v>
                </c:pt>
                <c:pt idx="122">
                  <c:v>55571.611995257284</c:v>
                </c:pt>
                <c:pt idx="123">
                  <c:v>55214.258644258218</c:v>
                </c:pt>
                <c:pt idx="124">
                  <c:v>54802.957939603548</c:v>
                </c:pt>
                <c:pt idx="125">
                  <c:v>54339.258264949567</c:v>
                </c:pt>
                <c:pt idx="126">
                  <c:v>53824.903568929774</c:v>
                </c:pt>
                <c:pt idx="127">
                  <c:v>53261.819463708562</c:v>
                </c:pt>
                <c:pt idx="128">
                  <c:v>52652.098007292429</c:v>
                </c:pt>
                <c:pt idx="129">
                  <c:v>51997.981375299205</c:v>
                </c:pt>
                <c:pt idx="130">
                  <c:v>51301.844638934948</c:v>
                </c:pt>
                <c:pt idx="131">
                  <c:v>50566.177872667598</c:v>
                </c:pt>
                <c:pt idx="132">
                  <c:v>49793.567817377647</c:v>
                </c:pt>
                <c:pt idx="133">
                  <c:v>48986.679322835625</c:v>
                </c:pt>
                <c:pt idx="134">
                  <c:v>48148.236787597612</c:v>
                </c:pt>
                <c:pt idx="135">
                  <c:v>47281.005804689856</c:v>
                </c:pt>
                <c:pt idx="136">
                  <c:v>46387.77520886017</c:v>
                </c:pt>
                <c:pt idx="137">
                  <c:v>45471.339705346778</c:v>
                </c:pt>
                <c:pt idx="138">
                  <c:v>44534.483242288705</c:v>
                </c:pt>
                <c:pt idx="139">
                  <c:v>43579.96326928393</c:v>
                </c:pt>
                <c:pt idx="140">
                  <c:v>42610.496003566586</c:v>
                </c:pt>
                <c:pt idx="141">
                  <c:v>41628.74280374551</c:v>
                </c:pt>
                <c:pt idx="142">
                  <c:v>40637.297729321566</c:v>
                </c:pt>
                <c:pt idx="143">
                  <c:v>39638.676342539591</c:v>
                </c:pt>
                <c:pt idx="144">
                  <c:v>38635.305788513149</c:v>
                </c:pt>
                <c:pt idx="145">
                  <c:v>37629.516169695897</c:v>
                </c:pt>
                <c:pt idx="146">
                  <c:v>36623.533212415074</c:v>
                </c:pt>
                <c:pt idx="147">
                  <c:v>35619.472206577244</c:v>
                </c:pt>
                <c:pt idx="148">
                  <c:v>34619.333184487514</c:v>
                </c:pt>
                <c:pt idx="149">
                  <c:v>33624.997291870743</c:v>
                </c:pt>
                <c:pt idx="150">
                  <c:v>32638.224292982242</c:v>
                </c:pt>
                <c:pt idx="151">
                  <c:v>31660.651142677689</c:v>
                </c:pt>
                <c:pt idx="152">
                  <c:v>30693.791551116621</c:v>
                </c:pt>
                <c:pt idx="153">
                  <c:v>29739.036461603919</c:v>
                </c:pt>
                <c:pt idx="154">
                  <c:v>28797.655358276385</c:v>
                </c:pt>
                <c:pt idx="155">
                  <c:v>27870.798318791469</c:v>
                </c:pt>
                <c:pt idx="156">
                  <c:v>26959.498726466081</c:v>
                </c:pt>
                <c:pt idx="157">
                  <c:v>26064.67655725031</c:v>
                </c:pt>
                <c:pt idx="158">
                  <c:v>25187.142158970997</c:v>
                </c:pt>
                <c:pt idx="159">
                  <c:v>24327.60044314064</c:v>
                </c:pt>
                <c:pt idx="160">
                  <c:v>23486.655413360702</c:v>
                </c:pt>
                <c:pt idx="161">
                  <c:v>22664.814958790914</c:v>
                </c:pt>
                <c:pt idx="162">
                  <c:v>21862.495845889618</c:v>
                </c:pt>
                <c:pt idx="163">
                  <c:v>21080.028846768852</c:v>
                </c:pt>
                <c:pt idx="164">
                  <c:v>20317.663947950092</c:v>
                </c:pt>
                <c:pt idx="165">
                  <c:v>19575.575588685722</c:v>
                </c:pt>
                <c:pt idx="166">
                  <c:v>18853.867883472431</c:v>
                </c:pt>
                <c:pt idx="167">
                  <c:v>18152.57978860374</c:v>
                </c:pt>
                <c:pt idx="168">
                  <c:v>17471.690178038403</c:v>
                </c:pt>
                <c:pt idx="169">
                  <c:v>16811.122798462085</c:v>
                </c:pt>
                <c:pt idx="170">
                  <c:v>16170.751078463441</c:v>
                </c:pt>
                <c:pt idx="171">
                  <c:v>15550.40277082731</c:v>
                </c:pt>
                <c:pt idx="172">
                  <c:v>14949.864411206825</c:v>
                </c:pt>
                <c:pt idx="173">
                  <c:v>14368.885580125501</c:v>
                </c:pt>
                <c:pt idx="174">
                  <c:v>13807.182958570085</c:v>
                </c:pt>
                <c:pt idx="175">
                  <c:v>13264.444170668743</c:v>
                </c:pt>
                <c:pt idx="176">
                  <c:v>12740.331409423434</c:v>
                </c:pt>
                <c:pt idx="177">
                  <c:v>12234.484844205528</c:v>
                </c:pt>
                <c:pt idx="178">
                  <c:v>11746.525810457653</c:v>
                </c:pt>
                <c:pt idx="179">
                  <c:v>11276.059784133042</c:v>
                </c:pt>
                <c:pt idx="180">
                  <c:v>10822.67914481494</c:v>
                </c:pt>
                <c:pt idx="181">
                  <c:v>10385.965732768509</c:v>
                </c:pt>
                <c:pt idx="182">
                  <c:v>9965.4932062661628</c:v>
                </c:pt>
                <c:pt idx="183">
                  <c:v>9560.829206343602</c:v>
                </c:pt>
                <c:pt idx="184">
                  <c:v>9171.5373368209675</c:v>
                </c:pt>
                <c:pt idx="185">
                  <c:v>8797.1789679234244</c:v>
                </c:pt>
                <c:pt idx="186">
                  <c:v>8437.3148721899051</c:v>
                </c:pt>
                <c:pt idx="187">
                  <c:v>8091.5067015169261</c:v>
                </c:pt>
                <c:pt idx="188">
                  <c:v>7759.3183144122331</c:v>
                </c:pt>
                <c:pt idx="189">
                  <c:v>7440.3169623304957</c:v>
                </c:pt>
                <c:pt idx="190">
                  <c:v>7134.0743441025143</c:v>
                </c:pt>
                <c:pt idx="191">
                  <c:v>6840.1675372289365</c:v>
                </c:pt>
                <c:pt idx="192">
                  <c:v>6558.1798144740415</c:v>
                </c:pt>
                <c:pt idx="193">
                  <c:v>6287.7013542015357</c:v>
                </c:pt>
                <c:pt idx="194">
                  <c:v>6028.3298523753356</c:v>
                </c:pt>
                <c:pt idx="195">
                  <c:v>5779.6710439268481</c:v>
                </c:pt>
                <c:pt idx="196">
                  <c:v>5541.3391408168918</c:v>
                </c:pt>
                <c:pt idx="197">
                  <c:v>5312.9571938356212</c:v>
                </c:pt>
                <c:pt idx="198">
                  <c:v>5094.1573847028685</c:v>
                </c:pt>
                <c:pt idx="199">
                  <c:v>4884.5812547402275</c:v>
                </c:pt>
                <c:pt idx="200">
                  <c:v>4683.879876031805</c:v>
                </c:pt>
                <c:pt idx="201">
                  <c:v>4491.7139705286099</c:v>
                </c:pt>
                <c:pt idx="202">
                  <c:v>4307.7539823237476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8B-490C-84AF-F5A73B62BC66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curve-68-0'!$P$3:$P$205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138.33578422089988</c:v>
                </c:pt>
                <c:pt idx="2">
                  <c:v>529.55496882672867</c:v>
                </c:pt>
                <c:pt idx="3">
                  <c:v>561.36036416265517</c:v>
                </c:pt>
                <c:pt idx="4">
                  <c:v>594.54462959468435</c:v>
                </c:pt>
                <c:pt idx="5">
                  <c:v>629.16606688773186</c:v>
                </c:pt>
                <c:pt idx="6">
                  <c:v>665.28529301740355</c:v>
                </c:pt>
                <c:pt idx="7">
                  <c:v>702.96531785901675</c:v>
                </c:pt>
                <c:pt idx="8">
                  <c:v>742.27162308215804</c:v>
                </c:pt>
                <c:pt idx="9">
                  <c:v>783.27224212737519</c:v>
                </c:pt>
                <c:pt idx="10">
                  <c:v>826.0378411131253</c:v>
                </c:pt>
                <c:pt idx="11">
                  <c:v>870.64180046414469</c:v>
                </c:pt>
                <c:pt idx="12">
                  <c:v>917.16029708721612</c:v>
                </c:pt>
                <c:pt idx="13">
                  <c:v>965.67238684119866</c:v>
                </c:pt>
                <c:pt idx="14">
                  <c:v>1016.2600870292082</c:v>
                </c:pt>
                <c:pt idx="15">
                  <c:v>1069.0084586345017</c:v>
                </c:pt>
                <c:pt idx="16">
                  <c:v>1124.0056879551762</c:v>
                </c:pt>
                <c:pt idx="17">
                  <c:v>1181.3431672706431</c:v>
                </c:pt>
                <c:pt idx="18">
                  <c:v>1241.1155741063883</c:v>
                </c:pt>
                <c:pt idx="19">
                  <c:v>1303.4209486698644</c:v>
                </c:pt>
                <c:pt idx="20">
                  <c:v>1368.3607689006228</c:v>
                </c:pt>
                <c:pt idx="21">
                  <c:v>1436.0400226315905</c:v>
                </c:pt>
                <c:pt idx="22">
                  <c:v>1506.5672761875314</c:v>
                </c:pt>
                <c:pt idx="23">
                  <c:v>1580.0547387752051</c:v>
                </c:pt>
                <c:pt idx="24">
                  <c:v>1656.6183218963415</c:v>
                </c:pt>
                <c:pt idx="25">
                  <c:v>1736.3776929923968</c:v>
                </c:pt>
                <c:pt idx="26">
                  <c:v>1819.4563224003257</c:v>
                </c:pt>
                <c:pt idx="27">
                  <c:v>1905.9815227017718</c:v>
                </c:pt>
                <c:pt idx="28">
                  <c:v>1996.0844793519007</c:v>
                </c:pt>
                <c:pt idx="29">
                  <c:v>2089.900271483591</c:v>
                </c:pt>
                <c:pt idx="30">
                  <c:v>2187.567881643482</c:v>
                </c:pt>
                <c:pt idx="31">
                  <c:v>2289.230193149916</c:v>
                </c:pt>
                <c:pt idx="32">
                  <c:v>2395.0339735983039</c:v>
                </c:pt>
                <c:pt idx="33">
                  <c:v>2505.1298429824565</c:v>
                </c:pt>
                <c:pt idx="34">
                  <c:v>2619.6722248118531</c:v>
                </c:pt>
                <c:pt idx="35">
                  <c:v>2738.8192783928121</c:v>
                </c:pt>
                <c:pt idx="36">
                  <c:v>2862.7328104383619</c:v>
                </c:pt>
                <c:pt idx="37">
                  <c:v>2991.5781639501261</c:v>
                </c:pt>
                <c:pt idx="38">
                  <c:v>3125.5240822680717</c:v>
                </c:pt>
                <c:pt idx="39">
                  <c:v>3264.7425459909618</c:v>
                </c:pt>
                <c:pt idx="40">
                  <c:v>3409.4085803849093</c:v>
                </c:pt>
                <c:pt idx="41">
                  <c:v>3559.7000307677208</c:v>
                </c:pt>
                <c:pt idx="42">
                  <c:v>3715.7973032016512</c:v>
                </c:pt>
                <c:pt idx="43">
                  <c:v>3877.8830677449473</c:v>
                </c:pt>
                <c:pt idx="44">
                  <c:v>4046.1419213701502</c:v>
                </c:pt>
                <c:pt idx="45">
                  <c:v>4220.7600075527262</c:v>
                </c:pt>
                <c:pt idx="46">
                  <c:v>4401.9245894323376</c:v>
                </c:pt>
                <c:pt idx="47">
                  <c:v>4589.8235733921047</c:v>
                </c:pt>
                <c:pt idx="48">
                  <c:v>4784.6449797873111</c:v>
                </c:pt>
                <c:pt idx="49">
                  <c:v>4986.5763575107085</c:v>
                </c:pt>
                <c:pt idx="50">
                  <c:v>5195.8041391195202</c:v>
                </c:pt>
                <c:pt idx="51">
                  <c:v>5412.5129331480393</c:v>
                </c:pt>
                <c:pt idx="52">
                  <c:v>5636.884750327753</c:v>
                </c:pt>
                <c:pt idx="53">
                  <c:v>5869.0981605034058</c:v>
                </c:pt>
                <c:pt idx="54">
                  <c:v>6109.3273771409831</c:v>
                </c:pt>
                <c:pt idx="55">
                  <c:v>6357.7412664280182</c:v>
                </c:pt>
                <c:pt idx="56">
                  <c:v>6614.5022783083432</c:v>
                </c:pt>
                <c:pt idx="57">
                  <c:v>6879.7652969136425</c:v>
                </c:pt>
                <c:pt idx="58">
                  <c:v>7153.6764083604539</c:v>
                </c:pt>
                <c:pt idx="59">
                  <c:v>7436.3715841438416</c:v>
                </c:pt>
                <c:pt idx="60">
                  <c:v>7727.9752789949916</c:v>
                </c:pt>
                <c:pt idx="61">
                  <c:v>8028.5989425952221</c:v>
                </c:pt>
                <c:pt idx="62">
                  <c:v>8338.3394452349876</c:v>
                </c:pt>
                <c:pt idx="63">
                  <c:v>8657.2774182880348</c:v>
                </c:pt>
                <c:pt idx="64">
                  <c:v>8985.4755113232259</c:v>
                </c:pt>
                <c:pt idx="65">
                  <c:v>9322.9765686290157</c:v>
                </c:pt>
                <c:pt idx="66">
                  <c:v>9669.8017291278466</c:v>
                </c:pt>
                <c:pt idx="67">
                  <c:v>10025.948454850719</c:v>
                </c:pt>
                <c:pt idx="68">
                  <c:v>10391.388494565945</c:v>
                </c:pt>
                <c:pt idx="69">
                  <c:v>10766.065790687619</c:v>
                </c:pt>
                <c:pt idx="70">
                  <c:v>11149.894339165023</c:v>
                </c:pt>
                <c:pt idx="71">
                  <c:v>11542.756013838807</c:v>
                </c:pt>
                <c:pt idx="72">
                  <c:v>11944.498368603896</c:v>
                </c:pt>
                <c:pt idx="73">
                  <c:v>12354.932432674603</c:v>
                </c:pt>
                <c:pt idx="74">
                  <c:v>12773.830516272399</c:v>
                </c:pt>
                <c:pt idx="75">
                  <c:v>13200.924046154638</c:v>
                </c:pt>
                <c:pt idx="76">
                  <c:v>13635.901452554166</c:v>
                </c:pt>
                <c:pt idx="77">
                  <c:v>14078.406131207033</c:v>
                </c:pt>
                <c:pt idx="78">
                  <c:v>14528.034506300302</c:v>
                </c:pt>
                <c:pt idx="79">
                  <c:v>14984.334222152729</c:v>
                </c:pt>
                <c:pt idx="80">
                  <c:v>15446.802493409128</c:v>
                </c:pt>
                <c:pt idx="81">
                  <c:v>15914.884645304384</c:v>
                </c:pt>
                <c:pt idx="82">
                  <c:v>16387.972876995838</c:v>
                </c:pt>
                <c:pt idx="83">
                  <c:v>16865.405282348755</c:v>
                </c:pt>
                <c:pt idx="84">
                  <c:v>17346.465163344204</c:v>
                </c:pt>
                <c:pt idx="85">
                  <c:v>17830.380671797651</c:v>
                </c:pt>
                <c:pt idx="86">
                  <c:v>18316.32481517781</c:v>
                </c:pt>
                <c:pt idx="87">
                  <c:v>18803.415861581187</c:v>
                </c:pt>
                <c:pt idx="88">
                  <c:v>19290.718177955911</c:v>
                </c:pt>
                <c:pt idx="89">
                  <c:v>19777.24353367183</c:v>
                </c:pt>
                <c:pt idx="90">
                  <c:v>20261.952899094271</c:v>
                </c:pt>
                <c:pt idx="91">
                  <c:v>20743.758765363775</c:v>
                </c:pt>
                <c:pt idx="92">
                  <c:v>21221.528007508485</c:v>
                </c:pt>
                <c:pt idx="93">
                  <c:v>21694.085307997768</c:v>
                </c:pt>
                <c:pt idx="94">
                  <c:v>22160.217152045636</c:v>
                </c:pt>
                <c:pt idx="95">
                  <c:v>22618.676399372205</c:v>
                </c:pt>
                <c:pt idx="96">
                  <c:v>23068.187429762187</c:v>
                </c:pt>
                <c:pt idx="97">
                  <c:v>23507.451851633832</c:v>
                </c:pt>
                <c:pt idx="98">
                  <c:v>23935.154754228526</c:v>
                </c:pt>
                <c:pt idx="99">
                  <c:v>24349.971474855236</c:v>
                </c:pt>
                <c:pt idx="100">
                  <c:v>24750.574843049268</c:v>
                </c:pt>
                <c:pt idx="101">
                  <c:v>25135.642853990335</c:v>
                </c:pt>
                <c:pt idx="102">
                  <c:v>25503.866713719235</c:v>
                </c:pt>
                <c:pt idx="103">
                  <c:v>25853.959189446774</c:v>
                </c:pt>
                <c:pt idx="104">
                  <c:v>26184.663189211922</c:v>
                </c:pt>
                <c:pt idx="105">
                  <c:v>26494.760486969972</c:v>
                </c:pt>
                <c:pt idx="106">
                  <c:v>26783.080501888657</c:v>
                </c:pt>
                <c:pt idx="107">
                  <c:v>27048.509034536095</c:v>
                </c:pt>
                <c:pt idx="108">
                  <c:v>27289.996857961462</c:v>
                </c:pt>
                <c:pt idx="109">
                  <c:v>27506.568058521032</c:v>
                </c:pt>
                <c:pt idx="110">
                  <c:v>27697.32802005548</c:v>
                </c:pt>
                <c:pt idx="111">
                  <c:v>27861.470945575005</c:v>
                </c:pt>
                <c:pt idx="112">
                  <c:v>27998.286813206487</c:v>
                </c:pt>
                <c:pt idx="113">
                  <c:v>28107.167667868303</c:v>
                </c:pt>
                <c:pt idx="114">
                  <c:v>28187.613156783253</c:v>
                </c:pt>
                <c:pt idx="115">
                  <c:v>28239.235225625325</c:v>
                </c:pt>
                <c:pt idx="116">
                  <c:v>28261.761902636074</c:v>
                </c:pt>
                <c:pt idx="117">
                  <c:v>28255.040110177433</c:v>
                </c:pt>
                <c:pt idx="118">
                  <c:v>28219.037456844344</c:v>
                </c:pt>
                <c:pt idx="119">
                  <c:v>28153.842977973742</c:v>
                </c:pt>
                <c:pt idx="120">
                  <c:v>28059.666808010974</c:v>
                </c:pt>
                <c:pt idx="121">
                  <c:v>27936.838784252683</c:v>
                </c:pt>
                <c:pt idx="122">
                  <c:v>27785.805997628642</c:v>
                </c:pt>
                <c:pt idx="123">
                  <c:v>27607.129322129109</c:v>
                </c:pt>
                <c:pt idx="124">
                  <c:v>27401.478969801774</c:v>
                </c:pt>
                <c:pt idx="125">
                  <c:v>27169.629132474784</c:v>
                </c:pt>
                <c:pt idx="126">
                  <c:v>26912.451784464887</c:v>
                </c:pt>
                <c:pt idx="127">
                  <c:v>26630.909731854281</c:v>
                </c:pt>
                <c:pt idx="128">
                  <c:v>26326.049003646214</c:v>
                </c:pt>
                <c:pt idx="129">
                  <c:v>25998.990687649602</c:v>
                </c:pt>
                <c:pt idx="130">
                  <c:v>25650.922319467474</c:v>
                </c:pt>
                <c:pt idx="131">
                  <c:v>25283.088936333799</c:v>
                </c:pt>
                <c:pt idx="132">
                  <c:v>24896.783908688823</c:v>
                </c:pt>
                <c:pt idx="133">
                  <c:v>24493.339661417813</c:v>
                </c:pt>
                <c:pt idx="134">
                  <c:v>24074.118393798806</c:v>
                </c:pt>
                <c:pt idx="135">
                  <c:v>23640.502902344928</c:v>
                </c:pt>
                <c:pt idx="136">
                  <c:v>23193.887604430085</c:v>
                </c:pt>
                <c:pt idx="137">
                  <c:v>22735.669852673389</c:v>
                </c:pt>
                <c:pt idx="138">
                  <c:v>22267.241621144352</c:v>
                </c:pt>
                <c:pt idx="139">
                  <c:v>21789.981634641965</c:v>
                </c:pt>
                <c:pt idx="140">
                  <c:v>21305.248001783293</c:v>
                </c:pt>
                <c:pt idx="141">
                  <c:v>20814.371401872755</c:v>
                </c:pt>
                <c:pt idx="142">
                  <c:v>20318.648864660783</c:v>
                </c:pt>
                <c:pt idx="143">
                  <c:v>19819.338171269796</c:v>
                </c:pt>
                <c:pt idx="144">
                  <c:v>19317.652894256575</c:v>
                </c:pt>
                <c:pt idx="145">
                  <c:v>18814.758084847948</c:v>
                </c:pt>
                <c:pt idx="146">
                  <c:v>18311.766606207537</c:v>
                </c:pt>
                <c:pt idx="147">
                  <c:v>17809.736103288622</c:v>
                </c:pt>
                <c:pt idx="148">
                  <c:v>17309.666592243757</c:v>
                </c:pt>
                <c:pt idx="149">
                  <c:v>16812.498645935371</c:v>
                </c:pt>
                <c:pt idx="150">
                  <c:v>16319.112146491121</c:v>
                </c:pt>
                <c:pt idx="151">
                  <c:v>15830.325571338844</c:v>
                </c:pt>
                <c:pt idx="152">
                  <c:v>15346.895775558311</c:v>
                </c:pt>
                <c:pt idx="153">
                  <c:v>14869.518230801959</c:v>
                </c:pt>
                <c:pt idx="154">
                  <c:v>14398.827679138192</c:v>
                </c:pt>
                <c:pt idx="155">
                  <c:v>13935.399159395734</c:v>
                </c:pt>
                <c:pt idx="156">
                  <c:v>13479.749363233041</c:v>
                </c:pt>
                <c:pt idx="157">
                  <c:v>13032.338278625155</c:v>
                </c:pt>
                <c:pt idx="158">
                  <c:v>12593.571079485499</c:v>
                </c:pt>
                <c:pt idx="159">
                  <c:v>12163.80022157032</c:v>
                </c:pt>
                <c:pt idx="160">
                  <c:v>11743.327706680351</c:v>
                </c:pt>
                <c:pt idx="161">
                  <c:v>11332.407479395457</c:v>
                </c:pt>
                <c:pt idx="162">
                  <c:v>10931.247922944809</c:v>
                </c:pt>
                <c:pt idx="163">
                  <c:v>10540.014423384426</c:v>
                </c:pt>
                <c:pt idx="164">
                  <c:v>10158.831973975046</c:v>
                </c:pt>
                <c:pt idx="165">
                  <c:v>9787.7877943428612</c:v>
                </c:pt>
                <c:pt idx="166">
                  <c:v>9426.9339417362153</c:v>
                </c:pt>
                <c:pt idx="167">
                  <c:v>9076.2898943018699</c:v>
                </c:pt>
                <c:pt idx="168">
                  <c:v>8735.8450890192016</c:v>
                </c:pt>
                <c:pt idx="169">
                  <c:v>8405.5613992310427</c:v>
                </c:pt>
                <c:pt idx="170">
                  <c:v>8085.3755392317207</c:v>
                </c:pt>
                <c:pt idx="171">
                  <c:v>7775.2013854136549</c:v>
                </c:pt>
                <c:pt idx="172">
                  <c:v>7474.9322056034125</c:v>
                </c:pt>
                <c:pt idx="173">
                  <c:v>7184.4427900627506</c:v>
                </c:pt>
                <c:pt idx="174">
                  <c:v>6903.5914792850426</c:v>
                </c:pt>
                <c:pt idx="175">
                  <c:v>6632.2220853343715</c:v>
                </c:pt>
                <c:pt idx="176">
                  <c:v>6370.1657047117169</c:v>
                </c:pt>
                <c:pt idx="177">
                  <c:v>6117.2424221027641</c:v>
                </c:pt>
                <c:pt idx="178">
                  <c:v>5873.2629052288266</c:v>
                </c:pt>
                <c:pt idx="179">
                  <c:v>5638.0298920665209</c:v>
                </c:pt>
                <c:pt idx="180">
                  <c:v>5411.3395724074699</c:v>
                </c:pt>
                <c:pt idx="181">
                  <c:v>5192.9828663842545</c:v>
                </c:pt>
                <c:pt idx="182">
                  <c:v>4982.7466031330814</c:v>
                </c:pt>
                <c:pt idx="183">
                  <c:v>4780.414603171801</c:v>
                </c:pt>
                <c:pt idx="184">
                  <c:v>4585.7686684104838</c:v>
                </c:pt>
                <c:pt idx="185">
                  <c:v>4398.5894839617122</c:v>
                </c:pt>
                <c:pt idx="186">
                  <c:v>4218.6574360949526</c:v>
                </c:pt>
                <c:pt idx="187">
                  <c:v>4045.7533507584631</c:v>
                </c:pt>
                <c:pt idx="188">
                  <c:v>3879.6591572061166</c:v>
                </c:pt>
                <c:pt idx="189">
                  <c:v>3720.1584811652478</c:v>
                </c:pt>
                <c:pt idx="190">
                  <c:v>3567.0371720512571</c:v>
                </c:pt>
                <c:pt idx="191">
                  <c:v>3420.0837686144682</c:v>
                </c:pt>
                <c:pt idx="192">
                  <c:v>3279.0899072370207</c:v>
                </c:pt>
                <c:pt idx="193">
                  <c:v>3143.8506771007678</c:v>
                </c:pt>
                <c:pt idx="194">
                  <c:v>3014.1649261876678</c:v>
                </c:pt>
                <c:pt idx="195">
                  <c:v>2889.8355219634241</c:v>
                </c:pt>
                <c:pt idx="196">
                  <c:v>2770.6695704084459</c:v>
                </c:pt>
                <c:pt idx="197">
                  <c:v>2656.4785969178106</c:v>
                </c:pt>
                <c:pt idx="198">
                  <c:v>2547.0786923514343</c:v>
                </c:pt>
                <c:pt idx="199">
                  <c:v>2442.2906273701137</c:v>
                </c:pt>
                <c:pt idx="200">
                  <c:v>2341.9399380159025</c:v>
                </c:pt>
                <c:pt idx="201">
                  <c:v>2245.856985264305</c:v>
                </c:pt>
                <c:pt idx="202">
                  <c:v>2153.8769911618738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8B-490C-84AF-F5A73B62BC66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curve-68-0'!$T$3:$T$205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29.878559916597645</c:v>
                </c:pt>
                <c:pt idx="2">
                  <c:v>114.35501938930584</c:v>
                </c:pt>
                <c:pt idx="3">
                  <c:v>121.22141533777668</c:v>
                </c:pt>
                <c:pt idx="4">
                  <c:v>128.3852707289619</c:v>
                </c:pt>
                <c:pt idx="5">
                  <c:v>135.85914298280721</c:v>
                </c:pt>
                <c:pt idx="6">
                  <c:v>143.65608639077439</c:v>
                </c:pt>
                <c:pt idx="7">
                  <c:v>151.78966862063234</c:v>
                </c:pt>
                <c:pt idx="8">
                  <c:v>160.27398745924796</c:v>
                </c:pt>
                <c:pt idx="9">
                  <c:v>169.12368776506796</c:v>
                </c:pt>
                <c:pt idx="10">
                  <c:v>178.35397859573618</c:v>
                </c:pt>
                <c:pt idx="11">
                  <c:v>187.98065046389056</c:v>
                </c:pt>
                <c:pt idx="12">
                  <c:v>198.02009268159253</c:v>
                </c:pt>
                <c:pt idx="13">
                  <c:v>208.48931073665702</c:v>
                </c:pt>
                <c:pt idx="14">
                  <c:v>219.40594363994717</c:v>
                </c:pt>
                <c:pt idx="15">
                  <c:v>230.78828118122129</c:v>
                </c:pt>
                <c:pt idx="16">
                  <c:v>242.65528101667311</c:v>
                </c:pt>
                <c:pt idx="17">
                  <c:v>255.02658550642028</c:v>
                </c:pt>
                <c:pt idx="18">
                  <c:v>267.92253820575786</c:v>
                </c:pt>
                <c:pt idx="19">
                  <c:v>281.36419991526498</c:v>
                </c:pt>
                <c:pt idx="20">
                  <c:v>295.37336416677465</c:v>
                </c:pt>
                <c:pt idx="21">
                  <c:v>309.97257203374841</c:v>
                </c:pt>
                <c:pt idx="22">
                  <c:v>325.18512611767363</c:v>
                </c:pt>
                <c:pt idx="23">
                  <c:v>341.03510356820425</c:v>
                </c:pt>
                <c:pt idx="24">
                  <c:v>357.54736796812205</c:v>
                </c:pt>
                <c:pt idx="25">
                  <c:v>374.74757990942862</c:v>
                </c:pt>
                <c:pt idx="26">
                  <c:v>392.66220605892846</c:v>
                </c:pt>
                <c:pt idx="27">
                  <c:v>411.31852651242343</c:v>
                </c:pt>
                <c:pt idx="28">
                  <c:v>430.74464019445043</c:v>
                </c:pt>
                <c:pt idx="29">
                  <c:v>450.96946806270995</c:v>
                </c:pt>
                <c:pt idx="30">
                  <c:v>472.0227538465432</c:v>
                </c:pt>
                <c:pt idx="31">
                  <c:v>493.93506203478177</c:v>
                </c:pt>
                <c:pt idx="32">
                  <c:v>516.73777279320223</c:v>
                </c:pt>
                <c:pt idx="33">
                  <c:v>540.46307348000209</c:v>
                </c:pt>
                <c:pt idx="34">
                  <c:v>565.14394640917862</c:v>
                </c:pt>
                <c:pt idx="35">
                  <c:v>590.81415246668644</c:v>
                </c:pt>
                <c:pt idx="36">
                  <c:v>617.50821018436375</c:v>
                </c:pt>
                <c:pt idx="37">
                  <c:v>645.26136982984565</c:v>
                </c:pt>
                <c:pt idx="38">
                  <c:v>674.10958206155988</c:v>
                </c:pt>
                <c:pt idx="39">
                  <c:v>704.08946065759835</c:v>
                </c:pt>
                <c:pt idx="40">
                  <c:v>735.23823881032934</c:v>
                </c:pt>
                <c:pt idx="41">
                  <c:v>767.59371845235989</c:v>
                </c:pt>
                <c:pt idx="42">
                  <c:v>801.19421204797231</c:v>
                </c:pt>
                <c:pt idx="43">
                  <c:v>836.07847626861394</c:v>
                </c:pt>
                <c:pt idx="44">
                  <c:v>872.28563694277796</c:v>
                </c:pt>
                <c:pt idx="45">
                  <c:v>909.8551046508486</c:v>
                </c:pt>
                <c:pt idx="46">
                  <c:v>948.82648031670146</c:v>
                </c:pt>
                <c:pt idx="47">
                  <c:v>989.23945013890375</c:v>
                </c:pt>
                <c:pt idx="48">
                  <c:v>1031.133669183507</c:v>
                </c:pt>
                <c:pt idx="49">
                  <c:v>1074.5486329548762</c:v>
                </c:pt>
                <c:pt idx="50">
                  <c:v>1119.5235362734843</c:v>
                </c:pt>
                <c:pt idx="51">
                  <c:v>1166.0971187724895</c:v>
                </c:pt>
                <c:pt idx="52">
                  <c:v>1214.3074963509989</c:v>
                </c:pt>
                <c:pt idx="53">
                  <c:v>1264.1919779415107</c:v>
                </c:pt>
                <c:pt idx="54">
                  <c:v>1315.7868669777354</c:v>
                </c:pt>
                <c:pt idx="55">
                  <c:v>1369.127246977303</c:v>
                </c:pt>
                <c:pt idx="56">
                  <c:v>1424.2467507333104</c:v>
                </c:pt>
                <c:pt idx="57">
                  <c:v>1481.1773126406822</c:v>
                </c:pt>
                <c:pt idx="58">
                  <c:v>1539.9489037982787</c:v>
                </c:pt>
                <c:pt idx="59">
                  <c:v>1600.5892495902508</c:v>
                </c:pt>
                <c:pt idx="60">
                  <c:v>1663.1235295926861</c:v>
                </c:pt>
                <c:pt idx="61">
                  <c:v>1727.5740597699933</c:v>
                </c:pt>
                <c:pt idx="62">
                  <c:v>1793.9599570800356</c:v>
                </c:pt>
                <c:pt idx="63">
                  <c:v>1862.2967867791947</c:v>
                </c:pt>
                <c:pt idx="64">
                  <c:v>1932.5961929263824</c:v>
                </c:pt>
                <c:pt idx="65">
                  <c:v>2004.8655127916797</c:v>
                </c:pt>
                <c:pt idx="66">
                  <c:v>2079.1073761339794</c:v>
                </c:pt>
                <c:pt idx="67">
                  <c:v>2155.3192905669384</c:v>
                </c:pt>
                <c:pt idx="68">
                  <c:v>2233.4932145347775</c:v>
                </c:pt>
                <c:pt idx="69">
                  <c:v>2313.6151197422696</c:v>
                </c:pt>
                <c:pt idx="70">
                  <c:v>2395.6645452127304</c:v>
                </c:pt>
                <c:pt idx="71">
                  <c:v>2479.6141455187812</c:v>
                </c:pt>
                <c:pt idx="72">
                  <c:v>2565.4292361129351</c:v>
                </c:pt>
                <c:pt idx="73">
                  <c:v>2653.0673390851448</c:v>
                </c:pt>
                <c:pt idx="74">
                  <c:v>2742.4777330851643</c:v>
                </c:pt>
                <c:pt idx="75">
                  <c:v>2833.6010115694362</c:v>
                </c:pt>
                <c:pt idx="76">
                  <c:v>2926.3686539608793</c:v>
                </c:pt>
                <c:pt idx="77">
                  <c:v>3020.7026147244146</c:v>
                </c:pt>
                <c:pt idx="78">
                  <c:v>3116.51493578088</c:v>
                </c:pt>
                <c:pt idx="79">
                  <c:v>3213.7073880600501</c:v>
                </c:pt>
                <c:pt idx="80">
                  <c:v>3312.1711483644781</c:v>
                </c:pt>
                <c:pt idx="81">
                  <c:v>3411.7865180418253</c:v>
                </c:pt>
                <c:pt idx="82">
                  <c:v>3512.4226902152495</c:v>
                </c:pt>
                <c:pt idx="83">
                  <c:v>3613.9375725587952</c:v>
                </c:pt>
                <c:pt idx="84">
                  <c:v>3716.1776727127667</c:v>
                </c:pt>
                <c:pt idx="85">
                  <c:v>3818.9780534855795</c:v>
                </c:pt>
                <c:pt idx="86">
                  <c:v>3922.1623649527137</c:v>
                </c:pt>
                <c:pt idx="87">
                  <c:v>4025.5429603532093</c:v>
                </c:pt>
                <c:pt idx="88">
                  <c:v>4128.9211024307842</c:v>
                </c:pt>
                <c:pt idx="89">
                  <c:v>4232.0872664007456</c:v>
                </c:pt>
                <c:pt idx="90">
                  <c:v>4334.8215451734395</c:v>
                </c:pt>
                <c:pt idx="91">
                  <c:v>4436.8941617107657</c:v>
                </c:pt>
                <c:pt idx="92">
                  <c:v>4538.0660925204247</c:v>
                </c:pt>
                <c:pt idx="93">
                  <c:v>4638.0898052369121</c:v>
                </c:pt>
                <c:pt idx="94">
                  <c:v>4736.7101120348689</c:v>
                </c:pt>
                <c:pt idx="95">
                  <c:v>4833.6651392669555</c:v>
                </c:pt>
                <c:pt idx="96">
                  <c:v>4928.6874122227391</c:v>
                </c:pt>
                <c:pt idx="97">
                  <c:v>5021.5050522706197</c:v>
                </c:pt>
                <c:pt idx="98">
                  <c:v>5111.843081930333</c:v>
                </c:pt>
                <c:pt idx="99">
                  <c:v>5199.4248316083413</c:v>
                </c:pt>
                <c:pt idx="100">
                  <c:v>5283.9734398476612</c:v>
                </c:pt>
                <c:pt idx="101">
                  <c:v>5365.2134370918338</c:v>
                </c:pt>
                <c:pt idx="102">
                  <c:v>5442.8724010625165</c:v>
                </c:pt>
                <c:pt idx="103">
                  <c:v>5516.6826700769288</c:v>
                </c:pt>
                <c:pt idx="104">
                  <c:v>5586.3830989063426</c:v>
                </c:pt>
                <c:pt idx="105">
                  <c:v>5651.7208402318975</c:v>
                </c:pt>
                <c:pt idx="106">
                  <c:v>5712.4531333857794</c:v>
                </c:pt>
                <c:pt idx="107">
                  <c:v>5768.3490809390469</c:v>
                </c:pt>
                <c:pt idx="108">
                  <c:v>5819.1913928480981</c:v>
                </c:pt>
                <c:pt idx="109">
                  <c:v>5864.7780773203031</c:v>
                </c:pt>
                <c:pt idx="110">
                  <c:v>5904.9240573772058</c:v>
                </c:pt>
                <c:pt idx="111">
                  <c:v>5939.4626922544185</c:v>
                </c:pt>
                <c:pt idx="112">
                  <c:v>5968.2471833297959</c:v>
                </c:pt>
                <c:pt idx="113">
                  <c:v>5991.1518452273458</c:v>
                </c:pt>
                <c:pt idx="114">
                  <c:v>6008.0732240648849</c:v>
                </c:pt>
                <c:pt idx="115">
                  <c:v>6018.931046521956</c:v>
                </c:pt>
                <c:pt idx="116">
                  <c:v>6023.6689854642273</c:v>
                </c:pt>
                <c:pt idx="117">
                  <c:v>6022.2552302202612</c:v>
                </c:pt>
                <c:pt idx="118">
                  <c:v>6014.6828522577525</c:v>
                </c:pt>
                <c:pt idx="119">
                  <c:v>6000.9699598574007</c:v>
                </c:pt>
                <c:pt idx="120">
                  <c:v>5981.1596384109143</c:v>
                </c:pt>
                <c:pt idx="121">
                  <c:v>5955.3196760832971</c:v>
                </c:pt>
                <c:pt idx="122">
                  <c:v>5923.5420777143099</c:v>
                </c:pt>
                <c:pt idx="123">
                  <c:v>5885.9423729389673</c:v>
                </c:pt>
                <c:pt idx="124">
                  <c:v>5842.6587275005541</c:v>
                </c:pt>
                <c:pt idx="125">
                  <c:v>5793.850869523345</c:v>
                </c:pt>
                <c:pt idx="126">
                  <c:v>5739.6988451028183</c:v>
                </c:pt>
                <c:pt idx="127">
                  <c:v>5680.4016198276231</c:v>
                </c:pt>
                <c:pt idx="128">
                  <c:v>5616.1755448109298</c:v>
                </c:pt>
                <c:pt idx="129">
                  <c:v>5547.2527073571346</c:v>
                </c:pt>
                <c:pt idx="130">
                  <c:v>5473.8791875589804</c:v>
                </c:pt>
                <c:pt idx="131">
                  <c:v>5396.3132428787922</c:v>
                </c:pt>
                <c:pt idx="132">
                  <c:v>5314.8234430979528</c:v>
                </c:pt>
                <c:pt idx="133">
                  <c:v>5229.6867779398599</c:v>
                </c:pt>
                <c:pt idx="134">
                  <c:v>5141.1867592192966</c:v>
                </c:pt>
                <c:pt idx="135">
                  <c:v>5049.6115385245321</c:v>
                </c:pt>
                <c:pt idx="136">
                  <c:v>4955.2520603053981</c:v>
                </c:pt>
                <c:pt idx="137">
                  <c:v>4858.4002687756783</c:v>
                </c:pt>
                <c:pt idx="138">
                  <c:v>4759.3473853646656</c:v>
                </c:pt>
                <c:pt idx="139">
                  <c:v>4658.3822715858951</c:v>
                </c:pt>
                <c:pt idx="140">
                  <c:v>4555.789890164564</c:v>
                </c:pt>
                <c:pt idx="141">
                  <c:v>4451.8498751711877</c:v>
                </c:pt>
                <c:pt idx="142">
                  <c:v>4346.835219775071</c:v>
                </c:pt>
                <c:pt idx="143">
                  <c:v>4241.0110880814664</c:v>
                </c:pt>
                <c:pt idx="144">
                  <c:v>4134.6337554524107</c:v>
                </c:pt>
                <c:pt idx="145">
                  <c:v>4027.9496797015017</c:v>
                </c:pt>
                <c:pt idx="146">
                  <c:v>3921.1947036767251</c:v>
                </c:pt>
                <c:pt idx="147">
                  <c:v>3814.5933880299845</c:v>
                </c:pt>
                <c:pt idx="148">
                  <c:v>3708.3584713849955</c:v>
                </c:pt>
                <c:pt idx="149">
                  <c:v>3602.6904537520709</c:v>
                </c:pt>
                <c:pt idx="150">
                  <c:v>3497.7772978311077</c:v>
                </c:pt>
                <c:pt idx="151">
                  <c:v>3393.7942418519574</c:v>
                </c:pt>
                <c:pt idx="152">
                  <c:v>3290.9037167889442</c:v>
                </c:pt>
                <c:pt idx="153">
                  <c:v>3189.2553601782483</c:v>
                </c:pt>
                <c:pt idx="154">
                  <c:v>3088.9861182966206</c:v>
                </c:pt>
                <c:pt idx="155">
                  <c:v>2990.2204282232783</c:v>
                </c:pt>
                <c:pt idx="156">
                  <c:v>2893.0704711568505</c:v>
                </c:pt>
                <c:pt idx="157">
                  <c:v>2797.6364883836768</c:v>
                </c:pt>
                <c:pt idx="158">
                  <c:v>2704.0071514380434</c:v>
                </c:pt>
                <c:pt idx="159">
                  <c:v>2612.2599782283341</c:v>
                </c:pt>
                <c:pt idx="160">
                  <c:v>2522.4617872335975</c:v>
                </c:pt>
                <c:pt idx="161">
                  <c:v>2434.6691822862422</c:v>
                </c:pt>
                <c:pt idx="162">
                  <c:v>2348.929060904592</c:v>
                </c:pt>
                <c:pt idx="163">
                  <c:v>2265.2791396364428</c:v>
                </c:pt>
                <c:pt idx="164">
                  <c:v>2183.7484904110725</c:v>
                </c:pt>
                <c:pt idx="165">
                  <c:v>2104.3580824330979</c:v>
                </c:pt>
                <c:pt idx="166">
                  <c:v>2027.1213247026353</c:v>
                </c:pt>
                <c:pt idx="167">
                  <c:v>1952.0446047775358</c:v>
                </c:pt>
                <c:pt idx="168">
                  <c:v>1879.1278199528256</c:v>
                </c:pt>
                <c:pt idx="169">
                  <c:v>1808.3648975083086</c:v>
                </c:pt>
                <c:pt idx="170">
                  <c:v>1739.744301203262</c:v>
                </c:pt>
                <c:pt idx="171">
                  <c:v>1673.2495216263424</c:v>
                </c:pt>
                <c:pt idx="172">
                  <c:v>1608.859548460661</c:v>
                </c:pt>
                <c:pt idx="173">
                  <c:v>1546.5493231179962</c:v>
                </c:pt>
                <c:pt idx="174">
                  <c:v>1486.2901705520871</c:v>
                </c:pt>
                <c:pt idx="175">
                  <c:v>1428.0502094110229</c:v>
                </c:pt>
                <c:pt idx="176">
                  <c:v>1371.7947399591505</c:v>
                </c:pt>
                <c:pt idx="177">
                  <c:v>1317.4866094992553</c:v>
                </c:pt>
                <c:pt idx="178">
                  <c:v>1265.0865552191838</c:v>
                </c:pt>
                <c:pt idx="179">
                  <c:v>1214.5535246192546</c:v>
                </c:pt>
                <c:pt idx="180">
                  <c:v>1165.8449738367976</c:v>
                </c:pt>
                <c:pt idx="181">
                  <c:v>1118.917144333499</c:v>
                </c:pt>
                <c:pt idx="182">
                  <c:v>1073.7253185368647</c:v>
                </c:pt>
                <c:pt idx="183">
                  <c:v>1030.2240551234001</c:v>
                </c:pt>
                <c:pt idx="184">
                  <c:v>988.36740471221981</c:v>
                </c:pt>
                <c:pt idx="185">
                  <c:v>948.1091067995427</c:v>
                </c:pt>
                <c:pt idx="186">
                  <c:v>909.40276881023965</c:v>
                </c:pt>
                <c:pt idx="187">
                  <c:v>872.20202816675965</c:v>
                </c:pt>
                <c:pt idx="188">
                  <c:v>836.46069830693887</c:v>
                </c:pt>
                <c:pt idx="189">
                  <c:v>802.13289956657968</c:v>
                </c:pt>
                <c:pt idx="190">
                  <c:v>769.17317586331876</c:v>
                </c:pt>
                <c:pt idx="191">
                  <c:v>737.5365980976029</c:v>
                </c:pt>
                <c:pt idx="192">
                  <c:v>707.17885515514922</c:v>
                </c:pt>
                <c:pt idx="193">
                  <c:v>678.05633340015402</c:v>
                </c:pt>
                <c:pt idx="194">
                  <c:v>650.12618549640229</c:v>
                </c:pt>
                <c:pt idx="195">
                  <c:v>623.34638937290822</c:v>
                </c:pt>
                <c:pt idx="196">
                  <c:v>597.67579811344831</c:v>
                </c:pt>
                <c:pt idx="197">
                  <c:v>573.07418152125183</c:v>
                </c:pt>
                <c:pt idx="198">
                  <c:v>549.50226006054265</c:v>
                </c:pt>
                <c:pt idx="199">
                  <c:v>526.921731847204</c:v>
                </c:pt>
                <c:pt idx="200">
                  <c:v>505.29529332430241</c:v>
                </c:pt>
                <c:pt idx="201">
                  <c:v>484.58665420984278</c:v>
                </c:pt>
                <c:pt idx="202">
                  <c:v>464.76054728075098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8B-490C-84AF-F5A73B62BC66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curve-68-0'!$V$3:$V$205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5.5334313688359957</c:v>
                </c:pt>
                <c:pt idx="2">
                  <c:v>21.182198753069148</c:v>
                </c:pt>
                <c:pt idx="3">
                  <c:v>22.454414566506209</c:v>
                </c:pt>
                <c:pt idx="4">
                  <c:v>23.781785183787374</c:v>
                </c:pt>
                <c:pt idx="5">
                  <c:v>25.166642675509276</c:v>
                </c:pt>
                <c:pt idx="6">
                  <c:v>26.611411720696143</c:v>
                </c:pt>
                <c:pt idx="7">
                  <c:v>28.118612714360669</c:v>
                </c:pt>
                <c:pt idx="8">
                  <c:v>29.690864923286323</c:v>
                </c:pt>
                <c:pt idx="9">
                  <c:v>31.330889685095009</c:v>
                </c:pt>
                <c:pt idx="10">
                  <c:v>33.041513644525011</c:v>
                </c:pt>
                <c:pt idx="11">
                  <c:v>34.82567201856579</c:v>
                </c:pt>
                <c:pt idx="12">
                  <c:v>36.686411883488645</c:v>
                </c:pt>
                <c:pt idx="13">
                  <c:v>38.626895473647949</c:v>
                </c:pt>
                <c:pt idx="14">
                  <c:v>40.650403481168325</c:v>
                </c:pt>
                <c:pt idx="15">
                  <c:v>42.76033834538007</c:v>
                </c:pt>
                <c:pt idx="16">
                  <c:v>44.960227518207049</c:v>
                </c:pt>
                <c:pt idx="17">
                  <c:v>47.253726690825722</c:v>
                </c:pt>
                <c:pt idx="18">
                  <c:v>49.644622964255532</c:v>
                </c:pt>
                <c:pt idx="19">
                  <c:v>52.136837946794579</c:v>
                </c:pt>
                <c:pt idx="20">
                  <c:v>54.734430756024913</c:v>
                </c:pt>
                <c:pt idx="21">
                  <c:v>57.44160090526362</c:v>
                </c:pt>
                <c:pt idx="22">
                  <c:v>60.262691047501256</c:v>
                </c:pt>
                <c:pt idx="23">
                  <c:v>63.202189551008203</c:v>
                </c:pt>
                <c:pt idx="24">
                  <c:v>66.264732875853667</c:v>
                </c:pt>
                <c:pt idx="25">
                  <c:v>69.455107719695874</c:v>
                </c:pt>
                <c:pt idx="26">
                  <c:v>72.778252896013029</c:v>
                </c:pt>
                <c:pt idx="27">
                  <c:v>76.239260908070875</c:v>
                </c:pt>
                <c:pt idx="28">
                  <c:v>79.843379174076034</c:v>
                </c:pt>
                <c:pt idx="29">
                  <c:v>83.59601085934365</c:v>
                </c:pt>
                <c:pt idx="30">
                  <c:v>87.502715265739283</c:v>
                </c:pt>
                <c:pt idx="31">
                  <c:v>91.569207725996634</c:v>
                </c:pt>
                <c:pt idx="32">
                  <c:v>95.801358943932158</c:v>
                </c:pt>
                <c:pt idx="33">
                  <c:v>100.20519371929826</c:v>
                </c:pt>
                <c:pt idx="34">
                  <c:v>104.78688899247413</c:v>
                </c:pt>
                <c:pt idx="35">
                  <c:v>109.55277113571249</c:v>
                </c:pt>
                <c:pt idx="36">
                  <c:v>114.50931241753447</c:v>
                </c:pt>
                <c:pt idx="37">
                  <c:v>119.66312655800505</c:v>
                </c:pt>
                <c:pt idx="38">
                  <c:v>125.02096329072288</c:v>
                </c:pt>
                <c:pt idx="39">
                  <c:v>130.58970183963848</c:v>
                </c:pt>
                <c:pt idx="40">
                  <c:v>136.37634321539639</c:v>
                </c:pt>
                <c:pt idx="41">
                  <c:v>142.38800123070882</c:v>
                </c:pt>
                <c:pt idx="42">
                  <c:v>148.63189212806606</c:v>
                </c:pt>
                <c:pt idx="43">
                  <c:v>155.11532270979791</c:v>
                </c:pt>
                <c:pt idx="44">
                  <c:v>161.84567685480602</c:v>
                </c:pt>
                <c:pt idx="45">
                  <c:v>168.83040030210904</c:v>
                </c:pt>
                <c:pt idx="46">
                  <c:v>176.0769835772935</c:v>
                </c:pt>
                <c:pt idx="47">
                  <c:v>183.59294293568419</c:v>
                </c:pt>
                <c:pt idx="48">
                  <c:v>191.38579919149245</c:v>
                </c:pt>
                <c:pt idx="49">
                  <c:v>199.46305430042835</c:v>
                </c:pt>
                <c:pt idx="50">
                  <c:v>207.83216556478081</c:v>
                </c:pt>
                <c:pt idx="51">
                  <c:v>216.50051732592158</c:v>
                </c:pt>
                <c:pt idx="52">
                  <c:v>225.47539001311011</c:v>
                </c:pt>
                <c:pt idx="53">
                  <c:v>234.76392642013624</c:v>
                </c:pt>
                <c:pt idx="54">
                  <c:v>244.37309508563933</c:v>
                </c:pt>
                <c:pt idx="55">
                  <c:v>254.30965065712073</c:v>
                </c:pt>
                <c:pt idx="56">
                  <c:v>264.58009113233373</c:v>
                </c:pt>
                <c:pt idx="57">
                  <c:v>275.19061187654569</c:v>
                </c:pt>
                <c:pt idx="58">
                  <c:v>286.14705633441815</c:v>
                </c:pt>
                <c:pt idx="59">
                  <c:v>297.45486336575368</c:v>
                </c:pt>
                <c:pt idx="60">
                  <c:v>309.1190111597997</c:v>
                </c:pt>
                <c:pt idx="61">
                  <c:v>321.14395770380889</c:v>
                </c:pt>
                <c:pt idx="62">
                  <c:v>333.5335778093995</c:v>
                </c:pt>
                <c:pt idx="63">
                  <c:v>346.29109673152141</c:v>
                </c:pt>
                <c:pt idx="64">
                  <c:v>359.41902045292903</c:v>
                </c:pt>
                <c:pt idx="65">
                  <c:v>372.91906274516066</c:v>
                </c:pt>
                <c:pt idx="66">
                  <c:v>386.79206916511384</c:v>
                </c:pt>
                <c:pt idx="67">
                  <c:v>401.03793819402875</c:v>
                </c:pt>
                <c:pt idx="68">
                  <c:v>415.65553978263779</c:v>
                </c:pt>
                <c:pt idx="69">
                  <c:v>430.64263162750473</c:v>
                </c:pt>
                <c:pt idx="70">
                  <c:v>445.99577356660092</c:v>
                </c:pt>
                <c:pt idx="71">
                  <c:v>461.7102405535523</c:v>
                </c:pt>
                <c:pt idx="72">
                  <c:v>477.77993474415587</c:v>
                </c:pt>
                <c:pt idx="73">
                  <c:v>494.19729730698413</c:v>
                </c:pt>
                <c:pt idx="74">
                  <c:v>510.95322065089596</c:v>
                </c:pt>
                <c:pt idx="75">
                  <c:v>528.03696184618548</c:v>
                </c:pt>
                <c:pt idx="76">
                  <c:v>545.43605810216661</c:v>
                </c:pt>
                <c:pt idx="77">
                  <c:v>563.1362452482814</c:v>
                </c:pt>
                <c:pt idx="78">
                  <c:v>581.12138025201216</c:v>
                </c:pt>
                <c:pt idx="79">
                  <c:v>599.37336888610923</c:v>
                </c:pt>
                <c:pt idx="80">
                  <c:v>617.87209973636516</c:v>
                </c:pt>
                <c:pt idx="81">
                  <c:v>636.59538581217544</c:v>
                </c:pt>
                <c:pt idx="82">
                  <c:v>655.5189150798335</c:v>
                </c:pt>
                <c:pt idx="83">
                  <c:v>674.61621129395019</c:v>
                </c:pt>
                <c:pt idx="84">
                  <c:v>693.85860653376824</c:v>
                </c:pt>
                <c:pt idx="85">
                  <c:v>713.21522687190611</c:v>
                </c:pt>
                <c:pt idx="86">
                  <c:v>732.65299260711242</c:v>
                </c:pt>
                <c:pt idx="87">
                  <c:v>752.13663446324745</c:v>
                </c:pt>
                <c:pt idx="88">
                  <c:v>771.62872711823638</c:v>
                </c:pt>
                <c:pt idx="89">
                  <c:v>791.08974134687321</c:v>
                </c:pt>
                <c:pt idx="90">
                  <c:v>810.47811596377085</c:v>
                </c:pt>
                <c:pt idx="91">
                  <c:v>829.75035061455105</c:v>
                </c:pt>
                <c:pt idx="92">
                  <c:v>848.86112030033939</c:v>
                </c:pt>
                <c:pt idx="93">
                  <c:v>867.76341231991069</c:v>
                </c:pt>
                <c:pt idx="94">
                  <c:v>886.40868608182541</c:v>
                </c:pt>
                <c:pt idx="95">
                  <c:v>904.74705597488821</c:v>
                </c:pt>
                <c:pt idx="96">
                  <c:v>922.7274971904875</c:v>
                </c:pt>
                <c:pt idx="97">
                  <c:v>940.29807406535326</c:v>
                </c:pt>
                <c:pt idx="98">
                  <c:v>957.40619016914104</c:v>
                </c:pt>
                <c:pt idx="99">
                  <c:v>973.99885899420951</c:v>
                </c:pt>
                <c:pt idx="100">
                  <c:v>990.02299372197069</c:v>
                </c:pt>
                <c:pt idx="101">
                  <c:v>1005.4257141596134</c:v>
                </c:pt>
                <c:pt idx="102">
                  <c:v>1020.1546685487695</c:v>
                </c:pt>
                <c:pt idx="103">
                  <c:v>1034.1583675778709</c:v>
                </c:pt>
                <c:pt idx="104">
                  <c:v>1047.3865275684768</c:v>
                </c:pt>
                <c:pt idx="105">
                  <c:v>1059.7904194787989</c:v>
                </c:pt>
                <c:pt idx="106">
                  <c:v>1071.3232200755463</c:v>
                </c:pt>
                <c:pt idx="107">
                  <c:v>1081.9403613814438</c:v>
                </c:pt>
                <c:pt idx="108">
                  <c:v>1091.5998743184584</c:v>
                </c:pt>
                <c:pt idx="109">
                  <c:v>1100.2627223408413</c:v>
                </c:pt>
                <c:pt idx="110">
                  <c:v>1107.8931208022193</c:v>
                </c:pt>
                <c:pt idx="111">
                  <c:v>1114.4588378230003</c:v>
                </c:pt>
                <c:pt idx="112">
                  <c:v>1119.9314725282595</c:v>
                </c:pt>
                <c:pt idx="113">
                  <c:v>1124.2867067147322</c:v>
                </c:pt>
                <c:pt idx="114">
                  <c:v>1127.5045262713302</c:v>
                </c:pt>
                <c:pt idx="115">
                  <c:v>1129.5694090250131</c:v>
                </c:pt>
                <c:pt idx="116">
                  <c:v>1130.4704761054429</c:v>
                </c:pt>
                <c:pt idx="117">
                  <c:v>1130.2016044070974</c:v>
                </c:pt>
                <c:pt idx="118">
                  <c:v>1128.7614982737739</c:v>
                </c:pt>
                <c:pt idx="119">
                  <c:v>1126.1537191189498</c:v>
                </c:pt>
                <c:pt idx="120">
                  <c:v>1122.3866723204389</c:v>
                </c:pt>
                <c:pt idx="121">
                  <c:v>1117.4735513701073</c:v>
                </c:pt>
                <c:pt idx="122">
                  <c:v>1111.4322399051457</c:v>
                </c:pt>
                <c:pt idx="123">
                  <c:v>1104.2851728851645</c:v>
                </c:pt>
                <c:pt idx="124">
                  <c:v>1096.059158792071</c:v>
                </c:pt>
                <c:pt idx="125">
                  <c:v>1086.7851652989914</c:v>
                </c:pt>
                <c:pt idx="126">
                  <c:v>1076.4980713785956</c:v>
                </c:pt>
                <c:pt idx="127">
                  <c:v>1065.2363892741712</c:v>
                </c:pt>
                <c:pt idx="128">
                  <c:v>1053.0419601458486</c:v>
                </c:pt>
                <c:pt idx="129">
                  <c:v>1039.9596275059841</c:v>
                </c:pt>
                <c:pt idx="130">
                  <c:v>1026.036892778699</c:v>
                </c:pt>
                <c:pt idx="131">
                  <c:v>1011.323557453352</c:v>
                </c:pt>
                <c:pt idx="132">
                  <c:v>995.87135634755293</c:v>
                </c:pt>
                <c:pt idx="133">
                  <c:v>979.73358645671249</c:v>
                </c:pt>
                <c:pt idx="134">
                  <c:v>962.96473575195228</c:v>
                </c:pt>
                <c:pt idx="135">
                  <c:v>945.62011609379715</c:v>
                </c:pt>
                <c:pt idx="136">
                  <c:v>927.75550417720342</c:v>
                </c:pt>
                <c:pt idx="137">
                  <c:v>909.42679410693563</c:v>
                </c:pt>
                <c:pt idx="138">
                  <c:v>890.68966484577413</c:v>
                </c:pt>
                <c:pt idx="139">
                  <c:v>871.59926538567856</c:v>
                </c:pt>
                <c:pt idx="140">
                  <c:v>852.20992007133179</c:v>
                </c:pt>
                <c:pt idx="141">
                  <c:v>832.57485607491026</c:v>
                </c:pt>
                <c:pt idx="142">
                  <c:v>812.74595458643137</c:v>
                </c:pt>
                <c:pt idx="143">
                  <c:v>792.77352685079188</c:v>
                </c:pt>
                <c:pt idx="144">
                  <c:v>772.70611577026295</c:v>
                </c:pt>
                <c:pt idx="145">
                  <c:v>752.59032339391797</c:v>
                </c:pt>
                <c:pt idx="146">
                  <c:v>732.47066424830143</c:v>
                </c:pt>
                <c:pt idx="147">
                  <c:v>712.38944413154491</c:v>
                </c:pt>
                <c:pt idx="148">
                  <c:v>692.38666368975032</c:v>
                </c:pt>
                <c:pt idx="149">
                  <c:v>672.49994583741488</c:v>
                </c:pt>
                <c:pt idx="150">
                  <c:v>652.76448585964488</c:v>
                </c:pt>
                <c:pt idx="151">
                  <c:v>633.21302285355375</c:v>
                </c:pt>
                <c:pt idx="152">
                  <c:v>613.87583102233248</c:v>
                </c:pt>
                <c:pt idx="153">
                  <c:v>594.78072923207844</c:v>
                </c:pt>
                <c:pt idx="154">
                  <c:v>575.95310716552774</c:v>
                </c:pt>
                <c:pt idx="155">
                  <c:v>557.41596637582938</c:v>
                </c:pt>
                <c:pt idx="156">
                  <c:v>539.1899745293216</c:v>
                </c:pt>
                <c:pt idx="157">
                  <c:v>521.29353114500623</c:v>
                </c:pt>
                <c:pt idx="158">
                  <c:v>503.74284317941994</c:v>
                </c:pt>
                <c:pt idx="159">
                  <c:v>486.55200886281278</c:v>
                </c:pt>
                <c:pt idx="160">
                  <c:v>469.73310826721405</c:v>
                </c:pt>
                <c:pt idx="161">
                  <c:v>453.29629917581826</c:v>
                </c:pt>
                <c:pt idx="162">
                  <c:v>437.24991691779235</c:v>
                </c:pt>
                <c:pt idx="163">
                  <c:v>421.60057693537703</c:v>
                </c:pt>
                <c:pt idx="164">
                  <c:v>406.35327895900184</c:v>
                </c:pt>
                <c:pt idx="165">
                  <c:v>391.51151177371446</c:v>
                </c:pt>
                <c:pt idx="166">
                  <c:v>377.07735766944865</c:v>
                </c:pt>
                <c:pt idx="167">
                  <c:v>363.05159577207479</c:v>
                </c:pt>
                <c:pt idx="168">
                  <c:v>349.43380356076807</c:v>
                </c:pt>
                <c:pt idx="169">
                  <c:v>336.22245596924171</c:v>
                </c:pt>
                <c:pt idx="170">
                  <c:v>323.41502156926884</c:v>
                </c:pt>
                <c:pt idx="171">
                  <c:v>311.0080554165462</c:v>
                </c:pt>
                <c:pt idx="172">
                  <c:v>298.99728822413653</c:v>
                </c:pt>
                <c:pt idx="173">
                  <c:v>287.37771160251003</c:v>
                </c:pt>
                <c:pt idx="174">
                  <c:v>276.14365917140174</c:v>
                </c:pt>
                <c:pt idx="175">
                  <c:v>265.28888341337489</c:v>
                </c:pt>
                <c:pt idx="176">
                  <c:v>254.80662818846869</c:v>
                </c:pt>
                <c:pt idx="177">
                  <c:v>244.68969688411056</c:v>
                </c:pt>
                <c:pt idx="178">
                  <c:v>234.93051620915307</c:v>
                </c:pt>
                <c:pt idx="179">
                  <c:v>225.52119568266085</c:v>
                </c:pt>
                <c:pt idx="180">
                  <c:v>216.4535828962988</c:v>
                </c:pt>
                <c:pt idx="181">
                  <c:v>207.7193146553702</c:v>
                </c:pt>
                <c:pt idx="182">
                  <c:v>199.30986412532326</c:v>
                </c:pt>
                <c:pt idx="183">
                  <c:v>191.21658412687205</c:v>
                </c:pt>
                <c:pt idx="184">
                  <c:v>183.43074673641937</c:v>
                </c:pt>
                <c:pt idx="185">
                  <c:v>175.9435793584685</c:v>
                </c:pt>
                <c:pt idx="186">
                  <c:v>168.74629744379811</c:v>
                </c:pt>
                <c:pt idx="187">
                  <c:v>161.83013403033851</c:v>
                </c:pt>
                <c:pt idx="188">
                  <c:v>155.18636628824467</c:v>
                </c:pt>
                <c:pt idx="189">
                  <c:v>148.80633924660992</c:v>
                </c:pt>
                <c:pt idx="190">
                  <c:v>142.68148688205028</c:v>
                </c:pt>
                <c:pt idx="191">
                  <c:v>136.80335074457872</c:v>
                </c:pt>
                <c:pt idx="192">
                  <c:v>131.16359628948084</c:v>
                </c:pt>
                <c:pt idx="193">
                  <c:v>125.75402708403071</c:v>
                </c:pt>
                <c:pt idx="194">
                  <c:v>120.56659704750672</c:v>
                </c:pt>
                <c:pt idx="195">
                  <c:v>115.59342087853696</c:v>
                </c:pt>
                <c:pt idx="196">
                  <c:v>110.82678281633784</c:v>
                </c:pt>
                <c:pt idx="197">
                  <c:v>106.25914387671243</c:v>
                </c:pt>
                <c:pt idx="198">
                  <c:v>101.88314769405737</c:v>
                </c:pt>
                <c:pt idx="199">
                  <c:v>97.69162509480455</c:v>
                </c:pt>
                <c:pt idx="200">
                  <c:v>93.677597520636098</c:v>
                </c:pt>
                <c:pt idx="201">
                  <c:v>89.834279410572194</c:v>
                </c:pt>
                <c:pt idx="202">
                  <c:v>86.15507964647496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8B-490C-84AF-F5A73B62BC66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curve-68-0'!$X$3:$X$205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1.1066862737671992</c:v>
                </c:pt>
                <c:pt idx="2">
                  <c:v>4.2364397506138296</c:v>
                </c:pt>
                <c:pt idx="3">
                  <c:v>4.4908829133012418</c:v>
                </c:pt>
                <c:pt idx="4">
                  <c:v>4.7563570367574748</c:v>
                </c:pt>
                <c:pt idx="5">
                  <c:v>5.0333285351018553</c:v>
                </c:pt>
                <c:pt idx="6">
                  <c:v>5.3222823441392286</c:v>
                </c:pt>
                <c:pt idx="7">
                  <c:v>5.6237225428721338</c:v>
                </c:pt>
                <c:pt idx="8">
                  <c:v>5.9381729846572648</c:v>
                </c:pt>
                <c:pt idx="9">
                  <c:v>6.2661779370190018</c:v>
                </c:pt>
                <c:pt idx="10">
                  <c:v>6.6083027289050023</c:v>
                </c:pt>
                <c:pt idx="11">
                  <c:v>6.965134403713158</c:v>
                </c:pt>
                <c:pt idx="12">
                  <c:v>7.3372823766977291</c:v>
                </c:pt>
                <c:pt idx="13">
                  <c:v>7.7253790947295897</c:v>
                </c:pt>
                <c:pt idx="14">
                  <c:v>8.1300806962336658</c:v>
                </c:pt>
                <c:pt idx="15">
                  <c:v>8.5520676690760151</c:v>
                </c:pt>
                <c:pt idx="16">
                  <c:v>8.9920455036414104</c:v>
                </c:pt>
                <c:pt idx="17">
                  <c:v>9.4507453381651452</c:v>
                </c:pt>
                <c:pt idx="18">
                  <c:v>9.9289245928511072</c:v>
                </c:pt>
                <c:pt idx="19">
                  <c:v>10.427367589358916</c:v>
                </c:pt>
                <c:pt idx="20">
                  <c:v>10.946886151204984</c:v>
                </c:pt>
                <c:pt idx="21">
                  <c:v>11.488320181052725</c:v>
                </c:pt>
                <c:pt idx="22">
                  <c:v>12.052538209500252</c:v>
                </c:pt>
                <c:pt idx="23">
                  <c:v>12.640437910201641</c:v>
                </c:pt>
                <c:pt idx="24">
                  <c:v>13.252946575170734</c:v>
                </c:pt>
                <c:pt idx="25">
                  <c:v>13.891021543939175</c:v>
                </c:pt>
                <c:pt idx="26">
                  <c:v>14.555650579202606</c:v>
                </c:pt>
                <c:pt idx="27">
                  <c:v>15.247852181614176</c:v>
                </c:pt>
                <c:pt idx="28">
                  <c:v>15.968675834815208</c:v>
                </c:pt>
                <c:pt idx="29">
                  <c:v>16.71920217186873</c:v>
                </c:pt>
                <c:pt idx="30">
                  <c:v>17.500543053147858</c:v>
                </c:pt>
                <c:pt idx="31">
                  <c:v>18.313841545199327</c:v>
                </c:pt>
                <c:pt idx="32">
                  <c:v>19.160271788786432</c:v>
                </c:pt>
                <c:pt idx="33">
                  <c:v>20.041038743859655</c:v>
                </c:pt>
                <c:pt idx="34">
                  <c:v>20.957377798494829</c:v>
                </c:pt>
                <c:pt idx="35">
                  <c:v>21.910554227142498</c:v>
                </c:pt>
                <c:pt idx="36">
                  <c:v>23.054656208767238</c:v>
                </c:pt>
                <c:pt idx="37">
                  <c:v>25.631563279002524</c:v>
                </c:pt>
                <c:pt idx="38">
                  <c:v>28.310481645361438</c:v>
                </c:pt>
                <c:pt idx="39">
                  <c:v>31.09485091981924</c:v>
                </c:pt>
                <c:pt idx="40">
                  <c:v>33.988171607698192</c:v>
                </c:pt>
                <c:pt idx="41">
                  <c:v>36.994000615354409</c:v>
                </c:pt>
                <c:pt idx="42">
                  <c:v>40.115946064033025</c:v>
                </c:pt>
                <c:pt idx="43">
                  <c:v>43.357661354898951</c:v>
                </c:pt>
                <c:pt idx="44">
                  <c:v>46.722838427403005</c:v>
                </c:pt>
                <c:pt idx="45">
                  <c:v>50.215200151054518</c:v>
                </c:pt>
                <c:pt idx="46">
                  <c:v>53.838491788646749</c:v>
                </c:pt>
                <c:pt idx="47">
                  <c:v>57.596471467842093</c:v>
                </c:pt>
                <c:pt idx="48">
                  <c:v>61.492899595746223</c:v>
                </c:pt>
                <c:pt idx="49">
                  <c:v>65.531527150214174</c:v>
                </c:pt>
                <c:pt idx="50">
                  <c:v>69.716082782390401</c:v>
                </c:pt>
                <c:pt idx="51">
                  <c:v>74.050258662960786</c:v>
                </c:pt>
                <c:pt idx="52">
                  <c:v>78.537695006555055</c:v>
                </c:pt>
                <c:pt idx="53">
                  <c:v>83.181963210068119</c:v>
                </c:pt>
                <c:pt idx="54">
                  <c:v>87.986547542819665</c:v>
                </c:pt>
                <c:pt idx="55">
                  <c:v>92.954825328560361</c:v>
                </c:pt>
                <c:pt idx="56">
                  <c:v>98.090045566166864</c:v>
                </c:pt>
                <c:pt idx="57">
                  <c:v>103.39530593827284</c:v>
                </c:pt>
                <c:pt idx="58">
                  <c:v>108.87352816720907</c:v>
                </c:pt>
                <c:pt idx="59">
                  <c:v>114.52743168287684</c:v>
                </c:pt>
                <c:pt idx="60">
                  <c:v>120.35950557989985</c:v>
                </c:pt>
                <c:pt idx="61">
                  <c:v>126.37197885190444</c:v>
                </c:pt>
                <c:pt idx="62">
                  <c:v>132.56678890469976</c:v>
                </c:pt>
                <c:pt idx="63">
                  <c:v>138.94554836576071</c:v>
                </c:pt>
                <c:pt idx="64">
                  <c:v>145.50951022646453</c:v>
                </c:pt>
                <c:pt idx="65">
                  <c:v>152.25953137258034</c:v>
                </c:pt>
                <c:pt idx="66">
                  <c:v>159.19603458255693</c:v>
                </c:pt>
                <c:pt idx="67">
                  <c:v>166.31896909701439</c:v>
                </c:pt>
                <c:pt idx="68">
                  <c:v>173.62776989131891</c:v>
                </c:pt>
                <c:pt idx="69">
                  <c:v>181.12131581375237</c:v>
                </c:pt>
                <c:pt idx="70">
                  <c:v>188.79788678330047</c:v>
                </c:pt>
                <c:pt idx="71">
                  <c:v>196.65512027677616</c:v>
                </c:pt>
                <c:pt idx="72">
                  <c:v>204.68996737207794</c:v>
                </c:pt>
                <c:pt idx="73">
                  <c:v>212.89864865349207</c:v>
                </c:pt>
                <c:pt idx="74">
                  <c:v>221.27661032544799</c:v>
                </c:pt>
                <c:pt idx="75">
                  <c:v>229.81848092309275</c:v>
                </c:pt>
                <c:pt idx="76">
                  <c:v>238.51802905108332</c:v>
                </c:pt>
                <c:pt idx="77">
                  <c:v>247.36812262414071</c:v>
                </c:pt>
                <c:pt idx="78">
                  <c:v>256.36069012600609</c:v>
                </c:pt>
                <c:pt idx="79">
                  <c:v>265.48668444305463</c:v>
                </c:pt>
                <c:pt idx="80">
                  <c:v>274.73604986818259</c:v>
                </c:pt>
                <c:pt idx="81">
                  <c:v>284.09769290608773</c:v>
                </c:pt>
                <c:pt idx="82">
                  <c:v>293.55945753991676</c:v>
                </c:pt>
                <c:pt idx="83">
                  <c:v>303.1081056469751</c:v>
                </c:pt>
                <c:pt idx="84">
                  <c:v>312.72930326688413</c:v>
                </c:pt>
                <c:pt idx="85">
                  <c:v>322.40761343595307</c:v>
                </c:pt>
                <c:pt idx="86">
                  <c:v>332.12649630355622</c:v>
                </c:pt>
                <c:pt idx="87">
                  <c:v>341.86831723162373</c:v>
                </c:pt>
                <c:pt idx="88">
                  <c:v>351.6143635591182</c:v>
                </c:pt>
                <c:pt idx="89">
                  <c:v>361.34487067343662</c:v>
                </c:pt>
                <c:pt idx="90">
                  <c:v>371.03905798188543</c:v>
                </c:pt>
                <c:pt idx="91">
                  <c:v>380.67517530727554</c:v>
                </c:pt>
                <c:pt idx="92">
                  <c:v>390.23056015016971</c:v>
                </c:pt>
                <c:pt idx="93">
                  <c:v>399.68170615995535</c:v>
                </c:pt>
                <c:pt idx="94">
                  <c:v>409.00434304091272</c:v>
                </c:pt>
                <c:pt idx="95">
                  <c:v>418.17352798744412</c:v>
                </c:pt>
                <c:pt idx="96">
                  <c:v>427.16374859524376</c:v>
                </c:pt>
                <c:pt idx="97">
                  <c:v>435.94903703267664</c:v>
                </c:pt>
                <c:pt idx="98">
                  <c:v>444.50309508457053</c:v>
                </c:pt>
                <c:pt idx="99">
                  <c:v>452.79942949710477</c:v>
                </c:pt>
                <c:pt idx="100">
                  <c:v>460.81149686098536</c:v>
                </c:pt>
                <c:pt idx="101">
                  <c:v>468.51285707980674</c:v>
                </c:pt>
                <c:pt idx="102">
                  <c:v>475.87733427438474</c:v>
                </c:pt>
                <c:pt idx="103">
                  <c:v>482.87918378893545</c:v>
                </c:pt>
                <c:pt idx="104">
                  <c:v>489.49326378423842</c:v>
                </c:pt>
                <c:pt idx="105">
                  <c:v>495.69520973939944</c:v>
                </c:pt>
                <c:pt idx="106">
                  <c:v>501.46161003777314</c:v>
                </c:pt>
                <c:pt idx="107">
                  <c:v>506.77018069072193</c:v>
                </c:pt>
                <c:pt idx="108">
                  <c:v>511.59993715922923</c:v>
                </c:pt>
                <c:pt idx="109">
                  <c:v>515.93136117042059</c:v>
                </c:pt>
                <c:pt idx="110">
                  <c:v>519.7465604011096</c:v>
                </c:pt>
                <c:pt idx="111">
                  <c:v>523.0294189115001</c:v>
                </c:pt>
                <c:pt idx="112">
                  <c:v>525.76573626412971</c:v>
                </c:pt>
                <c:pt idx="113">
                  <c:v>527.94335335736605</c:v>
                </c:pt>
                <c:pt idx="114">
                  <c:v>529.55226313566504</c:v>
                </c:pt>
                <c:pt idx="115">
                  <c:v>530.58470451250651</c:v>
                </c:pt>
                <c:pt idx="116">
                  <c:v>531.03523805272141</c:v>
                </c:pt>
                <c:pt idx="117">
                  <c:v>530.90080220354866</c:v>
                </c:pt>
                <c:pt idx="118">
                  <c:v>530.1807491368869</c:v>
                </c:pt>
                <c:pt idx="119">
                  <c:v>528.87685955947484</c:v>
                </c:pt>
                <c:pt idx="120">
                  <c:v>526.99333616021943</c:v>
                </c:pt>
                <c:pt idx="121">
                  <c:v>524.53677568505361</c:v>
                </c:pt>
                <c:pt idx="122">
                  <c:v>521.51611995257281</c:v>
                </c:pt>
                <c:pt idx="123">
                  <c:v>517.94258644258218</c:v>
                </c:pt>
                <c:pt idx="124">
                  <c:v>513.82957939603546</c:v>
                </c:pt>
                <c:pt idx="125">
                  <c:v>509.19258264949571</c:v>
                </c:pt>
                <c:pt idx="126">
                  <c:v>504.0490356892978</c:v>
                </c:pt>
                <c:pt idx="127">
                  <c:v>498.41819463708561</c:v>
                </c:pt>
                <c:pt idx="128">
                  <c:v>492.32098007292433</c:v>
                </c:pt>
                <c:pt idx="129">
                  <c:v>485.77981375299208</c:v>
                </c:pt>
                <c:pt idx="130">
                  <c:v>478.8184463893495</c:v>
                </c:pt>
                <c:pt idx="131">
                  <c:v>471.46177872667602</c:v>
                </c:pt>
                <c:pt idx="132">
                  <c:v>463.73567817377648</c:v>
                </c:pt>
                <c:pt idx="133">
                  <c:v>455.66679322835625</c:v>
                </c:pt>
                <c:pt idx="134">
                  <c:v>447.28236787597615</c:v>
                </c:pt>
                <c:pt idx="135">
                  <c:v>438.61005804689859</c:v>
                </c:pt>
                <c:pt idx="136">
                  <c:v>429.67775208860172</c:v>
                </c:pt>
                <c:pt idx="137">
                  <c:v>420.51339705346783</c:v>
                </c:pt>
                <c:pt idx="138">
                  <c:v>411.14483242288708</c:v>
                </c:pt>
                <c:pt idx="139">
                  <c:v>401.59963269283929</c:v>
                </c:pt>
                <c:pt idx="140">
                  <c:v>391.90496003566591</c:v>
                </c:pt>
                <c:pt idx="141">
                  <c:v>382.08742803745514</c:v>
                </c:pt>
                <c:pt idx="142">
                  <c:v>372.17297729321569</c:v>
                </c:pt>
                <c:pt idx="143">
                  <c:v>362.18676342539595</c:v>
                </c:pt>
                <c:pt idx="144">
                  <c:v>352.15305788513149</c:v>
                </c:pt>
                <c:pt idx="145">
                  <c:v>342.095161696959</c:v>
                </c:pt>
                <c:pt idx="146">
                  <c:v>332.03533212415073</c:v>
                </c:pt>
                <c:pt idx="147">
                  <c:v>321.99472206577246</c:v>
                </c:pt>
                <c:pt idx="148">
                  <c:v>311.99333184487517</c:v>
                </c:pt>
                <c:pt idx="149">
                  <c:v>302.04997291870745</c:v>
                </c:pt>
                <c:pt idx="150">
                  <c:v>292.18224292982245</c:v>
                </c:pt>
                <c:pt idx="151">
                  <c:v>282.40651142677689</c:v>
                </c:pt>
                <c:pt idx="152">
                  <c:v>272.73791551116625</c:v>
                </c:pt>
                <c:pt idx="153">
                  <c:v>263.19036461603923</c:v>
                </c:pt>
                <c:pt idx="154">
                  <c:v>253.77655358276388</c:v>
                </c:pt>
                <c:pt idx="155">
                  <c:v>244.5079831879147</c:v>
                </c:pt>
                <c:pt idx="156">
                  <c:v>235.39498726466081</c:v>
                </c:pt>
                <c:pt idx="157">
                  <c:v>226.44676557250312</c:v>
                </c:pt>
                <c:pt idx="158">
                  <c:v>217.67142158970998</c:v>
                </c:pt>
                <c:pt idx="159">
                  <c:v>209.0760044314064</c:v>
                </c:pt>
                <c:pt idx="160">
                  <c:v>200.66655413360704</c:v>
                </c:pt>
                <c:pt idx="161">
                  <c:v>192.44814958790914</c:v>
                </c:pt>
                <c:pt idx="162">
                  <c:v>184.42495845889619</c:v>
                </c:pt>
                <c:pt idx="163">
                  <c:v>176.60028846768853</c:v>
                </c:pt>
                <c:pt idx="164">
                  <c:v>168.97663947950093</c:v>
                </c:pt>
                <c:pt idx="165">
                  <c:v>161.55575588685724</c:v>
                </c:pt>
                <c:pt idx="166">
                  <c:v>154.33867883472433</c:v>
                </c:pt>
                <c:pt idx="167">
                  <c:v>147.32579788603741</c:v>
                </c:pt>
                <c:pt idx="168">
                  <c:v>140.51690178038405</c:v>
                </c:pt>
                <c:pt idx="169">
                  <c:v>133.91122798462087</c:v>
                </c:pt>
                <c:pt idx="170">
                  <c:v>127.50751078463442</c:v>
                </c:pt>
                <c:pt idx="171">
                  <c:v>121.3040277082731</c:v>
                </c:pt>
                <c:pt idx="172">
                  <c:v>115.29864411206826</c:v>
                </c:pt>
                <c:pt idx="173">
                  <c:v>109.48885580125501</c:v>
                </c:pt>
                <c:pt idx="174">
                  <c:v>103.87182958570087</c:v>
                </c:pt>
                <c:pt idx="175">
                  <c:v>98.444441706687442</c:v>
                </c:pt>
                <c:pt idx="176">
                  <c:v>93.203314094234344</c:v>
                </c:pt>
                <c:pt idx="177">
                  <c:v>88.144848442055277</c:v>
                </c:pt>
                <c:pt idx="178">
                  <c:v>83.265258104576532</c:v>
                </c:pt>
                <c:pt idx="179">
                  <c:v>78.56059784133042</c:v>
                </c:pt>
                <c:pt idx="180">
                  <c:v>74.026791448149396</c:v>
                </c:pt>
                <c:pt idx="181">
                  <c:v>69.659657327685096</c:v>
                </c:pt>
                <c:pt idx="182">
                  <c:v>65.454932062661626</c:v>
                </c:pt>
                <c:pt idx="183">
                  <c:v>61.408292063436022</c:v>
                </c:pt>
                <c:pt idx="184">
                  <c:v>57.51537336820968</c:v>
                </c:pt>
                <c:pt idx="185">
                  <c:v>53.771789679234246</c:v>
                </c:pt>
                <c:pt idx="186">
                  <c:v>50.173148721899054</c:v>
                </c:pt>
                <c:pt idx="187">
                  <c:v>46.715067015169254</c:v>
                </c:pt>
                <c:pt idx="188">
                  <c:v>43.393183144122332</c:v>
                </c:pt>
                <c:pt idx="189">
                  <c:v>40.203169623304959</c:v>
                </c:pt>
                <c:pt idx="190">
                  <c:v>37.140743441025137</c:v>
                </c:pt>
                <c:pt idx="191">
                  <c:v>34.201675372289358</c:v>
                </c:pt>
                <c:pt idx="192">
                  <c:v>31.381798144740419</c:v>
                </c:pt>
                <c:pt idx="193">
                  <c:v>28.677013542015356</c:v>
                </c:pt>
                <c:pt idx="194">
                  <c:v>26.08329852375336</c:v>
                </c:pt>
                <c:pt idx="195">
                  <c:v>23.596710439268481</c:v>
                </c:pt>
                <c:pt idx="196">
                  <c:v>22.165356563267569</c:v>
                </c:pt>
                <c:pt idx="197">
                  <c:v>21.251828775342489</c:v>
                </c:pt>
                <c:pt idx="198">
                  <c:v>20.376629538811475</c:v>
                </c:pt>
                <c:pt idx="199">
                  <c:v>19.538325018960911</c:v>
                </c:pt>
                <c:pt idx="200">
                  <c:v>18.735519504127222</c:v>
                </c:pt>
                <c:pt idx="201">
                  <c:v>17.966855882114441</c:v>
                </c:pt>
                <c:pt idx="202">
                  <c:v>17.231015929294994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8B-490C-84AF-F5A73B62B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curve-68-0'!$O$3:$O$205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276.67156844179976</c:v>
                </c:pt>
                <c:pt idx="2">
                  <c:v>1059.1099376534573</c:v>
                </c:pt>
                <c:pt idx="3">
                  <c:v>1122.7207283253103</c:v>
                </c:pt>
                <c:pt idx="4">
                  <c:v>1189.0892591893687</c:v>
                </c:pt>
                <c:pt idx="5">
                  <c:v>1258.3321337754637</c:v>
                </c:pt>
                <c:pt idx="6">
                  <c:v>1330.5705860348071</c:v>
                </c:pt>
                <c:pt idx="7">
                  <c:v>1405.9306357180335</c:v>
                </c:pt>
                <c:pt idx="8">
                  <c:v>1484.5432461643161</c:v>
                </c:pt>
                <c:pt idx="9">
                  <c:v>1566.5444842547504</c:v>
                </c:pt>
                <c:pt idx="10">
                  <c:v>1652.0756822262506</c:v>
                </c:pt>
                <c:pt idx="11">
                  <c:v>1741.2836009282894</c:v>
                </c:pt>
                <c:pt idx="12">
                  <c:v>1834.3205941744322</c:v>
                </c:pt>
                <c:pt idx="13">
                  <c:v>1931.3447736823973</c:v>
                </c:pt>
                <c:pt idx="14">
                  <c:v>2032.5201740584164</c:v>
                </c:pt>
                <c:pt idx="15">
                  <c:v>2138.0169172690034</c:v>
                </c:pt>
                <c:pt idx="16">
                  <c:v>2248.0113759103524</c:v>
                </c:pt>
                <c:pt idx="17">
                  <c:v>2362.6863345412862</c:v>
                </c:pt>
                <c:pt idx="18">
                  <c:v>2482.2311482127766</c:v>
                </c:pt>
                <c:pt idx="19">
                  <c:v>2606.8418973397288</c:v>
                </c:pt>
                <c:pt idx="20">
                  <c:v>2736.7215378012456</c:v>
                </c:pt>
                <c:pt idx="21">
                  <c:v>2872.0800452631811</c:v>
                </c:pt>
                <c:pt idx="22">
                  <c:v>3013.1345523750629</c:v>
                </c:pt>
                <c:pt idx="23">
                  <c:v>3160.1094775504102</c:v>
                </c:pt>
                <c:pt idx="24">
                  <c:v>3313.236643792683</c:v>
                </c:pt>
                <c:pt idx="25">
                  <c:v>3472.7553859847935</c:v>
                </c:pt>
                <c:pt idx="26">
                  <c:v>3638.9126448006514</c:v>
                </c:pt>
                <c:pt idx="27">
                  <c:v>3811.9630454035437</c:v>
                </c:pt>
                <c:pt idx="28">
                  <c:v>3992.1689587038013</c:v>
                </c:pt>
                <c:pt idx="29">
                  <c:v>4179.8005429671821</c:v>
                </c:pt>
                <c:pt idx="30">
                  <c:v>4375.135763286964</c:v>
                </c:pt>
                <c:pt idx="31">
                  <c:v>4578.460386299832</c:v>
                </c:pt>
                <c:pt idx="32">
                  <c:v>4790.0679471966077</c:v>
                </c:pt>
                <c:pt idx="33">
                  <c:v>5010.2596859649129</c:v>
                </c:pt>
                <c:pt idx="34">
                  <c:v>5239.3444496237062</c:v>
                </c:pt>
                <c:pt idx="35">
                  <c:v>5477.6385567856241</c:v>
                </c:pt>
                <c:pt idx="36">
                  <c:v>5725.4656208767237</c:v>
                </c:pt>
                <c:pt idx="37">
                  <c:v>5983.1563279002521</c:v>
                </c:pt>
                <c:pt idx="38">
                  <c:v>6251.0481645361433</c:v>
                </c:pt>
                <c:pt idx="39">
                  <c:v>6529.4850919819237</c:v>
                </c:pt>
                <c:pt idx="40">
                  <c:v>6818.8171607698187</c:v>
                </c:pt>
                <c:pt idx="41">
                  <c:v>7119.4000615354416</c:v>
                </c:pt>
                <c:pt idx="42">
                  <c:v>7431.5946064033024</c:v>
                </c:pt>
                <c:pt idx="43">
                  <c:v>7755.7661354898946</c:v>
                </c:pt>
                <c:pt idx="44">
                  <c:v>8092.2838427403003</c:v>
                </c:pt>
                <c:pt idx="45">
                  <c:v>8441.5200151054523</c:v>
                </c:pt>
                <c:pt idx="46">
                  <c:v>8803.8491788646752</c:v>
                </c:pt>
                <c:pt idx="47">
                  <c:v>9179.6471467842093</c:v>
                </c:pt>
                <c:pt idx="48">
                  <c:v>9569.2899595746221</c:v>
                </c:pt>
                <c:pt idx="49">
                  <c:v>9973.152715021417</c:v>
                </c:pt>
                <c:pt idx="50">
                  <c:v>10391.60827823904</c:v>
                </c:pt>
                <c:pt idx="51">
                  <c:v>10825.025866296079</c:v>
                </c:pt>
                <c:pt idx="52">
                  <c:v>11273.769500655506</c:v>
                </c:pt>
                <c:pt idx="53">
                  <c:v>11738.196321006812</c:v>
                </c:pt>
                <c:pt idx="54">
                  <c:v>12218.654754281966</c:v>
                </c:pt>
                <c:pt idx="55">
                  <c:v>12715.482532856036</c:v>
                </c:pt>
                <c:pt idx="56">
                  <c:v>13229.004556616686</c:v>
                </c:pt>
                <c:pt idx="57">
                  <c:v>13759.530593827285</c:v>
                </c:pt>
                <c:pt idx="58">
                  <c:v>14307.352816720908</c:v>
                </c:pt>
                <c:pt idx="59">
                  <c:v>14872.743168287683</c:v>
                </c:pt>
                <c:pt idx="60">
                  <c:v>15455.950557989983</c:v>
                </c:pt>
                <c:pt idx="61">
                  <c:v>16057.197885190444</c:v>
                </c:pt>
                <c:pt idx="62">
                  <c:v>16676.678890469975</c:v>
                </c:pt>
                <c:pt idx="63">
                  <c:v>17314.55483657607</c:v>
                </c:pt>
                <c:pt idx="64">
                  <c:v>17970.951022646452</c:v>
                </c:pt>
                <c:pt idx="65">
                  <c:v>18645.953137258031</c:v>
                </c:pt>
                <c:pt idx="66">
                  <c:v>19339.603458255693</c:v>
                </c:pt>
                <c:pt idx="67">
                  <c:v>20051.896909701438</c:v>
                </c:pt>
                <c:pt idx="68">
                  <c:v>20782.776989131889</c:v>
                </c:pt>
                <c:pt idx="69">
                  <c:v>21532.131581375237</c:v>
                </c:pt>
                <c:pt idx="70">
                  <c:v>22299.788678330046</c:v>
                </c:pt>
                <c:pt idx="71">
                  <c:v>23085.512027677614</c:v>
                </c:pt>
                <c:pt idx="72">
                  <c:v>23888.996737207792</c:v>
                </c:pt>
                <c:pt idx="73">
                  <c:v>24709.864865349206</c:v>
                </c:pt>
                <c:pt idx="74">
                  <c:v>25547.661032544798</c:v>
                </c:pt>
                <c:pt idx="75">
                  <c:v>26401.848092309276</c:v>
                </c:pt>
                <c:pt idx="76">
                  <c:v>27271.802905108332</c:v>
                </c:pt>
                <c:pt idx="77">
                  <c:v>28156.812262414067</c:v>
                </c:pt>
                <c:pt idx="78">
                  <c:v>29056.069012600605</c:v>
                </c:pt>
                <c:pt idx="79">
                  <c:v>29968.668444305458</c:v>
                </c:pt>
                <c:pt idx="80">
                  <c:v>30893.604986818256</c:v>
                </c:pt>
                <c:pt idx="81">
                  <c:v>31829.769290608769</c:v>
                </c:pt>
                <c:pt idx="82">
                  <c:v>32775.945753991677</c:v>
                </c:pt>
                <c:pt idx="83">
                  <c:v>33730.810564697509</c:v>
                </c:pt>
                <c:pt idx="84">
                  <c:v>34692.930326688409</c:v>
                </c:pt>
                <c:pt idx="85">
                  <c:v>35660.761343595303</c:v>
                </c:pt>
                <c:pt idx="86">
                  <c:v>36632.64963035562</c:v>
                </c:pt>
                <c:pt idx="87">
                  <c:v>37606.831723162373</c:v>
                </c:pt>
                <c:pt idx="88">
                  <c:v>38581.436355911821</c:v>
                </c:pt>
                <c:pt idx="89">
                  <c:v>39554.48706734366</c:v>
                </c:pt>
                <c:pt idx="90">
                  <c:v>40523.905798188542</c:v>
                </c:pt>
                <c:pt idx="91">
                  <c:v>41487.517530727549</c:v>
                </c:pt>
                <c:pt idx="92">
                  <c:v>42443.056015016969</c:v>
                </c:pt>
                <c:pt idx="93">
                  <c:v>43388.170615995536</c:v>
                </c:pt>
                <c:pt idx="94">
                  <c:v>44320.434304091272</c:v>
                </c:pt>
                <c:pt idx="95">
                  <c:v>45237.35279874441</c:v>
                </c:pt>
                <c:pt idx="96">
                  <c:v>46136.374859524374</c:v>
                </c:pt>
                <c:pt idx="97">
                  <c:v>47014.903703267664</c:v>
                </c:pt>
                <c:pt idx="98">
                  <c:v>47870.309508457052</c:v>
                </c:pt>
                <c:pt idx="99">
                  <c:v>48699.942949710472</c:v>
                </c:pt>
                <c:pt idx="100">
                  <c:v>49501.149686098535</c:v>
                </c:pt>
                <c:pt idx="101">
                  <c:v>50271.285707980671</c:v>
                </c:pt>
                <c:pt idx="102">
                  <c:v>51007.73342743847</c:v>
                </c:pt>
                <c:pt idx="103">
                  <c:v>51707.918378893548</c:v>
                </c:pt>
                <c:pt idx="104">
                  <c:v>52369.326378423844</c:v>
                </c:pt>
                <c:pt idx="105">
                  <c:v>52989.520973939943</c:v>
                </c:pt>
                <c:pt idx="106">
                  <c:v>53566.161003777313</c:v>
                </c:pt>
                <c:pt idx="107">
                  <c:v>54097.01806907219</c:v>
                </c:pt>
                <c:pt idx="108">
                  <c:v>54579.993715922923</c:v>
                </c:pt>
                <c:pt idx="109">
                  <c:v>55013.136117042064</c:v>
                </c:pt>
                <c:pt idx="110">
                  <c:v>55394.65604011096</c:v>
                </c:pt>
                <c:pt idx="111">
                  <c:v>55722.941891150011</c:v>
                </c:pt>
                <c:pt idx="112">
                  <c:v>55996.573626412974</c:v>
                </c:pt>
                <c:pt idx="113">
                  <c:v>56214.335335736607</c:v>
                </c:pt>
                <c:pt idx="114">
                  <c:v>56375.226313566505</c:v>
                </c:pt>
                <c:pt idx="115">
                  <c:v>56478.470451250651</c:v>
                </c:pt>
                <c:pt idx="116">
                  <c:v>56523.523805272147</c:v>
                </c:pt>
                <c:pt idx="117">
                  <c:v>56510.080220354866</c:v>
                </c:pt>
                <c:pt idx="118">
                  <c:v>56438.074913688688</c:v>
                </c:pt>
                <c:pt idx="119">
                  <c:v>56307.685955947483</c:v>
                </c:pt>
                <c:pt idx="120">
                  <c:v>56119.333616021948</c:v>
                </c:pt>
                <c:pt idx="121">
                  <c:v>55873.677568505365</c:v>
                </c:pt>
                <c:pt idx="122">
                  <c:v>55571.611995257284</c:v>
                </c:pt>
                <c:pt idx="123">
                  <c:v>55214.258644258218</c:v>
                </c:pt>
                <c:pt idx="124">
                  <c:v>54802.957939603548</c:v>
                </c:pt>
                <c:pt idx="125">
                  <c:v>54339.258264949567</c:v>
                </c:pt>
                <c:pt idx="126">
                  <c:v>53824.903568929774</c:v>
                </c:pt>
                <c:pt idx="127">
                  <c:v>53261.819463708562</c:v>
                </c:pt>
                <c:pt idx="128">
                  <c:v>52652.098007292429</c:v>
                </c:pt>
                <c:pt idx="129">
                  <c:v>51997.981375299205</c:v>
                </c:pt>
                <c:pt idx="130">
                  <c:v>51301.844638934948</c:v>
                </c:pt>
                <c:pt idx="131">
                  <c:v>50566.177872667598</c:v>
                </c:pt>
                <c:pt idx="132">
                  <c:v>49793.567817377647</c:v>
                </c:pt>
                <c:pt idx="133">
                  <c:v>48986.679322835625</c:v>
                </c:pt>
                <c:pt idx="134">
                  <c:v>48148.236787597612</c:v>
                </c:pt>
                <c:pt idx="135">
                  <c:v>47281.005804689856</c:v>
                </c:pt>
                <c:pt idx="136">
                  <c:v>46387.77520886017</c:v>
                </c:pt>
                <c:pt idx="137">
                  <c:v>45471.339705346778</c:v>
                </c:pt>
                <c:pt idx="138">
                  <c:v>44534.483242288705</c:v>
                </c:pt>
                <c:pt idx="139">
                  <c:v>43579.96326928393</c:v>
                </c:pt>
                <c:pt idx="140">
                  <c:v>42610.496003566586</c:v>
                </c:pt>
                <c:pt idx="141">
                  <c:v>41628.74280374551</c:v>
                </c:pt>
                <c:pt idx="142">
                  <c:v>40637.297729321566</c:v>
                </c:pt>
                <c:pt idx="143">
                  <c:v>39638.676342539591</c:v>
                </c:pt>
                <c:pt idx="144">
                  <c:v>38635.305788513149</c:v>
                </c:pt>
                <c:pt idx="145">
                  <c:v>37629.516169695897</c:v>
                </c:pt>
                <c:pt idx="146">
                  <c:v>36623.533212415074</c:v>
                </c:pt>
                <c:pt idx="147">
                  <c:v>35619.472206577244</c:v>
                </c:pt>
                <c:pt idx="148">
                  <c:v>34619.333184487514</c:v>
                </c:pt>
                <c:pt idx="149">
                  <c:v>33624.997291870743</c:v>
                </c:pt>
                <c:pt idx="150">
                  <c:v>32638.224292982242</c:v>
                </c:pt>
                <c:pt idx="151">
                  <c:v>31660.651142677689</c:v>
                </c:pt>
                <c:pt idx="152">
                  <c:v>30693.791551116621</c:v>
                </c:pt>
                <c:pt idx="153">
                  <c:v>29739.036461603919</c:v>
                </c:pt>
                <c:pt idx="154">
                  <c:v>28797.655358276385</c:v>
                </c:pt>
                <c:pt idx="155">
                  <c:v>27870.798318791469</c:v>
                </c:pt>
                <c:pt idx="156">
                  <c:v>26959.498726466081</c:v>
                </c:pt>
                <c:pt idx="157">
                  <c:v>26064.67655725031</c:v>
                </c:pt>
                <c:pt idx="158">
                  <c:v>25187.142158970997</c:v>
                </c:pt>
                <c:pt idx="159">
                  <c:v>24327.60044314064</c:v>
                </c:pt>
                <c:pt idx="160">
                  <c:v>23486.655413360702</c:v>
                </c:pt>
                <c:pt idx="161">
                  <c:v>22664.814958790914</c:v>
                </c:pt>
                <c:pt idx="162">
                  <c:v>21862.495845889618</c:v>
                </c:pt>
                <c:pt idx="163">
                  <c:v>21080.028846768852</c:v>
                </c:pt>
                <c:pt idx="164">
                  <c:v>20317.663947950092</c:v>
                </c:pt>
                <c:pt idx="165">
                  <c:v>19575.575588685722</c:v>
                </c:pt>
                <c:pt idx="166">
                  <c:v>18853.867883472431</c:v>
                </c:pt>
                <c:pt idx="167">
                  <c:v>18152.57978860374</c:v>
                </c:pt>
                <c:pt idx="168">
                  <c:v>17471.690178038403</c:v>
                </c:pt>
                <c:pt idx="169">
                  <c:v>16811.122798462085</c:v>
                </c:pt>
                <c:pt idx="170">
                  <c:v>16170.751078463441</c:v>
                </c:pt>
                <c:pt idx="171">
                  <c:v>15550.40277082731</c:v>
                </c:pt>
                <c:pt idx="172">
                  <c:v>14949.864411206825</c:v>
                </c:pt>
                <c:pt idx="173">
                  <c:v>14368.885580125501</c:v>
                </c:pt>
                <c:pt idx="174">
                  <c:v>13807.182958570085</c:v>
                </c:pt>
                <c:pt idx="175">
                  <c:v>13264.444170668743</c:v>
                </c:pt>
                <c:pt idx="176">
                  <c:v>12740.331409423434</c:v>
                </c:pt>
                <c:pt idx="177">
                  <c:v>12234.484844205528</c:v>
                </c:pt>
                <c:pt idx="178">
                  <c:v>11746.525810457653</c:v>
                </c:pt>
                <c:pt idx="179">
                  <c:v>11276.059784133042</c:v>
                </c:pt>
                <c:pt idx="180">
                  <c:v>10822.67914481494</c:v>
                </c:pt>
                <c:pt idx="181">
                  <c:v>10385.965732768509</c:v>
                </c:pt>
                <c:pt idx="182">
                  <c:v>9965.4932062661628</c:v>
                </c:pt>
                <c:pt idx="183">
                  <c:v>9560.829206343602</c:v>
                </c:pt>
                <c:pt idx="184">
                  <c:v>9171.5373368209675</c:v>
                </c:pt>
                <c:pt idx="185">
                  <c:v>8797.1789679234244</c:v>
                </c:pt>
                <c:pt idx="186">
                  <c:v>8437.3148721899051</c:v>
                </c:pt>
                <c:pt idx="187">
                  <c:v>8091.5067015169261</c:v>
                </c:pt>
                <c:pt idx="188">
                  <c:v>7759.3183144122331</c:v>
                </c:pt>
                <c:pt idx="189">
                  <c:v>7440.3169623304957</c:v>
                </c:pt>
                <c:pt idx="190">
                  <c:v>7134.0743441025143</c:v>
                </c:pt>
                <c:pt idx="191">
                  <c:v>6840.1675372289365</c:v>
                </c:pt>
                <c:pt idx="192">
                  <c:v>6558.1798144740415</c:v>
                </c:pt>
                <c:pt idx="193">
                  <c:v>6287.7013542015357</c:v>
                </c:pt>
                <c:pt idx="194">
                  <c:v>6028.3298523753356</c:v>
                </c:pt>
                <c:pt idx="195">
                  <c:v>5779.6710439268481</c:v>
                </c:pt>
                <c:pt idx="196">
                  <c:v>5541.3391408168918</c:v>
                </c:pt>
                <c:pt idx="197">
                  <c:v>5312.9571938356212</c:v>
                </c:pt>
                <c:pt idx="198">
                  <c:v>5094.1573847028685</c:v>
                </c:pt>
                <c:pt idx="199">
                  <c:v>4884.5812547402275</c:v>
                </c:pt>
                <c:pt idx="200">
                  <c:v>4683.879876031805</c:v>
                </c:pt>
                <c:pt idx="201">
                  <c:v>4491.7139705286099</c:v>
                </c:pt>
                <c:pt idx="202">
                  <c:v>4307.7539823237476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2F-4A0D-9956-571C53F4BC15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curve-68-0'!$P$3:$P$205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138.33578422089988</c:v>
                </c:pt>
                <c:pt idx="2">
                  <c:v>529.55496882672867</c:v>
                </c:pt>
                <c:pt idx="3">
                  <c:v>561.36036416265517</c:v>
                </c:pt>
                <c:pt idx="4">
                  <c:v>594.54462959468435</c:v>
                </c:pt>
                <c:pt idx="5">
                  <c:v>629.16606688773186</c:v>
                </c:pt>
                <c:pt idx="6">
                  <c:v>665.28529301740355</c:v>
                </c:pt>
                <c:pt idx="7">
                  <c:v>702.96531785901675</c:v>
                </c:pt>
                <c:pt idx="8">
                  <c:v>742.27162308215804</c:v>
                </c:pt>
                <c:pt idx="9">
                  <c:v>783.27224212737519</c:v>
                </c:pt>
                <c:pt idx="10">
                  <c:v>826.0378411131253</c:v>
                </c:pt>
                <c:pt idx="11">
                  <c:v>870.64180046414469</c:v>
                </c:pt>
                <c:pt idx="12">
                  <c:v>917.16029708721612</c:v>
                </c:pt>
                <c:pt idx="13">
                  <c:v>965.67238684119866</c:v>
                </c:pt>
                <c:pt idx="14">
                  <c:v>1016.2600870292082</c:v>
                </c:pt>
                <c:pt idx="15">
                  <c:v>1069.0084586345017</c:v>
                </c:pt>
                <c:pt idx="16">
                  <c:v>1124.0056879551762</c:v>
                </c:pt>
                <c:pt idx="17">
                  <c:v>1181.3431672706431</c:v>
                </c:pt>
                <c:pt idx="18">
                  <c:v>1241.1155741063883</c:v>
                </c:pt>
                <c:pt idx="19">
                  <c:v>1303.4209486698644</c:v>
                </c:pt>
                <c:pt idx="20">
                  <c:v>1368.3607689006228</c:v>
                </c:pt>
                <c:pt idx="21">
                  <c:v>1436.0400226315905</c:v>
                </c:pt>
                <c:pt idx="22">
                  <c:v>1506.5672761875314</c:v>
                </c:pt>
                <c:pt idx="23">
                  <c:v>1580.0547387752051</c:v>
                </c:pt>
                <c:pt idx="24">
                  <c:v>1656.6183218963415</c:v>
                </c:pt>
                <c:pt idx="25">
                  <c:v>1736.3776929923968</c:v>
                </c:pt>
                <c:pt idx="26">
                  <c:v>1819.4563224003257</c:v>
                </c:pt>
                <c:pt idx="27">
                  <c:v>1905.9815227017718</c:v>
                </c:pt>
                <c:pt idx="28">
                  <c:v>1996.0844793519007</c:v>
                </c:pt>
                <c:pt idx="29">
                  <c:v>2089.900271483591</c:v>
                </c:pt>
                <c:pt idx="30">
                  <c:v>2187.567881643482</c:v>
                </c:pt>
                <c:pt idx="31">
                  <c:v>2289.230193149916</c:v>
                </c:pt>
                <c:pt idx="32">
                  <c:v>2395.0339735983039</c:v>
                </c:pt>
                <c:pt idx="33">
                  <c:v>2505.1298429824565</c:v>
                </c:pt>
                <c:pt idx="34">
                  <c:v>2619.6722248118531</c:v>
                </c:pt>
                <c:pt idx="35">
                  <c:v>2738.8192783928121</c:v>
                </c:pt>
                <c:pt idx="36">
                  <c:v>2862.7328104383619</c:v>
                </c:pt>
                <c:pt idx="37">
                  <c:v>2991.5781639501261</c:v>
                </c:pt>
                <c:pt idx="38">
                  <c:v>3125.5240822680717</c:v>
                </c:pt>
                <c:pt idx="39">
                  <c:v>3264.7425459909618</c:v>
                </c:pt>
                <c:pt idx="40">
                  <c:v>3409.4085803849093</c:v>
                </c:pt>
                <c:pt idx="41">
                  <c:v>3559.7000307677208</c:v>
                </c:pt>
                <c:pt idx="42">
                  <c:v>3715.7973032016512</c:v>
                </c:pt>
                <c:pt idx="43">
                  <c:v>3877.8830677449473</c:v>
                </c:pt>
                <c:pt idx="44">
                  <c:v>4046.1419213701502</c:v>
                </c:pt>
                <c:pt idx="45">
                  <c:v>4220.7600075527262</c:v>
                </c:pt>
                <c:pt idx="46">
                  <c:v>4401.9245894323376</c:v>
                </c:pt>
                <c:pt idx="47">
                  <c:v>4589.8235733921047</c:v>
                </c:pt>
                <c:pt idx="48">
                  <c:v>4784.6449797873111</c:v>
                </c:pt>
                <c:pt idx="49">
                  <c:v>4986.5763575107085</c:v>
                </c:pt>
                <c:pt idx="50">
                  <c:v>5195.8041391195202</c:v>
                </c:pt>
                <c:pt idx="51">
                  <c:v>5412.5129331480393</c:v>
                </c:pt>
                <c:pt idx="52">
                  <c:v>5636.884750327753</c:v>
                </c:pt>
                <c:pt idx="53">
                  <c:v>5869.0981605034058</c:v>
                </c:pt>
                <c:pt idx="54">
                  <c:v>6109.3273771409831</c:v>
                </c:pt>
                <c:pt idx="55">
                  <c:v>6357.7412664280182</c:v>
                </c:pt>
                <c:pt idx="56">
                  <c:v>6614.5022783083432</c:v>
                </c:pt>
                <c:pt idx="57">
                  <c:v>6879.7652969136425</c:v>
                </c:pt>
                <c:pt idx="58">
                  <c:v>7153.6764083604539</c:v>
                </c:pt>
                <c:pt idx="59">
                  <c:v>7436.3715841438416</c:v>
                </c:pt>
                <c:pt idx="60">
                  <c:v>7727.9752789949916</c:v>
                </c:pt>
                <c:pt idx="61">
                  <c:v>8028.5989425952221</c:v>
                </c:pt>
                <c:pt idx="62">
                  <c:v>8338.3394452349876</c:v>
                </c:pt>
                <c:pt idx="63">
                  <c:v>8657.2774182880348</c:v>
                </c:pt>
                <c:pt idx="64">
                  <c:v>8985.4755113232259</c:v>
                </c:pt>
                <c:pt idx="65">
                  <c:v>9322.9765686290157</c:v>
                </c:pt>
                <c:pt idx="66">
                  <c:v>9669.8017291278466</c:v>
                </c:pt>
                <c:pt idx="67">
                  <c:v>10025.948454850719</c:v>
                </c:pt>
                <c:pt idx="68">
                  <c:v>10391.388494565945</c:v>
                </c:pt>
                <c:pt idx="69">
                  <c:v>10766.065790687619</c:v>
                </c:pt>
                <c:pt idx="70">
                  <c:v>11149.894339165023</c:v>
                </c:pt>
                <c:pt idx="71">
                  <c:v>11542.756013838807</c:v>
                </c:pt>
                <c:pt idx="72">
                  <c:v>11944.498368603896</c:v>
                </c:pt>
                <c:pt idx="73">
                  <c:v>12354.932432674603</c:v>
                </c:pt>
                <c:pt idx="74">
                  <c:v>12773.830516272399</c:v>
                </c:pt>
                <c:pt idx="75">
                  <c:v>13200.924046154638</c:v>
                </c:pt>
                <c:pt idx="76">
                  <c:v>13635.901452554166</c:v>
                </c:pt>
                <c:pt idx="77">
                  <c:v>14078.406131207033</c:v>
                </c:pt>
                <c:pt idx="78">
                  <c:v>14528.034506300302</c:v>
                </c:pt>
                <c:pt idx="79">
                  <c:v>14984.334222152729</c:v>
                </c:pt>
                <c:pt idx="80">
                  <c:v>15446.802493409128</c:v>
                </c:pt>
                <c:pt idx="81">
                  <c:v>15914.884645304384</c:v>
                </c:pt>
                <c:pt idx="82">
                  <c:v>16387.972876995838</c:v>
                </c:pt>
                <c:pt idx="83">
                  <c:v>16865.405282348755</c:v>
                </c:pt>
                <c:pt idx="84">
                  <c:v>17346.465163344204</c:v>
                </c:pt>
                <c:pt idx="85">
                  <c:v>17830.380671797651</c:v>
                </c:pt>
                <c:pt idx="86">
                  <c:v>18316.32481517781</c:v>
                </c:pt>
                <c:pt idx="87">
                  <c:v>18803.415861581187</c:v>
                </c:pt>
                <c:pt idx="88">
                  <c:v>19290.718177955911</c:v>
                </c:pt>
                <c:pt idx="89">
                  <c:v>19777.24353367183</c:v>
                </c:pt>
                <c:pt idx="90">
                  <c:v>20261.952899094271</c:v>
                </c:pt>
                <c:pt idx="91">
                  <c:v>20743.758765363775</c:v>
                </c:pt>
                <c:pt idx="92">
                  <c:v>21221.528007508485</c:v>
                </c:pt>
                <c:pt idx="93">
                  <c:v>21694.085307997768</c:v>
                </c:pt>
                <c:pt idx="94">
                  <c:v>22160.217152045636</c:v>
                </c:pt>
                <c:pt idx="95">
                  <c:v>22618.676399372205</c:v>
                </c:pt>
                <c:pt idx="96">
                  <c:v>23068.187429762187</c:v>
                </c:pt>
                <c:pt idx="97">
                  <c:v>23507.451851633832</c:v>
                </c:pt>
                <c:pt idx="98">
                  <c:v>23935.154754228526</c:v>
                </c:pt>
                <c:pt idx="99">
                  <c:v>24349.971474855236</c:v>
                </c:pt>
                <c:pt idx="100">
                  <c:v>24750.574843049268</c:v>
                </c:pt>
                <c:pt idx="101">
                  <c:v>25135.642853990335</c:v>
                </c:pt>
                <c:pt idx="102">
                  <c:v>25503.866713719235</c:v>
                </c:pt>
                <c:pt idx="103">
                  <c:v>25853.959189446774</c:v>
                </c:pt>
                <c:pt idx="104">
                  <c:v>26184.663189211922</c:v>
                </c:pt>
                <c:pt idx="105">
                  <c:v>26494.760486969972</c:v>
                </c:pt>
                <c:pt idx="106">
                  <c:v>26783.080501888657</c:v>
                </c:pt>
                <c:pt idx="107">
                  <c:v>27048.509034536095</c:v>
                </c:pt>
                <c:pt idx="108">
                  <c:v>27289.996857961462</c:v>
                </c:pt>
                <c:pt idx="109">
                  <c:v>27506.568058521032</c:v>
                </c:pt>
                <c:pt idx="110">
                  <c:v>27697.32802005548</c:v>
                </c:pt>
                <c:pt idx="111">
                  <c:v>27861.470945575005</c:v>
                </c:pt>
                <c:pt idx="112">
                  <c:v>27998.286813206487</c:v>
                </c:pt>
                <c:pt idx="113">
                  <c:v>28107.167667868303</c:v>
                </c:pt>
                <c:pt idx="114">
                  <c:v>28187.613156783253</c:v>
                </c:pt>
                <c:pt idx="115">
                  <c:v>28239.235225625325</c:v>
                </c:pt>
                <c:pt idx="116">
                  <c:v>28261.761902636074</c:v>
                </c:pt>
                <c:pt idx="117">
                  <c:v>28255.040110177433</c:v>
                </c:pt>
                <c:pt idx="118">
                  <c:v>28219.037456844344</c:v>
                </c:pt>
                <c:pt idx="119">
                  <c:v>28153.842977973742</c:v>
                </c:pt>
                <c:pt idx="120">
                  <c:v>28059.666808010974</c:v>
                </c:pt>
                <c:pt idx="121">
                  <c:v>27936.838784252683</c:v>
                </c:pt>
                <c:pt idx="122">
                  <c:v>27785.805997628642</c:v>
                </c:pt>
                <c:pt idx="123">
                  <c:v>27607.129322129109</c:v>
                </c:pt>
                <c:pt idx="124">
                  <c:v>27401.478969801774</c:v>
                </c:pt>
                <c:pt idx="125">
                  <c:v>27169.629132474784</c:v>
                </c:pt>
                <c:pt idx="126">
                  <c:v>26912.451784464887</c:v>
                </c:pt>
                <c:pt idx="127">
                  <c:v>26630.909731854281</c:v>
                </c:pt>
                <c:pt idx="128">
                  <c:v>26326.049003646214</c:v>
                </c:pt>
                <c:pt idx="129">
                  <c:v>25998.990687649602</c:v>
                </c:pt>
                <c:pt idx="130">
                  <c:v>25650.922319467474</c:v>
                </c:pt>
                <c:pt idx="131">
                  <c:v>25283.088936333799</c:v>
                </c:pt>
                <c:pt idx="132">
                  <c:v>24896.783908688823</c:v>
                </c:pt>
                <c:pt idx="133">
                  <c:v>24493.339661417813</c:v>
                </c:pt>
                <c:pt idx="134">
                  <c:v>24074.118393798806</c:v>
                </c:pt>
                <c:pt idx="135">
                  <c:v>23640.502902344928</c:v>
                </c:pt>
                <c:pt idx="136">
                  <c:v>23193.887604430085</c:v>
                </c:pt>
                <c:pt idx="137">
                  <c:v>22735.669852673389</c:v>
                </c:pt>
                <c:pt idx="138">
                  <c:v>22267.241621144352</c:v>
                </c:pt>
                <c:pt idx="139">
                  <c:v>21789.981634641965</c:v>
                </c:pt>
                <c:pt idx="140">
                  <c:v>21305.248001783293</c:v>
                </c:pt>
                <c:pt idx="141">
                  <c:v>20814.371401872755</c:v>
                </c:pt>
                <c:pt idx="142">
                  <c:v>20318.648864660783</c:v>
                </c:pt>
                <c:pt idx="143">
                  <c:v>19819.338171269796</c:v>
                </c:pt>
                <c:pt idx="144">
                  <c:v>19317.652894256575</c:v>
                </c:pt>
                <c:pt idx="145">
                  <c:v>18814.758084847948</c:v>
                </c:pt>
                <c:pt idx="146">
                  <c:v>18311.766606207537</c:v>
                </c:pt>
                <c:pt idx="147">
                  <c:v>17809.736103288622</c:v>
                </c:pt>
                <c:pt idx="148">
                  <c:v>17309.666592243757</c:v>
                </c:pt>
                <c:pt idx="149">
                  <c:v>16812.498645935371</c:v>
                </c:pt>
                <c:pt idx="150">
                  <c:v>16319.112146491121</c:v>
                </c:pt>
                <c:pt idx="151">
                  <c:v>15830.325571338844</c:v>
                </c:pt>
                <c:pt idx="152">
                  <c:v>15346.895775558311</c:v>
                </c:pt>
                <c:pt idx="153">
                  <c:v>14869.518230801959</c:v>
                </c:pt>
                <c:pt idx="154">
                  <c:v>14398.827679138192</c:v>
                </c:pt>
                <c:pt idx="155">
                  <c:v>13935.399159395734</c:v>
                </c:pt>
                <c:pt idx="156">
                  <c:v>13479.749363233041</c:v>
                </c:pt>
                <c:pt idx="157">
                  <c:v>13032.338278625155</c:v>
                </c:pt>
                <c:pt idx="158">
                  <c:v>12593.571079485499</c:v>
                </c:pt>
                <c:pt idx="159">
                  <c:v>12163.80022157032</c:v>
                </c:pt>
                <c:pt idx="160">
                  <c:v>11743.327706680351</c:v>
                </c:pt>
                <c:pt idx="161">
                  <c:v>11332.407479395457</c:v>
                </c:pt>
                <c:pt idx="162">
                  <c:v>10931.247922944809</c:v>
                </c:pt>
                <c:pt idx="163">
                  <c:v>10540.014423384426</c:v>
                </c:pt>
                <c:pt idx="164">
                  <c:v>10158.831973975046</c:v>
                </c:pt>
                <c:pt idx="165">
                  <c:v>9787.7877943428612</c:v>
                </c:pt>
                <c:pt idx="166">
                  <c:v>9426.9339417362153</c:v>
                </c:pt>
                <c:pt idx="167">
                  <c:v>9076.2898943018699</c:v>
                </c:pt>
                <c:pt idx="168">
                  <c:v>8735.8450890192016</c:v>
                </c:pt>
                <c:pt idx="169">
                  <c:v>8405.5613992310427</c:v>
                </c:pt>
                <c:pt idx="170">
                  <c:v>8085.3755392317207</c:v>
                </c:pt>
                <c:pt idx="171">
                  <c:v>7775.2013854136549</c:v>
                </c:pt>
                <c:pt idx="172">
                  <c:v>7474.9322056034125</c:v>
                </c:pt>
                <c:pt idx="173">
                  <c:v>7184.4427900627506</c:v>
                </c:pt>
                <c:pt idx="174">
                  <c:v>6903.5914792850426</c:v>
                </c:pt>
                <c:pt idx="175">
                  <c:v>6632.2220853343715</c:v>
                </c:pt>
                <c:pt idx="176">
                  <c:v>6370.1657047117169</c:v>
                </c:pt>
                <c:pt idx="177">
                  <c:v>6117.2424221027641</c:v>
                </c:pt>
                <c:pt idx="178">
                  <c:v>5873.2629052288266</c:v>
                </c:pt>
                <c:pt idx="179">
                  <c:v>5638.0298920665209</c:v>
                </c:pt>
                <c:pt idx="180">
                  <c:v>5411.3395724074699</c:v>
                </c:pt>
                <c:pt idx="181">
                  <c:v>5192.9828663842545</c:v>
                </c:pt>
                <c:pt idx="182">
                  <c:v>4982.7466031330814</c:v>
                </c:pt>
                <c:pt idx="183">
                  <c:v>4780.414603171801</c:v>
                </c:pt>
                <c:pt idx="184">
                  <c:v>4585.7686684104838</c:v>
                </c:pt>
                <c:pt idx="185">
                  <c:v>4398.5894839617122</c:v>
                </c:pt>
                <c:pt idx="186">
                  <c:v>4218.6574360949526</c:v>
                </c:pt>
                <c:pt idx="187">
                  <c:v>4045.7533507584631</c:v>
                </c:pt>
                <c:pt idx="188">
                  <c:v>3879.6591572061166</c:v>
                </c:pt>
                <c:pt idx="189">
                  <c:v>3720.1584811652478</c:v>
                </c:pt>
                <c:pt idx="190">
                  <c:v>3567.0371720512571</c:v>
                </c:pt>
                <c:pt idx="191">
                  <c:v>3420.0837686144682</c:v>
                </c:pt>
                <c:pt idx="192">
                  <c:v>3279.0899072370207</c:v>
                </c:pt>
                <c:pt idx="193">
                  <c:v>3143.8506771007678</c:v>
                </c:pt>
                <c:pt idx="194">
                  <c:v>3014.1649261876678</c:v>
                </c:pt>
                <c:pt idx="195">
                  <c:v>2889.8355219634241</c:v>
                </c:pt>
                <c:pt idx="196">
                  <c:v>2770.6695704084459</c:v>
                </c:pt>
                <c:pt idx="197">
                  <c:v>2656.4785969178106</c:v>
                </c:pt>
                <c:pt idx="198">
                  <c:v>2547.0786923514343</c:v>
                </c:pt>
                <c:pt idx="199">
                  <c:v>2442.2906273701137</c:v>
                </c:pt>
                <c:pt idx="200">
                  <c:v>2341.9399380159025</c:v>
                </c:pt>
                <c:pt idx="201">
                  <c:v>2245.856985264305</c:v>
                </c:pt>
                <c:pt idx="202">
                  <c:v>2153.8769911618738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2F-4A0D-9956-571C53F4BC15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curve-68-0'!$T$3:$T$205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29.878559916597645</c:v>
                </c:pt>
                <c:pt idx="2">
                  <c:v>114.35501938930584</c:v>
                </c:pt>
                <c:pt idx="3">
                  <c:v>121.22141533777668</c:v>
                </c:pt>
                <c:pt idx="4">
                  <c:v>128.3852707289619</c:v>
                </c:pt>
                <c:pt idx="5">
                  <c:v>135.85914298280721</c:v>
                </c:pt>
                <c:pt idx="6">
                  <c:v>143.65608639077439</c:v>
                </c:pt>
                <c:pt idx="7">
                  <c:v>151.78966862063234</c:v>
                </c:pt>
                <c:pt idx="8">
                  <c:v>160.27398745924796</c:v>
                </c:pt>
                <c:pt idx="9">
                  <c:v>169.12368776506796</c:v>
                </c:pt>
                <c:pt idx="10">
                  <c:v>178.35397859573618</c:v>
                </c:pt>
                <c:pt idx="11">
                  <c:v>187.98065046389056</c:v>
                </c:pt>
                <c:pt idx="12">
                  <c:v>198.02009268159253</c:v>
                </c:pt>
                <c:pt idx="13">
                  <c:v>208.48931073665702</c:v>
                </c:pt>
                <c:pt idx="14">
                  <c:v>219.40594363994717</c:v>
                </c:pt>
                <c:pt idx="15">
                  <c:v>230.78828118122129</c:v>
                </c:pt>
                <c:pt idx="16">
                  <c:v>242.65528101667311</c:v>
                </c:pt>
                <c:pt idx="17">
                  <c:v>255.02658550642028</c:v>
                </c:pt>
                <c:pt idx="18">
                  <c:v>267.92253820575786</c:v>
                </c:pt>
                <c:pt idx="19">
                  <c:v>281.36419991526498</c:v>
                </c:pt>
                <c:pt idx="20">
                  <c:v>295.37336416677465</c:v>
                </c:pt>
                <c:pt idx="21">
                  <c:v>309.97257203374841</c:v>
                </c:pt>
                <c:pt idx="22">
                  <c:v>325.18512611767363</c:v>
                </c:pt>
                <c:pt idx="23">
                  <c:v>341.03510356820425</c:v>
                </c:pt>
                <c:pt idx="24">
                  <c:v>357.54736796812205</c:v>
                </c:pt>
                <c:pt idx="25">
                  <c:v>374.74757990942862</c:v>
                </c:pt>
                <c:pt idx="26">
                  <c:v>392.66220605892846</c:v>
                </c:pt>
                <c:pt idx="27">
                  <c:v>411.31852651242343</c:v>
                </c:pt>
                <c:pt idx="28">
                  <c:v>430.74464019445043</c:v>
                </c:pt>
                <c:pt idx="29">
                  <c:v>450.96946806270995</c:v>
                </c:pt>
                <c:pt idx="30">
                  <c:v>472.0227538465432</c:v>
                </c:pt>
                <c:pt idx="31">
                  <c:v>493.93506203478177</c:v>
                </c:pt>
                <c:pt idx="32">
                  <c:v>516.73777279320223</c:v>
                </c:pt>
                <c:pt idx="33">
                  <c:v>540.46307348000209</c:v>
                </c:pt>
                <c:pt idx="34">
                  <c:v>565.14394640917862</c:v>
                </c:pt>
                <c:pt idx="35">
                  <c:v>590.81415246668644</c:v>
                </c:pt>
                <c:pt idx="36">
                  <c:v>617.50821018436375</c:v>
                </c:pt>
                <c:pt idx="37">
                  <c:v>645.26136982984565</c:v>
                </c:pt>
                <c:pt idx="38">
                  <c:v>674.10958206155988</c:v>
                </c:pt>
                <c:pt idx="39">
                  <c:v>704.08946065759835</c:v>
                </c:pt>
                <c:pt idx="40">
                  <c:v>735.23823881032934</c:v>
                </c:pt>
                <c:pt idx="41">
                  <c:v>767.59371845235989</c:v>
                </c:pt>
                <c:pt idx="42">
                  <c:v>801.19421204797231</c:v>
                </c:pt>
                <c:pt idx="43">
                  <c:v>836.07847626861394</c:v>
                </c:pt>
                <c:pt idx="44">
                  <c:v>872.28563694277796</c:v>
                </c:pt>
                <c:pt idx="45">
                  <c:v>909.8551046508486</c:v>
                </c:pt>
                <c:pt idx="46">
                  <c:v>948.82648031670146</c:v>
                </c:pt>
                <c:pt idx="47">
                  <c:v>989.23945013890375</c:v>
                </c:pt>
                <c:pt idx="48">
                  <c:v>1031.133669183507</c:v>
                </c:pt>
                <c:pt idx="49">
                  <c:v>1074.5486329548762</c:v>
                </c:pt>
                <c:pt idx="50">
                  <c:v>1119.5235362734843</c:v>
                </c:pt>
                <c:pt idx="51">
                  <c:v>1166.0971187724895</c:v>
                </c:pt>
                <c:pt idx="52">
                  <c:v>1214.3074963509989</c:v>
                </c:pt>
                <c:pt idx="53">
                  <c:v>1264.1919779415107</c:v>
                </c:pt>
                <c:pt idx="54">
                  <c:v>1315.7868669777354</c:v>
                </c:pt>
                <c:pt idx="55">
                  <c:v>1369.127246977303</c:v>
                </c:pt>
                <c:pt idx="56">
                  <c:v>1424.2467507333104</c:v>
                </c:pt>
                <c:pt idx="57">
                  <c:v>1481.1773126406822</c:v>
                </c:pt>
                <c:pt idx="58">
                  <c:v>1539.9489037982787</c:v>
                </c:pt>
                <c:pt idx="59">
                  <c:v>1600.5892495902508</c:v>
                </c:pt>
                <c:pt idx="60">
                  <c:v>1663.1235295926861</c:v>
                </c:pt>
                <c:pt idx="61">
                  <c:v>1727.5740597699933</c:v>
                </c:pt>
                <c:pt idx="62">
                  <c:v>1793.9599570800356</c:v>
                </c:pt>
                <c:pt idx="63">
                  <c:v>1862.2967867791947</c:v>
                </c:pt>
                <c:pt idx="64">
                  <c:v>1932.5961929263824</c:v>
                </c:pt>
                <c:pt idx="65">
                  <c:v>2004.8655127916797</c:v>
                </c:pt>
                <c:pt idx="66">
                  <c:v>2079.1073761339794</c:v>
                </c:pt>
                <c:pt idx="67">
                  <c:v>2155.3192905669384</c:v>
                </c:pt>
                <c:pt idx="68">
                  <c:v>2233.4932145347775</c:v>
                </c:pt>
                <c:pt idx="69">
                  <c:v>2313.6151197422696</c:v>
                </c:pt>
                <c:pt idx="70">
                  <c:v>2395.6645452127304</c:v>
                </c:pt>
                <c:pt idx="71">
                  <c:v>2479.6141455187812</c:v>
                </c:pt>
                <c:pt idx="72">
                  <c:v>2565.4292361129351</c:v>
                </c:pt>
                <c:pt idx="73">
                  <c:v>2653.0673390851448</c:v>
                </c:pt>
                <c:pt idx="74">
                  <c:v>2742.4777330851643</c:v>
                </c:pt>
                <c:pt idx="75">
                  <c:v>2833.6010115694362</c:v>
                </c:pt>
                <c:pt idx="76">
                  <c:v>2926.3686539608793</c:v>
                </c:pt>
                <c:pt idx="77">
                  <c:v>3020.7026147244146</c:v>
                </c:pt>
                <c:pt idx="78">
                  <c:v>3116.51493578088</c:v>
                </c:pt>
                <c:pt idx="79">
                  <c:v>3213.7073880600501</c:v>
                </c:pt>
                <c:pt idx="80">
                  <c:v>3312.1711483644781</c:v>
                </c:pt>
                <c:pt idx="81">
                  <c:v>3411.7865180418253</c:v>
                </c:pt>
                <c:pt idx="82">
                  <c:v>3512.4226902152495</c:v>
                </c:pt>
                <c:pt idx="83">
                  <c:v>3613.9375725587952</c:v>
                </c:pt>
                <c:pt idx="84">
                  <c:v>3716.1776727127667</c:v>
                </c:pt>
                <c:pt idx="85">
                  <c:v>3818.9780534855795</c:v>
                </c:pt>
                <c:pt idx="86">
                  <c:v>3922.1623649527137</c:v>
                </c:pt>
                <c:pt idx="87">
                  <c:v>4025.5429603532093</c:v>
                </c:pt>
                <c:pt idx="88">
                  <c:v>4128.9211024307842</c:v>
                </c:pt>
                <c:pt idx="89">
                  <c:v>4232.0872664007456</c:v>
                </c:pt>
                <c:pt idx="90">
                  <c:v>4334.8215451734395</c:v>
                </c:pt>
                <c:pt idx="91">
                  <c:v>4436.8941617107657</c:v>
                </c:pt>
                <c:pt idx="92">
                  <c:v>4538.0660925204247</c:v>
                </c:pt>
                <c:pt idx="93">
                  <c:v>4638.0898052369121</c:v>
                </c:pt>
                <c:pt idx="94">
                  <c:v>4736.7101120348689</c:v>
                </c:pt>
                <c:pt idx="95">
                  <c:v>4833.6651392669555</c:v>
                </c:pt>
                <c:pt idx="96">
                  <c:v>4928.6874122227391</c:v>
                </c:pt>
                <c:pt idx="97">
                  <c:v>5021.5050522706197</c:v>
                </c:pt>
                <c:pt idx="98">
                  <c:v>5111.843081930333</c:v>
                </c:pt>
                <c:pt idx="99">
                  <c:v>5199.4248316083413</c:v>
                </c:pt>
                <c:pt idx="100">
                  <c:v>5283.9734398476612</c:v>
                </c:pt>
                <c:pt idx="101">
                  <c:v>5365.2134370918338</c:v>
                </c:pt>
                <c:pt idx="102">
                  <c:v>5442.8724010625165</c:v>
                </c:pt>
                <c:pt idx="103">
                  <c:v>5516.6826700769288</c:v>
                </c:pt>
                <c:pt idx="104">
                  <c:v>5586.3830989063426</c:v>
                </c:pt>
                <c:pt idx="105">
                  <c:v>5651.7208402318975</c:v>
                </c:pt>
                <c:pt idx="106">
                  <c:v>5712.4531333857794</c:v>
                </c:pt>
                <c:pt idx="107">
                  <c:v>5768.3490809390469</c:v>
                </c:pt>
                <c:pt idx="108">
                  <c:v>5819.1913928480981</c:v>
                </c:pt>
                <c:pt idx="109">
                  <c:v>5864.7780773203031</c:v>
                </c:pt>
                <c:pt idx="110">
                  <c:v>5904.9240573772058</c:v>
                </c:pt>
                <c:pt idx="111">
                  <c:v>5939.4626922544185</c:v>
                </c:pt>
                <c:pt idx="112">
                  <c:v>5968.2471833297959</c:v>
                </c:pt>
                <c:pt idx="113">
                  <c:v>5991.1518452273458</c:v>
                </c:pt>
                <c:pt idx="114">
                  <c:v>6008.0732240648849</c:v>
                </c:pt>
                <c:pt idx="115">
                  <c:v>6018.931046521956</c:v>
                </c:pt>
                <c:pt idx="116">
                  <c:v>6023.6689854642273</c:v>
                </c:pt>
                <c:pt idx="117">
                  <c:v>6022.2552302202612</c:v>
                </c:pt>
                <c:pt idx="118">
                  <c:v>6014.6828522577525</c:v>
                </c:pt>
                <c:pt idx="119">
                  <c:v>6000.9699598574007</c:v>
                </c:pt>
                <c:pt idx="120">
                  <c:v>5981.1596384109143</c:v>
                </c:pt>
                <c:pt idx="121">
                  <c:v>5955.3196760832971</c:v>
                </c:pt>
                <c:pt idx="122">
                  <c:v>5923.5420777143099</c:v>
                </c:pt>
                <c:pt idx="123">
                  <c:v>5885.9423729389673</c:v>
                </c:pt>
                <c:pt idx="124">
                  <c:v>5842.6587275005541</c:v>
                </c:pt>
                <c:pt idx="125">
                  <c:v>5793.850869523345</c:v>
                </c:pt>
                <c:pt idx="126">
                  <c:v>5739.6988451028183</c:v>
                </c:pt>
                <c:pt idx="127">
                  <c:v>5680.4016198276231</c:v>
                </c:pt>
                <c:pt idx="128">
                  <c:v>5616.1755448109298</c:v>
                </c:pt>
                <c:pt idx="129">
                  <c:v>5547.2527073571346</c:v>
                </c:pt>
                <c:pt idx="130">
                  <c:v>5473.8791875589804</c:v>
                </c:pt>
                <c:pt idx="131">
                  <c:v>5396.3132428787922</c:v>
                </c:pt>
                <c:pt idx="132">
                  <c:v>5314.8234430979528</c:v>
                </c:pt>
                <c:pt idx="133">
                  <c:v>5229.6867779398599</c:v>
                </c:pt>
                <c:pt idx="134">
                  <c:v>5141.1867592192966</c:v>
                </c:pt>
                <c:pt idx="135">
                  <c:v>5049.6115385245321</c:v>
                </c:pt>
                <c:pt idx="136">
                  <c:v>4955.2520603053981</c:v>
                </c:pt>
                <c:pt idx="137">
                  <c:v>4858.4002687756783</c:v>
                </c:pt>
                <c:pt idx="138">
                  <c:v>4759.3473853646656</c:v>
                </c:pt>
                <c:pt idx="139">
                  <c:v>4658.3822715858951</c:v>
                </c:pt>
                <c:pt idx="140">
                  <c:v>4555.789890164564</c:v>
                </c:pt>
                <c:pt idx="141">
                  <c:v>4451.8498751711877</c:v>
                </c:pt>
                <c:pt idx="142">
                  <c:v>4346.835219775071</c:v>
                </c:pt>
                <c:pt idx="143">
                  <c:v>4241.0110880814664</c:v>
                </c:pt>
                <c:pt idx="144">
                  <c:v>4134.6337554524107</c:v>
                </c:pt>
                <c:pt idx="145">
                  <c:v>4027.9496797015017</c:v>
                </c:pt>
                <c:pt idx="146">
                  <c:v>3921.1947036767251</c:v>
                </c:pt>
                <c:pt idx="147">
                  <c:v>3814.5933880299845</c:v>
                </c:pt>
                <c:pt idx="148">
                  <c:v>3708.3584713849955</c:v>
                </c:pt>
                <c:pt idx="149">
                  <c:v>3602.6904537520709</c:v>
                </c:pt>
                <c:pt idx="150">
                  <c:v>3497.7772978311077</c:v>
                </c:pt>
                <c:pt idx="151">
                  <c:v>3393.7942418519574</c:v>
                </c:pt>
                <c:pt idx="152">
                  <c:v>3290.9037167889442</c:v>
                </c:pt>
                <c:pt idx="153">
                  <c:v>3189.2553601782483</c:v>
                </c:pt>
                <c:pt idx="154">
                  <c:v>3088.9861182966206</c:v>
                </c:pt>
                <c:pt idx="155">
                  <c:v>2990.2204282232783</c:v>
                </c:pt>
                <c:pt idx="156">
                  <c:v>2893.0704711568505</c:v>
                </c:pt>
                <c:pt idx="157">
                  <c:v>2797.6364883836768</c:v>
                </c:pt>
                <c:pt idx="158">
                  <c:v>2704.0071514380434</c:v>
                </c:pt>
                <c:pt idx="159">
                  <c:v>2612.2599782283341</c:v>
                </c:pt>
                <c:pt idx="160">
                  <c:v>2522.4617872335975</c:v>
                </c:pt>
                <c:pt idx="161">
                  <c:v>2434.6691822862422</c:v>
                </c:pt>
                <c:pt idx="162">
                  <c:v>2348.929060904592</c:v>
                </c:pt>
                <c:pt idx="163">
                  <c:v>2265.2791396364428</c:v>
                </c:pt>
                <c:pt idx="164">
                  <c:v>2183.7484904110725</c:v>
                </c:pt>
                <c:pt idx="165">
                  <c:v>2104.3580824330979</c:v>
                </c:pt>
                <c:pt idx="166">
                  <c:v>2027.1213247026353</c:v>
                </c:pt>
                <c:pt idx="167">
                  <c:v>1952.0446047775358</c:v>
                </c:pt>
                <c:pt idx="168">
                  <c:v>1879.1278199528256</c:v>
                </c:pt>
                <c:pt idx="169">
                  <c:v>1808.3648975083086</c:v>
                </c:pt>
                <c:pt idx="170">
                  <c:v>1739.744301203262</c:v>
                </c:pt>
                <c:pt idx="171">
                  <c:v>1673.2495216263424</c:v>
                </c:pt>
                <c:pt idx="172">
                  <c:v>1608.859548460661</c:v>
                </c:pt>
                <c:pt idx="173">
                  <c:v>1546.5493231179962</c:v>
                </c:pt>
                <c:pt idx="174">
                  <c:v>1486.2901705520871</c:v>
                </c:pt>
                <c:pt idx="175">
                  <c:v>1428.0502094110229</c:v>
                </c:pt>
                <c:pt idx="176">
                  <c:v>1371.7947399591505</c:v>
                </c:pt>
                <c:pt idx="177">
                  <c:v>1317.4866094992553</c:v>
                </c:pt>
                <c:pt idx="178">
                  <c:v>1265.0865552191838</c:v>
                </c:pt>
                <c:pt idx="179">
                  <c:v>1214.5535246192546</c:v>
                </c:pt>
                <c:pt idx="180">
                  <c:v>1165.8449738367976</c:v>
                </c:pt>
                <c:pt idx="181">
                  <c:v>1118.917144333499</c:v>
                </c:pt>
                <c:pt idx="182">
                  <c:v>1073.7253185368647</c:v>
                </c:pt>
                <c:pt idx="183">
                  <c:v>1030.2240551234001</c:v>
                </c:pt>
                <c:pt idx="184">
                  <c:v>988.36740471221981</c:v>
                </c:pt>
                <c:pt idx="185">
                  <c:v>948.1091067995427</c:v>
                </c:pt>
                <c:pt idx="186">
                  <c:v>909.40276881023965</c:v>
                </c:pt>
                <c:pt idx="187">
                  <c:v>872.20202816675965</c:v>
                </c:pt>
                <c:pt idx="188">
                  <c:v>836.46069830693887</c:v>
                </c:pt>
                <c:pt idx="189">
                  <c:v>802.13289956657968</c:v>
                </c:pt>
                <c:pt idx="190">
                  <c:v>769.17317586331876</c:v>
                </c:pt>
                <c:pt idx="191">
                  <c:v>737.5365980976029</c:v>
                </c:pt>
                <c:pt idx="192">
                  <c:v>707.17885515514922</c:v>
                </c:pt>
                <c:pt idx="193">
                  <c:v>678.05633340015402</c:v>
                </c:pt>
                <c:pt idx="194">
                  <c:v>650.12618549640229</c:v>
                </c:pt>
                <c:pt idx="195">
                  <c:v>623.34638937290822</c:v>
                </c:pt>
                <c:pt idx="196">
                  <c:v>597.67579811344831</c:v>
                </c:pt>
                <c:pt idx="197">
                  <c:v>573.07418152125183</c:v>
                </c:pt>
                <c:pt idx="198">
                  <c:v>549.50226006054265</c:v>
                </c:pt>
                <c:pt idx="199">
                  <c:v>526.921731847204</c:v>
                </c:pt>
                <c:pt idx="200">
                  <c:v>505.29529332430241</c:v>
                </c:pt>
                <c:pt idx="201">
                  <c:v>484.58665420984278</c:v>
                </c:pt>
                <c:pt idx="202">
                  <c:v>464.76054728075098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2F-4A0D-9956-571C53F4BC15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curve-68-0'!$V$3:$V$205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5.5334313688359957</c:v>
                </c:pt>
                <c:pt idx="2">
                  <c:v>21.182198753069148</c:v>
                </c:pt>
                <c:pt idx="3">
                  <c:v>22.454414566506209</c:v>
                </c:pt>
                <c:pt idx="4">
                  <c:v>23.781785183787374</c:v>
                </c:pt>
                <c:pt idx="5">
                  <c:v>25.166642675509276</c:v>
                </c:pt>
                <c:pt idx="6">
                  <c:v>26.611411720696143</c:v>
                </c:pt>
                <c:pt idx="7">
                  <c:v>28.118612714360669</c:v>
                </c:pt>
                <c:pt idx="8">
                  <c:v>29.690864923286323</c:v>
                </c:pt>
                <c:pt idx="9">
                  <c:v>31.330889685095009</c:v>
                </c:pt>
                <c:pt idx="10">
                  <c:v>33.041513644525011</c:v>
                </c:pt>
                <c:pt idx="11">
                  <c:v>34.82567201856579</c:v>
                </c:pt>
                <c:pt idx="12">
                  <c:v>36.686411883488645</c:v>
                </c:pt>
                <c:pt idx="13">
                  <c:v>38.626895473647949</c:v>
                </c:pt>
                <c:pt idx="14">
                  <c:v>40.650403481168325</c:v>
                </c:pt>
                <c:pt idx="15">
                  <c:v>42.76033834538007</c:v>
                </c:pt>
                <c:pt idx="16">
                  <c:v>44.960227518207049</c:v>
                </c:pt>
                <c:pt idx="17">
                  <c:v>47.253726690825722</c:v>
                </c:pt>
                <c:pt idx="18">
                  <c:v>49.644622964255532</c:v>
                </c:pt>
                <c:pt idx="19">
                  <c:v>52.136837946794579</c:v>
                </c:pt>
                <c:pt idx="20">
                  <c:v>54.734430756024913</c:v>
                </c:pt>
                <c:pt idx="21">
                  <c:v>57.44160090526362</c:v>
                </c:pt>
                <c:pt idx="22">
                  <c:v>60.262691047501256</c:v>
                </c:pt>
                <c:pt idx="23">
                  <c:v>63.202189551008203</c:v>
                </c:pt>
                <c:pt idx="24">
                  <c:v>66.264732875853667</c:v>
                </c:pt>
                <c:pt idx="25">
                  <c:v>69.455107719695874</c:v>
                </c:pt>
                <c:pt idx="26">
                  <c:v>72.778252896013029</c:v>
                </c:pt>
                <c:pt idx="27">
                  <c:v>76.239260908070875</c:v>
                </c:pt>
                <c:pt idx="28">
                  <c:v>79.843379174076034</c:v>
                </c:pt>
                <c:pt idx="29">
                  <c:v>83.59601085934365</c:v>
                </c:pt>
                <c:pt idx="30">
                  <c:v>87.502715265739283</c:v>
                </c:pt>
                <c:pt idx="31">
                  <c:v>91.569207725996634</c:v>
                </c:pt>
                <c:pt idx="32">
                  <c:v>95.801358943932158</c:v>
                </c:pt>
                <c:pt idx="33">
                  <c:v>100.20519371929826</c:v>
                </c:pt>
                <c:pt idx="34">
                  <c:v>104.78688899247413</c:v>
                </c:pt>
                <c:pt idx="35">
                  <c:v>109.55277113571249</c:v>
                </c:pt>
                <c:pt idx="36">
                  <c:v>114.50931241753447</c:v>
                </c:pt>
                <c:pt idx="37">
                  <c:v>119.66312655800505</c:v>
                </c:pt>
                <c:pt idx="38">
                  <c:v>125.02096329072288</c:v>
                </c:pt>
                <c:pt idx="39">
                  <c:v>130.58970183963848</c:v>
                </c:pt>
                <c:pt idx="40">
                  <c:v>136.37634321539639</c:v>
                </c:pt>
                <c:pt idx="41">
                  <c:v>142.38800123070882</c:v>
                </c:pt>
                <c:pt idx="42">
                  <c:v>148.63189212806606</c:v>
                </c:pt>
                <c:pt idx="43">
                  <c:v>155.11532270979791</c:v>
                </c:pt>
                <c:pt idx="44">
                  <c:v>161.84567685480602</c:v>
                </c:pt>
                <c:pt idx="45">
                  <c:v>168.83040030210904</c:v>
                </c:pt>
                <c:pt idx="46">
                  <c:v>176.0769835772935</c:v>
                </c:pt>
                <c:pt idx="47">
                  <c:v>183.59294293568419</c:v>
                </c:pt>
                <c:pt idx="48">
                  <c:v>191.38579919149245</c:v>
                </c:pt>
                <c:pt idx="49">
                  <c:v>199.46305430042835</c:v>
                </c:pt>
                <c:pt idx="50">
                  <c:v>207.83216556478081</c:v>
                </c:pt>
                <c:pt idx="51">
                  <c:v>216.50051732592158</c:v>
                </c:pt>
                <c:pt idx="52">
                  <c:v>225.47539001311011</c:v>
                </c:pt>
                <c:pt idx="53">
                  <c:v>234.76392642013624</c:v>
                </c:pt>
                <c:pt idx="54">
                  <c:v>244.37309508563933</c:v>
                </c:pt>
                <c:pt idx="55">
                  <c:v>254.30965065712073</c:v>
                </c:pt>
                <c:pt idx="56">
                  <c:v>264.58009113233373</c:v>
                </c:pt>
                <c:pt idx="57">
                  <c:v>275.19061187654569</c:v>
                </c:pt>
                <c:pt idx="58">
                  <c:v>286.14705633441815</c:v>
                </c:pt>
                <c:pt idx="59">
                  <c:v>297.45486336575368</c:v>
                </c:pt>
                <c:pt idx="60">
                  <c:v>309.1190111597997</c:v>
                </c:pt>
                <c:pt idx="61">
                  <c:v>321.14395770380889</c:v>
                </c:pt>
                <c:pt idx="62">
                  <c:v>333.5335778093995</c:v>
                </c:pt>
                <c:pt idx="63">
                  <c:v>346.29109673152141</c:v>
                </c:pt>
                <c:pt idx="64">
                  <c:v>359.41902045292903</c:v>
                </c:pt>
                <c:pt idx="65">
                  <c:v>372.91906274516066</c:v>
                </c:pt>
                <c:pt idx="66">
                  <c:v>386.79206916511384</c:v>
                </c:pt>
                <c:pt idx="67">
                  <c:v>401.03793819402875</c:v>
                </c:pt>
                <c:pt idx="68">
                  <c:v>415.65553978263779</c:v>
                </c:pt>
                <c:pt idx="69">
                  <c:v>430.64263162750473</c:v>
                </c:pt>
                <c:pt idx="70">
                  <c:v>445.99577356660092</c:v>
                </c:pt>
                <c:pt idx="71">
                  <c:v>461.7102405535523</c:v>
                </c:pt>
                <c:pt idx="72">
                  <c:v>477.77993474415587</c:v>
                </c:pt>
                <c:pt idx="73">
                  <c:v>494.19729730698413</c:v>
                </c:pt>
                <c:pt idx="74">
                  <c:v>510.95322065089596</c:v>
                </c:pt>
                <c:pt idx="75">
                  <c:v>528.03696184618548</c:v>
                </c:pt>
                <c:pt idx="76">
                  <c:v>545.43605810216661</c:v>
                </c:pt>
                <c:pt idx="77">
                  <c:v>563.1362452482814</c:v>
                </c:pt>
                <c:pt idx="78">
                  <c:v>581.12138025201216</c:v>
                </c:pt>
                <c:pt idx="79">
                  <c:v>599.37336888610923</c:v>
                </c:pt>
                <c:pt idx="80">
                  <c:v>617.87209973636516</c:v>
                </c:pt>
                <c:pt idx="81">
                  <c:v>636.59538581217544</c:v>
                </c:pt>
                <c:pt idx="82">
                  <c:v>655.5189150798335</c:v>
                </c:pt>
                <c:pt idx="83">
                  <c:v>674.61621129395019</c:v>
                </c:pt>
                <c:pt idx="84">
                  <c:v>693.85860653376824</c:v>
                </c:pt>
                <c:pt idx="85">
                  <c:v>713.21522687190611</c:v>
                </c:pt>
                <c:pt idx="86">
                  <c:v>732.65299260711242</c:v>
                </c:pt>
                <c:pt idx="87">
                  <c:v>752.13663446324745</c:v>
                </c:pt>
                <c:pt idx="88">
                  <c:v>771.62872711823638</c:v>
                </c:pt>
                <c:pt idx="89">
                  <c:v>791.08974134687321</c:v>
                </c:pt>
                <c:pt idx="90">
                  <c:v>810.47811596377085</c:v>
                </c:pt>
                <c:pt idx="91">
                  <c:v>829.75035061455105</c:v>
                </c:pt>
                <c:pt idx="92">
                  <c:v>848.86112030033939</c:v>
                </c:pt>
                <c:pt idx="93">
                  <c:v>867.76341231991069</c:v>
                </c:pt>
                <c:pt idx="94">
                  <c:v>886.40868608182541</c:v>
                </c:pt>
                <c:pt idx="95">
                  <c:v>904.74705597488821</c:v>
                </c:pt>
                <c:pt idx="96">
                  <c:v>922.7274971904875</c:v>
                </c:pt>
                <c:pt idx="97">
                  <c:v>940.29807406535326</c:v>
                </c:pt>
                <c:pt idx="98">
                  <c:v>957.40619016914104</c:v>
                </c:pt>
                <c:pt idx="99">
                  <c:v>973.99885899420951</c:v>
                </c:pt>
                <c:pt idx="100">
                  <c:v>990.02299372197069</c:v>
                </c:pt>
                <c:pt idx="101">
                  <c:v>1005.4257141596134</c:v>
                </c:pt>
                <c:pt idx="102">
                  <c:v>1020.1546685487695</c:v>
                </c:pt>
                <c:pt idx="103">
                  <c:v>1034.1583675778709</c:v>
                </c:pt>
                <c:pt idx="104">
                  <c:v>1047.3865275684768</c:v>
                </c:pt>
                <c:pt idx="105">
                  <c:v>1059.7904194787989</c:v>
                </c:pt>
                <c:pt idx="106">
                  <c:v>1071.3232200755463</c:v>
                </c:pt>
                <c:pt idx="107">
                  <c:v>1081.9403613814438</c:v>
                </c:pt>
                <c:pt idx="108">
                  <c:v>1091.5998743184584</c:v>
                </c:pt>
                <c:pt idx="109">
                  <c:v>1100.2627223408413</c:v>
                </c:pt>
                <c:pt idx="110">
                  <c:v>1107.8931208022193</c:v>
                </c:pt>
                <c:pt idx="111">
                  <c:v>1114.4588378230003</c:v>
                </c:pt>
                <c:pt idx="112">
                  <c:v>1119.9314725282595</c:v>
                </c:pt>
                <c:pt idx="113">
                  <c:v>1124.2867067147322</c:v>
                </c:pt>
                <c:pt idx="114">
                  <c:v>1127.5045262713302</c:v>
                </c:pt>
                <c:pt idx="115">
                  <c:v>1129.5694090250131</c:v>
                </c:pt>
                <c:pt idx="116">
                  <c:v>1130.4704761054429</c:v>
                </c:pt>
                <c:pt idx="117">
                  <c:v>1130.2016044070974</c:v>
                </c:pt>
                <c:pt idx="118">
                  <c:v>1128.7614982737739</c:v>
                </c:pt>
                <c:pt idx="119">
                  <c:v>1126.1537191189498</c:v>
                </c:pt>
                <c:pt idx="120">
                  <c:v>1122.3866723204389</c:v>
                </c:pt>
                <c:pt idx="121">
                  <c:v>1117.4735513701073</c:v>
                </c:pt>
                <c:pt idx="122">
                  <c:v>1111.4322399051457</c:v>
                </c:pt>
                <c:pt idx="123">
                  <c:v>1104.2851728851645</c:v>
                </c:pt>
                <c:pt idx="124">
                  <c:v>1096.059158792071</c:v>
                </c:pt>
                <c:pt idx="125">
                  <c:v>1086.7851652989914</c:v>
                </c:pt>
                <c:pt idx="126">
                  <c:v>1076.4980713785956</c:v>
                </c:pt>
                <c:pt idx="127">
                  <c:v>1065.2363892741712</c:v>
                </c:pt>
                <c:pt idx="128">
                  <c:v>1053.0419601458486</c:v>
                </c:pt>
                <c:pt idx="129">
                  <c:v>1039.9596275059841</c:v>
                </c:pt>
                <c:pt idx="130">
                  <c:v>1026.036892778699</c:v>
                </c:pt>
                <c:pt idx="131">
                  <c:v>1011.323557453352</c:v>
                </c:pt>
                <c:pt idx="132">
                  <c:v>995.87135634755293</c:v>
                </c:pt>
                <c:pt idx="133">
                  <c:v>979.73358645671249</c:v>
                </c:pt>
                <c:pt idx="134">
                  <c:v>962.96473575195228</c:v>
                </c:pt>
                <c:pt idx="135">
                  <c:v>945.62011609379715</c:v>
                </c:pt>
                <c:pt idx="136">
                  <c:v>927.75550417720342</c:v>
                </c:pt>
                <c:pt idx="137">
                  <c:v>909.42679410693563</c:v>
                </c:pt>
                <c:pt idx="138">
                  <c:v>890.68966484577413</c:v>
                </c:pt>
                <c:pt idx="139">
                  <c:v>871.59926538567856</c:v>
                </c:pt>
                <c:pt idx="140">
                  <c:v>852.20992007133179</c:v>
                </c:pt>
                <c:pt idx="141">
                  <c:v>832.57485607491026</c:v>
                </c:pt>
                <c:pt idx="142">
                  <c:v>812.74595458643137</c:v>
                </c:pt>
                <c:pt idx="143">
                  <c:v>792.77352685079188</c:v>
                </c:pt>
                <c:pt idx="144">
                  <c:v>772.70611577026295</c:v>
                </c:pt>
                <c:pt idx="145">
                  <c:v>752.59032339391797</c:v>
                </c:pt>
                <c:pt idx="146">
                  <c:v>732.47066424830143</c:v>
                </c:pt>
                <c:pt idx="147">
                  <c:v>712.38944413154491</c:v>
                </c:pt>
                <c:pt idx="148">
                  <c:v>692.38666368975032</c:v>
                </c:pt>
                <c:pt idx="149">
                  <c:v>672.49994583741488</c:v>
                </c:pt>
                <c:pt idx="150">
                  <c:v>652.76448585964488</c:v>
                </c:pt>
                <c:pt idx="151">
                  <c:v>633.21302285355375</c:v>
                </c:pt>
                <c:pt idx="152">
                  <c:v>613.87583102233248</c:v>
                </c:pt>
                <c:pt idx="153">
                  <c:v>594.78072923207844</c:v>
                </c:pt>
                <c:pt idx="154">
                  <c:v>575.95310716552774</c:v>
                </c:pt>
                <c:pt idx="155">
                  <c:v>557.41596637582938</c:v>
                </c:pt>
                <c:pt idx="156">
                  <c:v>539.1899745293216</c:v>
                </c:pt>
                <c:pt idx="157">
                  <c:v>521.29353114500623</c:v>
                </c:pt>
                <c:pt idx="158">
                  <c:v>503.74284317941994</c:v>
                </c:pt>
                <c:pt idx="159">
                  <c:v>486.55200886281278</c:v>
                </c:pt>
                <c:pt idx="160">
                  <c:v>469.73310826721405</c:v>
                </c:pt>
                <c:pt idx="161">
                  <c:v>453.29629917581826</c:v>
                </c:pt>
                <c:pt idx="162">
                  <c:v>437.24991691779235</c:v>
                </c:pt>
                <c:pt idx="163">
                  <c:v>421.60057693537703</c:v>
                </c:pt>
                <c:pt idx="164">
                  <c:v>406.35327895900184</c:v>
                </c:pt>
                <c:pt idx="165">
                  <c:v>391.51151177371446</c:v>
                </c:pt>
                <c:pt idx="166">
                  <c:v>377.07735766944865</c:v>
                </c:pt>
                <c:pt idx="167">
                  <c:v>363.05159577207479</c:v>
                </c:pt>
                <c:pt idx="168">
                  <c:v>349.43380356076807</c:v>
                </c:pt>
                <c:pt idx="169">
                  <c:v>336.22245596924171</c:v>
                </c:pt>
                <c:pt idx="170">
                  <c:v>323.41502156926884</c:v>
                </c:pt>
                <c:pt idx="171">
                  <c:v>311.0080554165462</c:v>
                </c:pt>
                <c:pt idx="172">
                  <c:v>298.99728822413653</c:v>
                </c:pt>
                <c:pt idx="173">
                  <c:v>287.37771160251003</c:v>
                </c:pt>
                <c:pt idx="174">
                  <c:v>276.14365917140174</c:v>
                </c:pt>
                <c:pt idx="175">
                  <c:v>265.28888341337489</c:v>
                </c:pt>
                <c:pt idx="176">
                  <c:v>254.80662818846869</c:v>
                </c:pt>
                <c:pt idx="177">
                  <c:v>244.68969688411056</c:v>
                </c:pt>
                <c:pt idx="178">
                  <c:v>234.93051620915307</c:v>
                </c:pt>
                <c:pt idx="179">
                  <c:v>225.52119568266085</c:v>
                </c:pt>
                <c:pt idx="180">
                  <c:v>216.4535828962988</c:v>
                </c:pt>
                <c:pt idx="181">
                  <c:v>207.7193146553702</c:v>
                </c:pt>
                <c:pt idx="182">
                  <c:v>199.30986412532326</c:v>
                </c:pt>
                <c:pt idx="183">
                  <c:v>191.21658412687205</c:v>
                </c:pt>
                <c:pt idx="184">
                  <c:v>183.43074673641937</c:v>
                </c:pt>
                <c:pt idx="185">
                  <c:v>175.9435793584685</c:v>
                </c:pt>
                <c:pt idx="186">
                  <c:v>168.74629744379811</c:v>
                </c:pt>
                <c:pt idx="187">
                  <c:v>161.83013403033851</c:v>
                </c:pt>
                <c:pt idx="188">
                  <c:v>155.18636628824467</c:v>
                </c:pt>
                <c:pt idx="189">
                  <c:v>148.80633924660992</c:v>
                </c:pt>
                <c:pt idx="190">
                  <c:v>142.68148688205028</c:v>
                </c:pt>
                <c:pt idx="191">
                  <c:v>136.80335074457872</c:v>
                </c:pt>
                <c:pt idx="192">
                  <c:v>131.16359628948084</c:v>
                </c:pt>
                <c:pt idx="193">
                  <c:v>125.75402708403071</c:v>
                </c:pt>
                <c:pt idx="194">
                  <c:v>120.56659704750672</c:v>
                </c:pt>
                <c:pt idx="195">
                  <c:v>115.59342087853696</c:v>
                </c:pt>
                <c:pt idx="196">
                  <c:v>110.82678281633784</c:v>
                </c:pt>
                <c:pt idx="197">
                  <c:v>106.25914387671243</c:v>
                </c:pt>
                <c:pt idx="198">
                  <c:v>101.88314769405737</c:v>
                </c:pt>
                <c:pt idx="199">
                  <c:v>97.69162509480455</c:v>
                </c:pt>
                <c:pt idx="200">
                  <c:v>93.677597520636098</c:v>
                </c:pt>
                <c:pt idx="201">
                  <c:v>89.834279410572194</c:v>
                </c:pt>
                <c:pt idx="202">
                  <c:v>86.15507964647496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2F-4A0D-9956-571C53F4BC15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curve-68-0'!$X$3:$X$205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1.1066862737671992</c:v>
                </c:pt>
                <c:pt idx="2">
                  <c:v>4.2364397506138296</c:v>
                </c:pt>
                <c:pt idx="3">
                  <c:v>4.4908829133012418</c:v>
                </c:pt>
                <c:pt idx="4">
                  <c:v>4.7563570367574748</c:v>
                </c:pt>
                <c:pt idx="5">
                  <c:v>5.0333285351018553</c:v>
                </c:pt>
                <c:pt idx="6">
                  <c:v>5.3222823441392286</c:v>
                </c:pt>
                <c:pt idx="7">
                  <c:v>5.6237225428721338</c:v>
                </c:pt>
                <c:pt idx="8">
                  <c:v>5.9381729846572648</c:v>
                </c:pt>
                <c:pt idx="9">
                  <c:v>6.2661779370190018</c:v>
                </c:pt>
                <c:pt idx="10">
                  <c:v>6.6083027289050023</c:v>
                </c:pt>
                <c:pt idx="11">
                  <c:v>6.965134403713158</c:v>
                </c:pt>
                <c:pt idx="12">
                  <c:v>7.3372823766977291</c:v>
                </c:pt>
                <c:pt idx="13">
                  <c:v>7.7253790947295897</c:v>
                </c:pt>
                <c:pt idx="14">
                  <c:v>8.1300806962336658</c:v>
                </c:pt>
                <c:pt idx="15">
                  <c:v>8.5520676690760151</c:v>
                </c:pt>
                <c:pt idx="16">
                  <c:v>8.9920455036414104</c:v>
                </c:pt>
                <c:pt idx="17">
                  <c:v>9.4507453381651452</c:v>
                </c:pt>
                <c:pt idx="18">
                  <c:v>9.9289245928511072</c:v>
                </c:pt>
                <c:pt idx="19">
                  <c:v>10.427367589358916</c:v>
                </c:pt>
                <c:pt idx="20">
                  <c:v>10.946886151204984</c:v>
                </c:pt>
                <c:pt idx="21">
                  <c:v>11.488320181052725</c:v>
                </c:pt>
                <c:pt idx="22">
                  <c:v>12.052538209500252</c:v>
                </c:pt>
                <c:pt idx="23">
                  <c:v>12.640437910201641</c:v>
                </c:pt>
                <c:pt idx="24">
                  <c:v>13.252946575170734</c:v>
                </c:pt>
                <c:pt idx="25">
                  <c:v>13.891021543939175</c:v>
                </c:pt>
                <c:pt idx="26">
                  <c:v>14.555650579202606</c:v>
                </c:pt>
                <c:pt idx="27">
                  <c:v>15.247852181614176</c:v>
                </c:pt>
                <c:pt idx="28">
                  <c:v>15.968675834815208</c:v>
                </c:pt>
                <c:pt idx="29">
                  <c:v>16.71920217186873</c:v>
                </c:pt>
                <c:pt idx="30">
                  <c:v>17.500543053147858</c:v>
                </c:pt>
                <c:pt idx="31">
                  <c:v>18.313841545199327</c:v>
                </c:pt>
                <c:pt idx="32">
                  <c:v>19.160271788786432</c:v>
                </c:pt>
                <c:pt idx="33">
                  <c:v>20.041038743859655</c:v>
                </c:pt>
                <c:pt idx="34">
                  <c:v>20.957377798494829</c:v>
                </c:pt>
                <c:pt idx="35">
                  <c:v>21.910554227142498</c:v>
                </c:pt>
                <c:pt idx="36">
                  <c:v>23.054656208767238</c:v>
                </c:pt>
                <c:pt idx="37">
                  <c:v>25.631563279002524</c:v>
                </c:pt>
                <c:pt idx="38">
                  <c:v>28.310481645361438</c:v>
                </c:pt>
                <c:pt idx="39">
                  <c:v>31.09485091981924</c:v>
                </c:pt>
                <c:pt idx="40">
                  <c:v>33.988171607698192</c:v>
                </c:pt>
                <c:pt idx="41">
                  <c:v>36.994000615354409</c:v>
                </c:pt>
                <c:pt idx="42">
                  <c:v>40.115946064033025</c:v>
                </c:pt>
                <c:pt idx="43">
                  <c:v>43.357661354898951</c:v>
                </c:pt>
                <c:pt idx="44">
                  <c:v>46.722838427403005</c:v>
                </c:pt>
                <c:pt idx="45">
                  <c:v>50.215200151054518</c:v>
                </c:pt>
                <c:pt idx="46">
                  <c:v>53.838491788646749</c:v>
                </c:pt>
                <c:pt idx="47">
                  <c:v>57.596471467842093</c:v>
                </c:pt>
                <c:pt idx="48">
                  <c:v>61.492899595746223</c:v>
                </c:pt>
                <c:pt idx="49">
                  <c:v>65.531527150214174</c:v>
                </c:pt>
                <c:pt idx="50">
                  <c:v>69.716082782390401</c:v>
                </c:pt>
                <c:pt idx="51">
                  <c:v>74.050258662960786</c:v>
                </c:pt>
                <c:pt idx="52">
                  <c:v>78.537695006555055</c:v>
                </c:pt>
                <c:pt idx="53">
                  <c:v>83.181963210068119</c:v>
                </c:pt>
                <c:pt idx="54">
                  <c:v>87.986547542819665</c:v>
                </c:pt>
                <c:pt idx="55">
                  <c:v>92.954825328560361</c:v>
                </c:pt>
                <c:pt idx="56">
                  <c:v>98.090045566166864</c:v>
                </c:pt>
                <c:pt idx="57">
                  <c:v>103.39530593827284</c:v>
                </c:pt>
                <c:pt idx="58">
                  <c:v>108.87352816720907</c:v>
                </c:pt>
                <c:pt idx="59">
                  <c:v>114.52743168287684</c:v>
                </c:pt>
                <c:pt idx="60">
                  <c:v>120.35950557989985</c:v>
                </c:pt>
                <c:pt idx="61">
                  <c:v>126.37197885190444</c:v>
                </c:pt>
                <c:pt idx="62">
                  <c:v>132.56678890469976</c:v>
                </c:pt>
                <c:pt idx="63">
                  <c:v>138.94554836576071</c:v>
                </c:pt>
                <c:pt idx="64">
                  <c:v>145.50951022646453</c:v>
                </c:pt>
                <c:pt idx="65">
                  <c:v>152.25953137258034</c:v>
                </c:pt>
                <c:pt idx="66">
                  <c:v>159.19603458255693</c:v>
                </c:pt>
                <c:pt idx="67">
                  <c:v>166.31896909701439</c:v>
                </c:pt>
                <c:pt idx="68">
                  <c:v>173.62776989131891</c:v>
                </c:pt>
                <c:pt idx="69">
                  <c:v>181.12131581375237</c:v>
                </c:pt>
                <c:pt idx="70">
                  <c:v>188.79788678330047</c:v>
                </c:pt>
                <c:pt idx="71">
                  <c:v>196.65512027677616</c:v>
                </c:pt>
                <c:pt idx="72">
                  <c:v>204.68996737207794</c:v>
                </c:pt>
                <c:pt idx="73">
                  <c:v>212.89864865349207</c:v>
                </c:pt>
                <c:pt idx="74">
                  <c:v>221.27661032544799</c:v>
                </c:pt>
                <c:pt idx="75">
                  <c:v>229.81848092309275</c:v>
                </c:pt>
                <c:pt idx="76">
                  <c:v>238.51802905108332</c:v>
                </c:pt>
                <c:pt idx="77">
                  <c:v>247.36812262414071</c:v>
                </c:pt>
                <c:pt idx="78">
                  <c:v>256.36069012600609</c:v>
                </c:pt>
                <c:pt idx="79">
                  <c:v>265.48668444305463</c:v>
                </c:pt>
                <c:pt idx="80">
                  <c:v>274.73604986818259</c:v>
                </c:pt>
                <c:pt idx="81">
                  <c:v>284.09769290608773</c:v>
                </c:pt>
                <c:pt idx="82">
                  <c:v>293.55945753991676</c:v>
                </c:pt>
                <c:pt idx="83">
                  <c:v>303.1081056469751</c:v>
                </c:pt>
                <c:pt idx="84">
                  <c:v>312.72930326688413</c:v>
                </c:pt>
                <c:pt idx="85">
                  <c:v>322.40761343595307</c:v>
                </c:pt>
                <c:pt idx="86">
                  <c:v>332.12649630355622</c:v>
                </c:pt>
                <c:pt idx="87">
                  <c:v>341.86831723162373</c:v>
                </c:pt>
                <c:pt idx="88">
                  <c:v>351.6143635591182</c:v>
                </c:pt>
                <c:pt idx="89">
                  <c:v>361.34487067343662</c:v>
                </c:pt>
                <c:pt idx="90">
                  <c:v>371.03905798188543</c:v>
                </c:pt>
                <c:pt idx="91">
                  <c:v>380.67517530727554</c:v>
                </c:pt>
                <c:pt idx="92">
                  <c:v>390.23056015016971</c:v>
                </c:pt>
                <c:pt idx="93">
                  <c:v>399.68170615995535</c:v>
                </c:pt>
                <c:pt idx="94">
                  <c:v>409.00434304091272</c:v>
                </c:pt>
                <c:pt idx="95">
                  <c:v>418.17352798744412</c:v>
                </c:pt>
                <c:pt idx="96">
                  <c:v>427.16374859524376</c:v>
                </c:pt>
                <c:pt idx="97">
                  <c:v>435.94903703267664</c:v>
                </c:pt>
                <c:pt idx="98">
                  <c:v>444.50309508457053</c:v>
                </c:pt>
                <c:pt idx="99">
                  <c:v>452.79942949710477</c:v>
                </c:pt>
                <c:pt idx="100">
                  <c:v>460.81149686098536</c:v>
                </c:pt>
                <c:pt idx="101">
                  <c:v>468.51285707980674</c:v>
                </c:pt>
                <c:pt idx="102">
                  <c:v>475.87733427438474</c:v>
                </c:pt>
                <c:pt idx="103">
                  <c:v>482.87918378893545</c:v>
                </c:pt>
                <c:pt idx="104">
                  <c:v>489.49326378423842</c:v>
                </c:pt>
                <c:pt idx="105">
                  <c:v>495.69520973939944</c:v>
                </c:pt>
                <c:pt idx="106">
                  <c:v>501.46161003777314</c:v>
                </c:pt>
                <c:pt idx="107">
                  <c:v>506.77018069072193</c:v>
                </c:pt>
                <c:pt idx="108">
                  <c:v>511.59993715922923</c:v>
                </c:pt>
                <c:pt idx="109">
                  <c:v>515.93136117042059</c:v>
                </c:pt>
                <c:pt idx="110">
                  <c:v>519.7465604011096</c:v>
                </c:pt>
                <c:pt idx="111">
                  <c:v>523.0294189115001</c:v>
                </c:pt>
                <c:pt idx="112">
                  <c:v>525.76573626412971</c:v>
                </c:pt>
                <c:pt idx="113">
                  <c:v>527.94335335736605</c:v>
                </c:pt>
                <c:pt idx="114">
                  <c:v>529.55226313566504</c:v>
                </c:pt>
                <c:pt idx="115">
                  <c:v>530.58470451250651</c:v>
                </c:pt>
                <c:pt idx="116">
                  <c:v>531.03523805272141</c:v>
                </c:pt>
                <c:pt idx="117">
                  <c:v>530.90080220354866</c:v>
                </c:pt>
                <c:pt idx="118">
                  <c:v>530.1807491368869</c:v>
                </c:pt>
                <c:pt idx="119">
                  <c:v>528.87685955947484</c:v>
                </c:pt>
                <c:pt idx="120">
                  <c:v>526.99333616021943</c:v>
                </c:pt>
                <c:pt idx="121">
                  <c:v>524.53677568505361</c:v>
                </c:pt>
                <c:pt idx="122">
                  <c:v>521.51611995257281</c:v>
                </c:pt>
                <c:pt idx="123">
                  <c:v>517.94258644258218</c:v>
                </c:pt>
                <c:pt idx="124">
                  <c:v>513.82957939603546</c:v>
                </c:pt>
                <c:pt idx="125">
                  <c:v>509.19258264949571</c:v>
                </c:pt>
                <c:pt idx="126">
                  <c:v>504.0490356892978</c:v>
                </c:pt>
                <c:pt idx="127">
                  <c:v>498.41819463708561</c:v>
                </c:pt>
                <c:pt idx="128">
                  <c:v>492.32098007292433</c:v>
                </c:pt>
                <c:pt idx="129">
                  <c:v>485.77981375299208</c:v>
                </c:pt>
                <c:pt idx="130">
                  <c:v>478.8184463893495</c:v>
                </c:pt>
                <c:pt idx="131">
                  <c:v>471.46177872667602</c:v>
                </c:pt>
                <c:pt idx="132">
                  <c:v>463.73567817377648</c:v>
                </c:pt>
                <c:pt idx="133">
                  <c:v>455.66679322835625</c:v>
                </c:pt>
                <c:pt idx="134">
                  <c:v>447.28236787597615</c:v>
                </c:pt>
                <c:pt idx="135">
                  <c:v>438.61005804689859</c:v>
                </c:pt>
                <c:pt idx="136">
                  <c:v>429.67775208860172</c:v>
                </c:pt>
                <c:pt idx="137">
                  <c:v>420.51339705346783</c:v>
                </c:pt>
                <c:pt idx="138">
                  <c:v>411.14483242288708</c:v>
                </c:pt>
                <c:pt idx="139">
                  <c:v>401.59963269283929</c:v>
                </c:pt>
                <c:pt idx="140">
                  <c:v>391.90496003566591</c:v>
                </c:pt>
                <c:pt idx="141">
                  <c:v>382.08742803745514</c:v>
                </c:pt>
                <c:pt idx="142">
                  <c:v>372.17297729321569</c:v>
                </c:pt>
                <c:pt idx="143">
                  <c:v>362.18676342539595</c:v>
                </c:pt>
                <c:pt idx="144">
                  <c:v>352.15305788513149</c:v>
                </c:pt>
                <c:pt idx="145">
                  <c:v>342.095161696959</c:v>
                </c:pt>
                <c:pt idx="146">
                  <c:v>332.03533212415073</c:v>
                </c:pt>
                <c:pt idx="147">
                  <c:v>321.99472206577246</c:v>
                </c:pt>
                <c:pt idx="148">
                  <c:v>311.99333184487517</c:v>
                </c:pt>
                <c:pt idx="149">
                  <c:v>302.04997291870745</c:v>
                </c:pt>
                <c:pt idx="150">
                  <c:v>292.18224292982245</c:v>
                </c:pt>
                <c:pt idx="151">
                  <c:v>282.40651142677689</c:v>
                </c:pt>
                <c:pt idx="152">
                  <c:v>272.73791551116625</c:v>
                </c:pt>
                <c:pt idx="153">
                  <c:v>263.19036461603923</c:v>
                </c:pt>
                <c:pt idx="154">
                  <c:v>253.77655358276388</c:v>
                </c:pt>
                <c:pt idx="155">
                  <c:v>244.5079831879147</c:v>
                </c:pt>
                <c:pt idx="156">
                  <c:v>235.39498726466081</c:v>
                </c:pt>
                <c:pt idx="157">
                  <c:v>226.44676557250312</c:v>
                </c:pt>
                <c:pt idx="158">
                  <c:v>217.67142158970998</c:v>
                </c:pt>
                <c:pt idx="159">
                  <c:v>209.0760044314064</c:v>
                </c:pt>
                <c:pt idx="160">
                  <c:v>200.66655413360704</c:v>
                </c:pt>
                <c:pt idx="161">
                  <c:v>192.44814958790914</c:v>
                </c:pt>
                <c:pt idx="162">
                  <c:v>184.42495845889619</c:v>
                </c:pt>
                <c:pt idx="163">
                  <c:v>176.60028846768853</c:v>
                </c:pt>
                <c:pt idx="164">
                  <c:v>168.97663947950093</c:v>
                </c:pt>
                <c:pt idx="165">
                  <c:v>161.55575588685724</c:v>
                </c:pt>
                <c:pt idx="166">
                  <c:v>154.33867883472433</c:v>
                </c:pt>
                <c:pt idx="167">
                  <c:v>147.32579788603741</c:v>
                </c:pt>
                <c:pt idx="168">
                  <c:v>140.51690178038405</c:v>
                </c:pt>
                <c:pt idx="169">
                  <c:v>133.91122798462087</c:v>
                </c:pt>
                <c:pt idx="170">
                  <c:v>127.50751078463442</c:v>
                </c:pt>
                <c:pt idx="171">
                  <c:v>121.3040277082731</c:v>
                </c:pt>
                <c:pt idx="172">
                  <c:v>115.29864411206826</c:v>
                </c:pt>
                <c:pt idx="173">
                  <c:v>109.48885580125501</c:v>
                </c:pt>
                <c:pt idx="174">
                  <c:v>103.87182958570087</c:v>
                </c:pt>
                <c:pt idx="175">
                  <c:v>98.444441706687442</c:v>
                </c:pt>
                <c:pt idx="176">
                  <c:v>93.203314094234344</c:v>
                </c:pt>
                <c:pt idx="177">
                  <c:v>88.144848442055277</c:v>
                </c:pt>
                <c:pt idx="178">
                  <c:v>83.265258104576532</c:v>
                </c:pt>
                <c:pt idx="179">
                  <c:v>78.56059784133042</c:v>
                </c:pt>
                <c:pt idx="180">
                  <c:v>74.026791448149396</c:v>
                </c:pt>
                <c:pt idx="181">
                  <c:v>69.659657327685096</c:v>
                </c:pt>
                <c:pt idx="182">
                  <c:v>65.454932062661626</c:v>
                </c:pt>
                <c:pt idx="183">
                  <c:v>61.408292063436022</c:v>
                </c:pt>
                <c:pt idx="184">
                  <c:v>57.51537336820968</c:v>
                </c:pt>
                <c:pt idx="185">
                  <c:v>53.771789679234246</c:v>
                </c:pt>
                <c:pt idx="186">
                  <c:v>50.173148721899054</c:v>
                </c:pt>
                <c:pt idx="187">
                  <c:v>46.715067015169254</c:v>
                </c:pt>
                <c:pt idx="188">
                  <c:v>43.393183144122332</c:v>
                </c:pt>
                <c:pt idx="189">
                  <c:v>40.203169623304959</c:v>
                </c:pt>
                <c:pt idx="190">
                  <c:v>37.140743441025137</c:v>
                </c:pt>
                <c:pt idx="191">
                  <c:v>34.201675372289358</c:v>
                </c:pt>
                <c:pt idx="192">
                  <c:v>31.381798144740419</c:v>
                </c:pt>
                <c:pt idx="193">
                  <c:v>28.677013542015356</c:v>
                </c:pt>
                <c:pt idx="194">
                  <c:v>26.08329852375336</c:v>
                </c:pt>
                <c:pt idx="195">
                  <c:v>23.596710439268481</c:v>
                </c:pt>
                <c:pt idx="196">
                  <c:v>22.165356563267569</c:v>
                </c:pt>
                <c:pt idx="197">
                  <c:v>21.251828775342489</c:v>
                </c:pt>
                <c:pt idx="198">
                  <c:v>20.376629538811475</c:v>
                </c:pt>
                <c:pt idx="199">
                  <c:v>19.538325018960911</c:v>
                </c:pt>
                <c:pt idx="200">
                  <c:v>18.735519504127222</c:v>
                </c:pt>
                <c:pt idx="201">
                  <c:v>17.966855882114441</c:v>
                </c:pt>
                <c:pt idx="202">
                  <c:v>17.231015929294994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2F-4A0D-9956-571C53F4B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</a:t>
                </a:r>
                <a:r>
                  <a:rPr lang="en-GB" sz="1200" b="1"/>
                  <a:t>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curve-68-0'!$Y$3:$Y$205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336.67156843919525</c:v>
                </c:pt>
                <c:pt idx="2">
                  <c:v>1395.7815060926525</c:v>
                </c:pt>
                <c:pt idx="3">
                  <c:v>2518.5022344179629</c:v>
                </c:pt>
                <c:pt idx="4">
                  <c:v>3707.5914936073314</c:v>
                </c:pt>
                <c:pt idx="5">
                  <c:v>4965.9236273827955</c:v>
                </c:pt>
                <c:pt idx="6">
                  <c:v>6296.4942134176026</c:v>
                </c:pt>
                <c:pt idx="7">
                  <c:v>7702.4248491356357</c:v>
                </c:pt>
                <c:pt idx="8">
                  <c:v>9186.9680952999515</c:v>
                </c:pt>
                <c:pt idx="9">
                  <c:v>10753.512579554703</c:v>
                </c:pt>
                <c:pt idx="10">
                  <c:v>12405.588261780953</c:v>
                </c:pt>
                <c:pt idx="11">
                  <c:v>14146.871862709242</c:v>
                </c:pt>
                <c:pt idx="12">
                  <c:v>15981.192456883675</c:v>
                </c:pt>
                <c:pt idx="13">
                  <c:v>17912.537230566071</c:v>
                </c:pt>
                <c:pt idx="14">
                  <c:v>19945.057404624487</c:v>
                </c:pt>
                <c:pt idx="15">
                  <c:v>22083.074321893491</c:v>
                </c:pt>
                <c:pt idx="16">
                  <c:v>24331.085697803843</c:v>
                </c:pt>
                <c:pt idx="17">
                  <c:v>26693.772032345129</c:v>
                </c:pt>
                <c:pt idx="18">
                  <c:v>29176.003180557906</c:v>
                </c:pt>
                <c:pt idx="19">
                  <c:v>31782.845077897633</c:v>
                </c:pt>
                <c:pt idx="20">
                  <c:v>34519.566615698881</c:v>
                </c:pt>
                <c:pt idx="21">
                  <c:v>37391.646660962062</c:v>
                </c:pt>
                <c:pt idx="22">
                  <c:v>40404.781213337126</c:v>
                </c:pt>
                <c:pt idx="23">
                  <c:v>43564.890690887536</c:v>
                </c:pt>
                <c:pt idx="24">
                  <c:v>46878.127334680219</c:v>
                </c:pt>
                <c:pt idx="25">
                  <c:v>50350.882720665009</c:v>
                </c:pt>
                <c:pt idx="26">
                  <c:v>53989.795365465659</c:v>
                </c:pt>
                <c:pt idx="27">
                  <c:v>57801.758410869203</c:v>
                </c:pt>
                <c:pt idx="28">
                  <c:v>61793.927369573001</c:v>
                </c:pt>
                <c:pt idx="29">
                  <c:v>65973.727912540184</c:v>
                </c:pt>
                <c:pt idx="30">
                  <c:v>70348.863675827146</c:v>
                </c:pt>
                <c:pt idx="31">
                  <c:v>74927.32406212698</c:v>
                </c:pt>
                <c:pt idx="32">
                  <c:v>79717.392009323594</c:v>
                </c:pt>
                <c:pt idx="33">
                  <c:v>84727.651695288514</c:v>
                </c:pt>
                <c:pt idx="34">
                  <c:v>89966.99614491222</c:v>
                </c:pt>
                <c:pt idx="35">
                  <c:v>95444.63470169784</c:v>
                </c:pt>
                <c:pt idx="36">
                  <c:v>101170.10032257457</c:v>
                </c:pt>
                <c:pt idx="37">
                  <c:v>107153.25665047482</c:v>
                </c:pt>
                <c:pt idx="38">
                  <c:v>113404.30481501097</c:v>
                </c:pt>
                <c:pt idx="39">
                  <c:v>119933.7899069929</c:v>
                </c:pt>
                <c:pt idx="40">
                  <c:v>126752.60706776271</c:v>
                </c:pt>
                <c:pt idx="41">
                  <c:v>133872.00712929814</c:v>
                </c:pt>
                <c:pt idx="42">
                  <c:v>141303.60173570144</c:v>
                </c:pt>
                <c:pt idx="43">
                  <c:v>149059.36787119132</c:v>
                </c:pt>
                <c:pt idx="44">
                  <c:v>157151.65171393161</c:v>
                </c:pt>
                <c:pt idx="45">
                  <c:v>165593.17172903707</c:v>
                </c:pt>
                <c:pt idx="46">
                  <c:v>174397.02090790175</c:v>
                </c:pt>
                <c:pt idx="47">
                  <c:v>183576.66805468596</c:v>
                </c:pt>
                <c:pt idx="48">
                  <c:v>193145.95801426057</c:v>
                </c:pt>
                <c:pt idx="49">
                  <c:v>203119.11072928199</c:v>
                </c:pt>
                <c:pt idx="50">
                  <c:v>213510.71900752102</c:v>
                </c:pt>
                <c:pt idx="51">
                  <c:v>224335.74487381711</c:v>
                </c:pt>
                <c:pt idx="52">
                  <c:v>235609.51437447261</c:v>
                </c:pt>
                <c:pt idx="53">
                  <c:v>247347.71069547941</c:v>
                </c:pt>
                <c:pt idx="54">
                  <c:v>259566.36544976139</c:v>
                </c:pt>
                <c:pt idx="55">
                  <c:v>272281.84798261744</c:v>
                </c:pt>
                <c:pt idx="56">
                  <c:v>285510.85253923415</c:v>
                </c:pt>
                <c:pt idx="57">
                  <c:v>299270.38313306146</c:v>
                </c:pt>
                <c:pt idx="58">
                  <c:v>313577.73594978236</c:v>
                </c:pt>
                <c:pt idx="59">
                  <c:v>328450.47911807004</c:v>
                </c:pt>
                <c:pt idx="60">
                  <c:v>343906.42967606004</c:v>
                </c:pt>
                <c:pt idx="61">
                  <c:v>359963.62756125047</c:v>
                </c:pt>
                <c:pt idx="62">
                  <c:v>376640.30645172042</c:v>
                </c:pt>
                <c:pt idx="63">
                  <c:v>393954.86128829647</c:v>
                </c:pt>
                <c:pt idx="64">
                  <c:v>411925.81231094291</c:v>
                </c:pt>
                <c:pt idx="65">
                  <c:v>430571.76544820092</c:v>
                </c:pt>
                <c:pt idx="66">
                  <c:v>449911.36890645663</c:v>
                </c:pt>
                <c:pt idx="67">
                  <c:v>469963.26581615809</c:v>
                </c:pt>
                <c:pt idx="68">
                  <c:v>490746.04280528997</c:v>
                </c:pt>
                <c:pt idx="69">
                  <c:v>512278.17438666523</c:v>
                </c:pt>
                <c:pt idx="70">
                  <c:v>534577.96306499525</c:v>
                </c:pt>
                <c:pt idx="71">
                  <c:v>557663.47509267286</c:v>
                </c:pt>
                <c:pt idx="72">
                  <c:v>581552.47182988061</c:v>
                </c:pt>
                <c:pt idx="73">
                  <c:v>606262.33669522987</c:v>
                </c:pt>
                <c:pt idx="74">
                  <c:v>631809.99772777467</c:v>
                </c:pt>
                <c:pt idx="75">
                  <c:v>658211.84582008398</c:v>
                </c:pt>
                <c:pt idx="76">
                  <c:v>685483.6487251923</c:v>
                </c:pt>
                <c:pt idx="77">
                  <c:v>713640.46098760632</c:v>
                </c:pt>
                <c:pt idx="78">
                  <c:v>742696.5300002069</c:v>
                </c:pt>
                <c:pt idx="79">
                  <c:v>772665.19844451232</c:v>
                </c:pt>
                <c:pt idx="80">
                  <c:v>803558.8034313306</c:v>
                </c:pt>
                <c:pt idx="81">
                  <c:v>835388.57272193942</c:v>
                </c:pt>
                <c:pt idx="82">
                  <c:v>868164.51847593114</c:v>
                </c:pt>
                <c:pt idx="83">
                  <c:v>901895.32904062863</c:v>
                </c:pt>
                <c:pt idx="84">
                  <c:v>936588.25936731708</c:v>
                </c:pt>
                <c:pt idx="85">
                  <c:v>972249.02071091242</c:v>
                </c:pt>
                <c:pt idx="86">
                  <c:v>1008881.6703412681</c:v>
                </c:pt>
                <c:pt idx="87">
                  <c:v>1046488.5020644304</c:v>
                </c:pt>
                <c:pt idx="88">
                  <c:v>1085069.9384203423</c:v>
                </c:pt>
                <c:pt idx="89">
                  <c:v>1124624.4254876859</c:v>
                </c:pt>
                <c:pt idx="90">
                  <c:v>1165148.3312858746</c:v>
                </c:pt>
                <c:pt idx="91">
                  <c:v>1206635.848816602</c:v>
                </c:pt>
                <c:pt idx="92">
                  <c:v>1249078.904831619</c:v>
                </c:pt>
                <c:pt idx="93">
                  <c:v>1292467.0754476145</c:v>
                </c:pt>
                <c:pt idx="94">
                  <c:v>1336787.5097517059</c:v>
                </c:pt>
                <c:pt idx="95">
                  <c:v>1382024.8625504503</c:v>
                </c:pt>
                <c:pt idx="96">
                  <c:v>1428161.2374099747</c:v>
                </c:pt>
                <c:pt idx="97">
                  <c:v>1475176.1411132424</c:v>
                </c:pt>
                <c:pt idx="98">
                  <c:v>1523046.4506216994</c:v>
                </c:pt>
                <c:pt idx="99">
                  <c:v>1571746.3935714099</c:v>
                </c:pt>
                <c:pt idx="100">
                  <c:v>1621247.5432575084</c:v>
                </c:pt>
                <c:pt idx="101">
                  <c:v>1671518.8289654891</c:v>
                </c:pt>
                <c:pt idx="102">
                  <c:v>1722526.5623929275</c:v>
                </c:pt>
                <c:pt idx="103">
                  <c:v>1774234.480771821</c:v>
                </c:pt>
                <c:pt idx="104">
                  <c:v>1826603.8071502449</c:v>
                </c:pt>
                <c:pt idx="105">
                  <c:v>1879593.3281241849</c:v>
                </c:pt>
                <c:pt idx="106">
                  <c:v>1933159.4891279622</c:v>
                </c:pt>
                <c:pt idx="107">
                  <c:v>1987256.5071970343</c:v>
                </c:pt>
                <c:pt idx="108">
                  <c:v>2041836.5009129571</c:v>
                </c:pt>
                <c:pt idx="109">
                  <c:v>2096849.6370299992</c:v>
                </c:pt>
                <c:pt idx="110">
                  <c:v>2152244.29307011</c:v>
                </c:pt>
                <c:pt idx="111">
                  <c:v>2207967.2349612601</c:v>
                </c:pt>
                <c:pt idx="112">
                  <c:v>2263963.8085876731</c:v>
                </c:pt>
                <c:pt idx="113">
                  <c:v>2320178.1439234097</c:v>
                </c:pt>
                <c:pt idx="114">
                  <c:v>2376553.3702369761</c:v>
                </c:pt>
                <c:pt idx="115">
                  <c:v>2433031.8406882267</c:v>
                </c:pt>
                <c:pt idx="116">
                  <c:v>2489555.364493499</c:v>
                </c:pt>
                <c:pt idx="117">
                  <c:v>2546065.4447138538</c:v>
                </c:pt>
                <c:pt idx="118">
                  <c:v>2602503.5196275422</c:v>
                </c:pt>
                <c:pt idx="119">
                  <c:v>2658811.2055834895</c:v>
                </c:pt>
                <c:pt idx="120">
                  <c:v>2714930.5391995115</c:v>
                </c:pt>
                <c:pt idx="121">
                  <c:v>2770804.216768017</c:v>
                </c:pt>
                <c:pt idx="122">
                  <c:v>2826375.8287632745</c:v>
                </c:pt>
                <c:pt idx="123">
                  <c:v>2881590.0874075326</c:v>
                </c:pt>
                <c:pt idx="124">
                  <c:v>2936393.045347136</c:v>
                </c:pt>
                <c:pt idx="125">
                  <c:v>2990732.3036120855</c:v>
                </c:pt>
                <c:pt idx="126">
                  <c:v>3044557.2071810155</c:v>
                </c:pt>
                <c:pt idx="127">
                  <c:v>3097819.026644724</c:v>
                </c:pt>
                <c:pt idx="128">
                  <c:v>3150471.1246520164</c:v>
                </c:pt>
                <c:pt idx="129">
                  <c:v>3202469.1060273158</c:v>
                </c:pt>
                <c:pt idx="130">
                  <c:v>3253770.9506662507</c:v>
                </c:pt>
                <c:pt idx="131">
                  <c:v>3304337.1285389182</c:v>
                </c:pt>
                <c:pt idx="132">
                  <c:v>3354130.6963562961</c:v>
                </c:pt>
                <c:pt idx="133">
                  <c:v>3403117.3756791316</c:v>
                </c:pt>
                <c:pt idx="134">
                  <c:v>3451265.6124667292</c:v>
                </c:pt>
                <c:pt idx="135">
                  <c:v>3498546.6182714193</c:v>
                </c:pt>
                <c:pt idx="136">
                  <c:v>3544934.3934802795</c:v>
                </c:pt>
                <c:pt idx="137">
                  <c:v>3590405.7331856261</c:v>
                </c:pt>
                <c:pt idx="138">
                  <c:v>3634940.2164279148</c:v>
                </c:pt>
                <c:pt idx="139">
                  <c:v>3678520.1796971988</c:v>
                </c:pt>
                <c:pt idx="140">
                  <c:v>3721130.6757007656</c:v>
                </c:pt>
                <c:pt idx="141">
                  <c:v>3762759.418504511</c:v>
                </c:pt>
                <c:pt idx="142">
                  <c:v>3803396.7162338328</c:v>
                </c:pt>
                <c:pt idx="143">
                  <c:v>3843035.3925763723</c:v>
                </c:pt>
                <c:pt idx="144">
                  <c:v>3881670.6983648855</c:v>
                </c:pt>
                <c:pt idx="145">
                  <c:v>3919300.2145345816</c:v>
                </c:pt>
                <c:pt idx="146">
                  <c:v>3955923.7477469966</c:v>
                </c:pt>
                <c:pt idx="147">
                  <c:v>3991543.2199535738</c:v>
                </c:pt>
                <c:pt idx="148">
                  <c:v>4026162.5531380614</c:v>
                </c:pt>
                <c:pt idx="149">
                  <c:v>4059787.5504299323</c:v>
                </c:pt>
                <c:pt idx="150">
                  <c:v>4092425.7747229147</c:v>
                </c:pt>
                <c:pt idx="151">
                  <c:v>4124086.4258655924</c:v>
                </c:pt>
                <c:pt idx="152">
                  <c:v>4154780.2174167093</c:v>
                </c:pt>
                <c:pt idx="153">
                  <c:v>4184519.2538783131</c:v>
                </c:pt>
                <c:pt idx="154">
                  <c:v>4213316.9092365894</c:v>
                </c:pt>
                <c:pt idx="155">
                  <c:v>4241187.7075553806</c:v>
                </c:pt>
                <c:pt idx="156">
                  <c:v>4268147.2062818464</c:v>
                </c:pt>
                <c:pt idx="157">
                  <c:v>4294211.8828390967</c:v>
                </c:pt>
                <c:pt idx="158">
                  <c:v>4319399.0249980679</c:v>
                </c:pt>
                <c:pt idx="159">
                  <c:v>4343726.6254412085</c:v>
                </c:pt>
                <c:pt idx="160">
                  <c:v>4367213.2808545688</c:v>
                </c:pt>
                <c:pt idx="161">
                  <c:v>4389878.0958133601</c:v>
                </c:pt>
                <c:pt idx="162">
                  <c:v>4411740.5916592497</c:v>
                </c:pt>
                <c:pt idx="163">
                  <c:v>4432820.6205060184</c:v>
                </c:pt>
                <c:pt idx="164">
                  <c:v>4453138.2844539685</c:v>
                </c:pt>
                <c:pt idx="165">
                  <c:v>4472713.860042654</c:v>
                </c:pt>
                <c:pt idx="166">
                  <c:v>4491567.7279261267</c:v>
                </c:pt>
                <c:pt idx="167">
                  <c:v>4509720.3077147305</c:v>
                </c:pt>
                <c:pt idx="168">
                  <c:v>4527191.9978927691</c:v>
                </c:pt>
                <c:pt idx="169">
                  <c:v>4544003.1206912315</c:v>
                </c:pt>
                <c:pt idx="170">
                  <c:v>4560173.8717696946</c:v>
                </c:pt>
                <c:pt idx="171">
                  <c:v>4575724.2745405221</c:v>
                </c:pt>
                <c:pt idx="172">
                  <c:v>4590674.1389517291</c:v>
                </c:pt>
                <c:pt idx="173">
                  <c:v>4605043.0245318543</c:v>
                </c:pt>
                <c:pt idx="174">
                  <c:v>4618850.2074904246</c:v>
                </c:pt>
                <c:pt idx="175">
                  <c:v>4632114.6516610933</c:v>
                </c:pt>
                <c:pt idx="176">
                  <c:v>4644854.983070517</c:v>
                </c:pt>
                <c:pt idx="177">
                  <c:v>4657089.4679147229</c:v>
                </c:pt>
                <c:pt idx="178">
                  <c:v>4668835.9937251806</c:v>
                </c:pt>
                <c:pt idx="179">
                  <c:v>4680112.0535093136</c:v>
                </c:pt>
                <c:pt idx="180">
                  <c:v>4690934.7326541282</c:v>
                </c:pt>
                <c:pt idx="181">
                  <c:v>4701320.6983868964</c:v>
                </c:pt>
                <c:pt idx="182">
                  <c:v>4711286.1915931627</c:v>
                </c:pt>
                <c:pt idx="183">
                  <c:v>4720847.0207995065</c:v>
                </c:pt>
                <c:pt idx="184">
                  <c:v>4730018.5581363272</c:v>
                </c:pt>
                <c:pt idx="185">
                  <c:v>4738815.737104251</c:v>
                </c:pt>
                <c:pt idx="186">
                  <c:v>4747253.0519764414</c:v>
                </c:pt>
                <c:pt idx="187">
                  <c:v>4755344.5586779583</c:v>
                </c:pt>
                <c:pt idx="188">
                  <c:v>4763103.8769923709</c:v>
                </c:pt>
                <c:pt idx="189">
                  <c:v>4770544.1939547015</c:v>
                </c:pt>
                <c:pt idx="190">
                  <c:v>4777678.2682988038</c:v>
                </c:pt>
                <c:pt idx="191">
                  <c:v>4784518.435836033</c:v>
                </c:pt>
                <c:pt idx="192">
                  <c:v>4791076.6156505067</c:v>
                </c:pt>
                <c:pt idx="193">
                  <c:v>4797364.3170047086</c:v>
                </c:pt>
                <c:pt idx="194">
                  <c:v>4803392.6468570838</c:v>
                </c:pt>
                <c:pt idx="195">
                  <c:v>4809172.3179010106</c:v>
                </c:pt>
                <c:pt idx="196">
                  <c:v>4814713.6570418272</c:v>
                </c:pt>
                <c:pt idx="197">
                  <c:v>4820026.6142356629</c:v>
                </c:pt>
                <c:pt idx="198">
                  <c:v>4825120.7716203658</c:v>
                </c:pt>
                <c:pt idx="199">
                  <c:v>4830005.352875106</c:v>
                </c:pt>
                <c:pt idx="200">
                  <c:v>4834689.2327511376</c:v>
                </c:pt>
                <c:pt idx="201">
                  <c:v>4839180.9467216665</c:v>
                </c:pt>
                <c:pt idx="202">
                  <c:v>4843488.7007039906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F3-4A8F-9F39-891D0C9014FB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curve-68-0'!$Z$3:$Z$205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168.33578421959763</c:v>
                </c:pt>
                <c:pt idx="2">
                  <c:v>697.89075304632627</c:v>
                </c:pt>
                <c:pt idx="3">
                  <c:v>1259.2511172089814</c:v>
                </c:pt>
                <c:pt idx="4">
                  <c:v>1853.7957468036657</c:v>
                </c:pt>
                <c:pt idx="5">
                  <c:v>2482.9618136913978</c:v>
                </c:pt>
                <c:pt idx="6">
                  <c:v>3148.2471067088013</c:v>
                </c:pt>
                <c:pt idx="7">
                  <c:v>3851.2124245678178</c:v>
                </c:pt>
                <c:pt idx="8">
                  <c:v>4593.4840476499758</c:v>
                </c:pt>
                <c:pt idx="9">
                  <c:v>5376.7562897773514</c:v>
                </c:pt>
                <c:pt idx="10">
                  <c:v>6202.7941308904765</c:v>
                </c:pt>
                <c:pt idx="11">
                  <c:v>7073.4359313546211</c:v>
                </c:pt>
                <c:pt idx="12">
                  <c:v>7990.5962284418374</c:v>
                </c:pt>
                <c:pt idx="13">
                  <c:v>8956.2686152830356</c:v>
                </c:pt>
                <c:pt idx="14">
                  <c:v>9972.5287023122437</c:v>
                </c:pt>
                <c:pt idx="15">
                  <c:v>11041.537160946746</c:v>
                </c:pt>
                <c:pt idx="16">
                  <c:v>12165.542848901921</c:v>
                </c:pt>
                <c:pt idx="17">
                  <c:v>13346.886016172564</c:v>
                </c:pt>
                <c:pt idx="18">
                  <c:v>14588.001590278953</c:v>
                </c:pt>
                <c:pt idx="19">
                  <c:v>15891.422538948817</c:v>
                </c:pt>
                <c:pt idx="20">
                  <c:v>17259.78330784944</c:v>
                </c:pt>
                <c:pt idx="21">
                  <c:v>18695.823330481031</c:v>
                </c:pt>
                <c:pt idx="22">
                  <c:v>20202.390606668563</c:v>
                </c:pt>
                <c:pt idx="23">
                  <c:v>21782.445345443768</c:v>
                </c:pt>
                <c:pt idx="24">
                  <c:v>23439.06366734011</c:v>
                </c:pt>
                <c:pt idx="25">
                  <c:v>25175.441360332505</c:v>
                </c:pt>
                <c:pt idx="26">
                  <c:v>26994.89768273283</c:v>
                </c:pt>
                <c:pt idx="27">
                  <c:v>28900.879205434601</c:v>
                </c:pt>
                <c:pt idx="28">
                  <c:v>30896.9636847865</c:v>
                </c:pt>
                <c:pt idx="29">
                  <c:v>32986.863956270092</c:v>
                </c:pt>
                <c:pt idx="30">
                  <c:v>35174.431837913573</c:v>
                </c:pt>
                <c:pt idx="31">
                  <c:v>37463.66203106349</c:v>
                </c:pt>
                <c:pt idx="32">
                  <c:v>39858.696004661797</c:v>
                </c:pt>
                <c:pt idx="33">
                  <c:v>42363.825847644257</c:v>
                </c:pt>
                <c:pt idx="34">
                  <c:v>44983.49807245611</c:v>
                </c:pt>
                <c:pt idx="35">
                  <c:v>47722.31735084892</c:v>
                </c:pt>
                <c:pt idx="36">
                  <c:v>50585.050161287283</c:v>
                </c:pt>
                <c:pt idx="37">
                  <c:v>53576.628325237412</c:v>
                </c:pt>
                <c:pt idx="38">
                  <c:v>56702.152407505484</c:v>
                </c:pt>
                <c:pt idx="39">
                  <c:v>59966.894953496449</c:v>
                </c:pt>
                <c:pt idx="40">
                  <c:v>63376.303533881357</c:v>
                </c:pt>
                <c:pt idx="41">
                  <c:v>66936.003564649072</c:v>
                </c:pt>
                <c:pt idx="42">
                  <c:v>70651.800867850718</c:v>
                </c:pt>
                <c:pt idx="43">
                  <c:v>74529.683935595662</c:v>
                </c:pt>
                <c:pt idx="44">
                  <c:v>78575.825856965806</c:v>
                </c:pt>
                <c:pt idx="45">
                  <c:v>82796.585864518536</c:v>
                </c:pt>
                <c:pt idx="46">
                  <c:v>87198.510453950876</c:v>
                </c:pt>
                <c:pt idx="47">
                  <c:v>91788.334027342979</c:v>
                </c:pt>
                <c:pt idx="48">
                  <c:v>96572.979007130285</c:v>
                </c:pt>
                <c:pt idx="49">
                  <c:v>101559.555364641</c:v>
                </c:pt>
                <c:pt idx="50">
                  <c:v>106755.35950376051</c:v>
                </c:pt>
                <c:pt idx="51">
                  <c:v>112167.87243690855</c:v>
                </c:pt>
                <c:pt idx="52">
                  <c:v>117804.7571872363</c:v>
                </c:pt>
                <c:pt idx="53">
                  <c:v>123673.85534773971</c:v>
                </c:pt>
                <c:pt idx="54">
                  <c:v>129783.18272488069</c:v>
                </c:pt>
                <c:pt idx="55">
                  <c:v>136140.92399130872</c:v>
                </c:pt>
                <c:pt idx="56">
                  <c:v>142755.42626961708</c:v>
                </c:pt>
                <c:pt idx="57">
                  <c:v>149635.19156653073</c:v>
                </c:pt>
                <c:pt idx="58">
                  <c:v>156788.86797489118</c:v>
                </c:pt>
                <c:pt idx="59">
                  <c:v>164225.23955903502</c:v>
                </c:pt>
                <c:pt idx="60">
                  <c:v>171953.21483803002</c:v>
                </c:pt>
                <c:pt idx="61">
                  <c:v>179981.81378062523</c:v>
                </c:pt>
                <c:pt idx="62">
                  <c:v>188320.15322586021</c:v>
                </c:pt>
                <c:pt idx="63">
                  <c:v>196977.43064414823</c:v>
                </c:pt>
                <c:pt idx="64">
                  <c:v>205962.90615547146</c:v>
                </c:pt>
                <c:pt idx="65">
                  <c:v>215285.88272410046</c:v>
                </c:pt>
                <c:pt idx="66">
                  <c:v>224955.68445322831</c:v>
                </c:pt>
                <c:pt idx="67">
                  <c:v>234981.63290807905</c:v>
                </c:pt>
                <c:pt idx="68">
                  <c:v>245373.02140264498</c:v>
                </c:pt>
                <c:pt idx="69">
                  <c:v>256139.08719333261</c:v>
                </c:pt>
                <c:pt idx="70">
                  <c:v>267288.98153249762</c:v>
                </c:pt>
                <c:pt idx="71">
                  <c:v>278831.73754633643</c:v>
                </c:pt>
                <c:pt idx="72">
                  <c:v>290776.23591494031</c:v>
                </c:pt>
                <c:pt idx="73">
                  <c:v>303131.16834761493</c:v>
                </c:pt>
                <c:pt idx="74">
                  <c:v>315904.99886388733</c:v>
                </c:pt>
                <c:pt idx="75">
                  <c:v>329105.92291004199</c:v>
                </c:pt>
                <c:pt idx="76">
                  <c:v>342741.82436259615</c:v>
                </c:pt>
                <c:pt idx="77">
                  <c:v>356820.23049380316</c:v>
                </c:pt>
                <c:pt idx="78">
                  <c:v>371348.26500010345</c:v>
                </c:pt>
                <c:pt idx="79">
                  <c:v>386332.59922225616</c:v>
                </c:pt>
                <c:pt idx="80">
                  <c:v>401779.4017156653</c:v>
                </c:pt>
                <c:pt idx="81">
                  <c:v>417694.28636096971</c:v>
                </c:pt>
                <c:pt idx="82">
                  <c:v>434082.25923796557</c:v>
                </c:pt>
                <c:pt idx="83">
                  <c:v>450947.66452031431</c:v>
                </c:pt>
                <c:pt idx="84">
                  <c:v>468294.12968365854</c:v>
                </c:pt>
                <c:pt idx="85">
                  <c:v>486124.51035545621</c:v>
                </c:pt>
                <c:pt idx="86">
                  <c:v>504440.83517063403</c:v>
                </c:pt>
                <c:pt idx="87">
                  <c:v>523244.25103221519</c:v>
                </c:pt>
                <c:pt idx="88">
                  <c:v>542534.96921017114</c:v>
                </c:pt>
                <c:pt idx="89">
                  <c:v>562312.21274384297</c:v>
                </c:pt>
                <c:pt idx="90">
                  <c:v>582574.1656429373</c:v>
                </c:pt>
                <c:pt idx="91">
                  <c:v>603317.92440830101</c:v>
                </c:pt>
                <c:pt idx="92">
                  <c:v>624539.4524158095</c:v>
                </c:pt>
                <c:pt idx="93">
                  <c:v>646233.53772380727</c:v>
                </c:pt>
                <c:pt idx="94">
                  <c:v>668393.75487585296</c:v>
                </c:pt>
                <c:pt idx="95">
                  <c:v>691012.43127522513</c:v>
                </c:pt>
                <c:pt idx="96">
                  <c:v>714080.61870498734</c:v>
                </c:pt>
                <c:pt idx="97">
                  <c:v>737588.07055662118</c:v>
                </c:pt>
                <c:pt idx="98">
                  <c:v>761523.22531084972</c:v>
                </c:pt>
                <c:pt idx="99">
                  <c:v>785873.19678570493</c:v>
                </c:pt>
                <c:pt idx="100">
                  <c:v>810623.77162875421</c:v>
                </c:pt>
                <c:pt idx="101">
                  <c:v>835759.41448274453</c:v>
                </c:pt>
                <c:pt idx="102">
                  <c:v>861263.28119646374</c:v>
                </c:pt>
                <c:pt idx="103">
                  <c:v>887117.2403859105</c:v>
                </c:pt>
                <c:pt idx="104">
                  <c:v>913301.90357512247</c:v>
                </c:pt>
                <c:pt idx="105">
                  <c:v>939796.66406209243</c:v>
                </c:pt>
                <c:pt idx="106">
                  <c:v>966579.74456398108</c:v>
                </c:pt>
                <c:pt idx="107">
                  <c:v>993628.25359851716</c:v>
                </c:pt>
                <c:pt idx="108">
                  <c:v>1020918.2504564786</c:v>
                </c:pt>
                <c:pt idx="109">
                  <c:v>1048424.8185149996</c:v>
                </c:pt>
                <c:pt idx="110">
                  <c:v>1076122.146535055</c:v>
                </c:pt>
                <c:pt idx="111">
                  <c:v>1103983.6174806301</c:v>
                </c:pt>
                <c:pt idx="112">
                  <c:v>1131981.9042938366</c:v>
                </c:pt>
                <c:pt idx="113">
                  <c:v>1160089.0719617049</c:v>
                </c:pt>
                <c:pt idx="114">
                  <c:v>1188276.685118488</c:v>
                </c:pt>
                <c:pt idx="115">
                  <c:v>1216515.9203441134</c:v>
                </c:pt>
                <c:pt idx="116">
                  <c:v>1244777.6822467495</c:v>
                </c:pt>
                <c:pt idx="117">
                  <c:v>1273032.7223569269</c:v>
                </c:pt>
                <c:pt idx="118">
                  <c:v>1301251.7598137711</c:v>
                </c:pt>
                <c:pt idx="119">
                  <c:v>1329405.6027917447</c:v>
                </c:pt>
                <c:pt idx="120">
                  <c:v>1357465.2695997558</c:v>
                </c:pt>
                <c:pt idx="121">
                  <c:v>1385402.1083840085</c:v>
                </c:pt>
                <c:pt idx="122">
                  <c:v>1413187.9143816372</c:v>
                </c:pt>
                <c:pt idx="123">
                  <c:v>1440795.0437037663</c:v>
                </c:pt>
                <c:pt idx="124">
                  <c:v>1468196.522673568</c:v>
                </c:pt>
                <c:pt idx="125">
                  <c:v>1495366.1518060428</c:v>
                </c:pt>
                <c:pt idx="126">
                  <c:v>1522278.6035905078</c:v>
                </c:pt>
                <c:pt idx="127">
                  <c:v>1548909.513322362</c:v>
                </c:pt>
                <c:pt idx="128">
                  <c:v>1575235.5623260082</c:v>
                </c:pt>
                <c:pt idx="129">
                  <c:v>1601234.5530136579</c:v>
                </c:pt>
                <c:pt idx="130">
                  <c:v>1626885.4753331253</c:v>
                </c:pt>
                <c:pt idx="131">
                  <c:v>1652168.5642694591</c:v>
                </c:pt>
                <c:pt idx="132">
                  <c:v>1677065.348178148</c:v>
                </c:pt>
                <c:pt idx="133">
                  <c:v>1701558.6878395658</c:v>
                </c:pt>
                <c:pt idx="134">
                  <c:v>1725632.8062333646</c:v>
                </c:pt>
                <c:pt idx="135">
                  <c:v>1749273.3091357097</c:v>
                </c:pt>
                <c:pt idx="136">
                  <c:v>1772467.1967401397</c:v>
                </c:pt>
                <c:pt idx="137">
                  <c:v>1795202.8665928131</c:v>
                </c:pt>
                <c:pt idx="138">
                  <c:v>1817470.1082139574</c:v>
                </c:pt>
                <c:pt idx="139">
                  <c:v>1839260.0898485994</c:v>
                </c:pt>
                <c:pt idx="140">
                  <c:v>1860565.3378503828</c:v>
                </c:pt>
                <c:pt idx="141">
                  <c:v>1881379.7092522555</c:v>
                </c:pt>
                <c:pt idx="142">
                  <c:v>1901698.3581169164</c:v>
                </c:pt>
                <c:pt idx="143">
                  <c:v>1921517.6962881861</c:v>
                </c:pt>
                <c:pt idx="144">
                  <c:v>1940835.3491824428</c:v>
                </c:pt>
                <c:pt idx="145">
                  <c:v>1959650.1072672908</c:v>
                </c:pt>
                <c:pt idx="146">
                  <c:v>1977961.8738734983</c:v>
                </c:pt>
                <c:pt idx="147">
                  <c:v>1995771.6099767869</c:v>
                </c:pt>
                <c:pt idx="148">
                  <c:v>2013081.2765690307</c:v>
                </c:pt>
                <c:pt idx="149">
                  <c:v>2029893.7752149662</c:v>
                </c:pt>
                <c:pt idx="150">
                  <c:v>2046212.8873614573</c:v>
                </c:pt>
                <c:pt idx="151">
                  <c:v>2062043.2129327962</c:v>
                </c:pt>
                <c:pt idx="152">
                  <c:v>2077390.1087083546</c:v>
                </c:pt>
                <c:pt idx="153">
                  <c:v>2092259.6269391566</c:v>
                </c:pt>
                <c:pt idx="154">
                  <c:v>2106658.4546182947</c:v>
                </c:pt>
                <c:pt idx="155">
                  <c:v>2120593.8537776903</c:v>
                </c:pt>
                <c:pt idx="156">
                  <c:v>2134073.6031409232</c:v>
                </c:pt>
                <c:pt idx="157">
                  <c:v>2147105.9414195484</c:v>
                </c:pt>
                <c:pt idx="158">
                  <c:v>2159699.5124990339</c:v>
                </c:pt>
                <c:pt idx="159">
                  <c:v>2171863.3127206042</c:v>
                </c:pt>
                <c:pt idx="160">
                  <c:v>2183606.6404272844</c:v>
                </c:pt>
                <c:pt idx="161">
                  <c:v>2194939.04790668</c:v>
                </c:pt>
                <c:pt idx="162">
                  <c:v>2205870.2958296249</c:v>
                </c:pt>
                <c:pt idx="163">
                  <c:v>2216410.3102530092</c:v>
                </c:pt>
                <c:pt idx="164">
                  <c:v>2226569.1422269843</c:v>
                </c:pt>
                <c:pt idx="165">
                  <c:v>2236356.930021327</c:v>
                </c:pt>
                <c:pt idx="166">
                  <c:v>2245783.8639630633</c:v>
                </c:pt>
                <c:pt idx="167">
                  <c:v>2254860.1538573653</c:v>
                </c:pt>
                <c:pt idx="168">
                  <c:v>2263595.9989463845</c:v>
                </c:pt>
                <c:pt idx="169">
                  <c:v>2272001.5603456157</c:v>
                </c:pt>
                <c:pt idx="170">
                  <c:v>2280086.9358848473</c:v>
                </c:pt>
                <c:pt idx="171">
                  <c:v>2287862.1372702611</c:v>
                </c:pt>
                <c:pt idx="172">
                  <c:v>2295337.0694758645</c:v>
                </c:pt>
                <c:pt idx="173">
                  <c:v>2302521.5122659272</c:v>
                </c:pt>
                <c:pt idx="174">
                  <c:v>2309425.1037452123</c:v>
                </c:pt>
                <c:pt idx="175">
                  <c:v>2316057.3258305467</c:v>
                </c:pt>
                <c:pt idx="176">
                  <c:v>2322427.4915352585</c:v>
                </c:pt>
                <c:pt idx="177">
                  <c:v>2328544.7339573614</c:v>
                </c:pt>
                <c:pt idx="178">
                  <c:v>2334417.9968625903</c:v>
                </c:pt>
                <c:pt idx="179">
                  <c:v>2340056.0267546568</c:v>
                </c:pt>
                <c:pt idx="180">
                  <c:v>2345467.3663270641</c:v>
                </c:pt>
                <c:pt idx="181">
                  <c:v>2350660.3491934482</c:v>
                </c:pt>
                <c:pt idx="182">
                  <c:v>2355643.0957965814</c:v>
                </c:pt>
                <c:pt idx="183">
                  <c:v>2360423.5103997532</c:v>
                </c:pt>
                <c:pt idx="184">
                  <c:v>2365009.2790681636</c:v>
                </c:pt>
                <c:pt idx="185">
                  <c:v>2369407.8685521255</c:v>
                </c:pt>
                <c:pt idx="186">
                  <c:v>2373626.5259882207</c:v>
                </c:pt>
                <c:pt idx="187">
                  <c:v>2377672.2793389792</c:v>
                </c:pt>
                <c:pt idx="188">
                  <c:v>2381551.9384961855</c:v>
                </c:pt>
                <c:pt idx="189">
                  <c:v>2385272.0969773508</c:v>
                </c:pt>
                <c:pt idx="190">
                  <c:v>2388839.1341494019</c:v>
                </c:pt>
                <c:pt idx="191">
                  <c:v>2392259.2179180165</c:v>
                </c:pt>
                <c:pt idx="192">
                  <c:v>2395538.3078252533</c:v>
                </c:pt>
                <c:pt idx="193">
                  <c:v>2398682.1585023543</c:v>
                </c:pt>
                <c:pt idx="194">
                  <c:v>2401696.3234285419</c:v>
                </c:pt>
                <c:pt idx="195">
                  <c:v>2404586.1589505053</c:v>
                </c:pt>
                <c:pt idx="196">
                  <c:v>2407356.8285209136</c:v>
                </c:pt>
                <c:pt idx="197">
                  <c:v>2410013.3071178314</c:v>
                </c:pt>
                <c:pt idx="198">
                  <c:v>2412560.3858101829</c:v>
                </c:pt>
                <c:pt idx="199">
                  <c:v>2415002.676437553</c:v>
                </c:pt>
                <c:pt idx="200">
                  <c:v>2417344.6163755688</c:v>
                </c:pt>
                <c:pt idx="201">
                  <c:v>2419590.4733608332</c:v>
                </c:pt>
                <c:pt idx="202">
                  <c:v>2421744.3503519953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F3-4A8F-9F39-891D0C9014FB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curve-68-0'!$AB$3:$AB$205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36.358467286362504</c:v>
                </c:pt>
                <c:pt idx="2">
                  <c:v>150.71348667566835</c:v>
                </c:pt>
                <c:pt idx="3">
                  <c:v>271.93490201344503</c:v>
                </c:pt>
                <c:pt idx="4">
                  <c:v>400.32017274240695</c:v>
                </c:pt>
                <c:pt idx="5">
                  <c:v>536.17931572521411</c:v>
                </c:pt>
                <c:pt idx="6">
                  <c:v>679.83540211598847</c:v>
                </c:pt>
                <c:pt idx="7">
                  <c:v>831.62507073662084</c:v>
                </c:pt>
                <c:pt idx="8">
                  <c:v>991.89905819586875</c:v>
                </c:pt>
                <c:pt idx="9">
                  <c:v>1161.0227459609366</c:v>
                </c:pt>
                <c:pt idx="10">
                  <c:v>1339.3767245566728</c:v>
                </c:pt>
                <c:pt idx="11">
                  <c:v>1527.3573750205633</c:v>
                </c:pt>
                <c:pt idx="12">
                  <c:v>1725.3774677021559</c:v>
                </c:pt>
                <c:pt idx="13">
                  <c:v>1933.8667784388128</c:v>
                </c:pt>
                <c:pt idx="14">
                  <c:v>2153.2727220787601</c:v>
                </c:pt>
                <c:pt idx="15">
                  <c:v>2384.0610032599816</c:v>
                </c:pt>
                <c:pt idx="16">
                  <c:v>2626.7162842766547</c:v>
                </c:pt>
                <c:pt idx="17">
                  <c:v>2881.7428697830751</c:v>
                </c:pt>
                <c:pt idx="18">
                  <c:v>3149.6654079888331</c:v>
                </c:pt>
                <c:pt idx="19">
                  <c:v>3431.0296079040982</c:v>
                </c:pt>
                <c:pt idx="20">
                  <c:v>3726.4029720708727</c:v>
                </c:pt>
                <c:pt idx="21">
                  <c:v>4036.375544104621</c:v>
                </c:pt>
                <c:pt idx="22">
                  <c:v>4361.5606702222949</c:v>
                </c:pt>
                <c:pt idx="23">
                  <c:v>4702.5957737904992</c:v>
                </c:pt>
                <c:pt idx="24">
                  <c:v>5060.1431417586209</c:v>
                </c:pt>
                <c:pt idx="25">
                  <c:v>5434.8907216680491</c:v>
                </c:pt>
                <c:pt idx="26">
                  <c:v>5827.5529277269779</c:v>
                </c:pt>
                <c:pt idx="27">
                  <c:v>6238.8714542394009</c:v>
                </c:pt>
                <c:pt idx="28">
                  <c:v>6669.6160944338517</c:v>
                </c:pt>
                <c:pt idx="29">
                  <c:v>7120.5855624965616</c:v>
                </c:pt>
                <c:pt idx="30">
                  <c:v>7592.6083163431049</c:v>
                </c:pt>
                <c:pt idx="31">
                  <c:v>8086.5433783778863</c:v>
                </c:pt>
                <c:pt idx="32">
                  <c:v>8603.2811511710879</c:v>
                </c:pt>
                <c:pt idx="33">
                  <c:v>9143.7442246510909</c:v>
                </c:pt>
                <c:pt idx="34">
                  <c:v>9708.8881710602691</c:v>
                </c:pt>
                <c:pt idx="35">
                  <c:v>10299.702323526955</c:v>
                </c:pt>
                <c:pt idx="36">
                  <c:v>10917.210533711319</c:v>
                </c:pt>
                <c:pt idx="37">
                  <c:v>11562.471903541165</c:v>
                </c:pt>
                <c:pt idx="38">
                  <c:v>12236.581485602725</c:v>
                </c:pt>
                <c:pt idx="39">
                  <c:v>12940.670946260323</c:v>
                </c:pt>
                <c:pt idx="40">
                  <c:v>13675.909185070652</c:v>
                </c:pt>
                <c:pt idx="41">
                  <c:v>14443.502903523011</c:v>
                </c:pt>
                <c:pt idx="42">
                  <c:v>15244.697115570983</c:v>
                </c:pt>
                <c:pt idx="43">
                  <c:v>16080.775591839598</c:v>
                </c:pt>
                <c:pt idx="44">
                  <c:v>16953.061228782375</c:v>
                </c:pt>
                <c:pt idx="45">
                  <c:v>17862.916333433222</c:v>
                </c:pt>
                <c:pt idx="46">
                  <c:v>18811.742813749923</c:v>
                </c:pt>
                <c:pt idx="47">
                  <c:v>19800.982263888825</c:v>
                </c:pt>
                <c:pt idx="48">
                  <c:v>20832.115933072331</c:v>
                </c:pt>
                <c:pt idx="49">
                  <c:v>21906.664566027208</c:v>
                </c:pt>
                <c:pt idx="50">
                  <c:v>23026.188102300694</c:v>
                </c:pt>
                <c:pt idx="51">
                  <c:v>24192.285221073183</c:v>
                </c:pt>
                <c:pt idx="52">
                  <c:v>25406.592717424181</c:v>
                </c:pt>
                <c:pt idx="53">
                  <c:v>26670.784695365692</c:v>
                </c:pt>
                <c:pt idx="54">
                  <c:v>27986.571562343426</c:v>
                </c:pt>
                <c:pt idx="55">
                  <c:v>29355.698809320729</c:v>
                </c:pt>
                <c:pt idx="56">
                  <c:v>30779.945560054039</c:v>
                </c:pt>
                <c:pt idx="57">
                  <c:v>32261.122872694719</c:v>
                </c:pt>
                <c:pt idx="58">
                  <c:v>33801.071776493001</c:v>
                </c:pt>
                <c:pt idx="59">
                  <c:v>35401.661026083253</c:v>
                </c:pt>
                <c:pt idx="60">
                  <c:v>37064.784555675942</c:v>
                </c:pt>
                <c:pt idx="61">
                  <c:v>38792.358615445934</c:v>
                </c:pt>
                <c:pt idx="62">
                  <c:v>40586.318572525968</c:v>
                </c:pt>
                <c:pt idx="63">
                  <c:v>42448.615359305164</c:v>
                </c:pt>
                <c:pt idx="64">
                  <c:v>44381.211552231543</c:v>
                </c:pt>
                <c:pt idx="65">
                  <c:v>46386.077065023223</c:v>
                </c:pt>
                <c:pt idx="66">
                  <c:v>48465.184441157202</c:v>
                </c:pt>
                <c:pt idx="67">
                  <c:v>50620.503731724137</c:v>
                </c:pt>
                <c:pt idx="68">
                  <c:v>52853.996946258914</c:v>
                </c:pt>
                <c:pt idx="69">
                  <c:v>55167.61206600118</c:v>
                </c:pt>
                <c:pt idx="70">
                  <c:v>57563.276611213907</c:v>
                </c:pt>
                <c:pt idx="71">
                  <c:v>60042.89075673269</c:v>
                </c:pt>
                <c:pt idx="72">
                  <c:v>62608.319992845623</c:v>
                </c:pt>
                <c:pt idx="73">
                  <c:v>65261.387331930768</c:v>
                </c:pt>
                <c:pt idx="74">
                  <c:v>68003.865065015925</c:v>
                </c:pt>
                <c:pt idx="75">
                  <c:v>70837.466076585362</c:v>
                </c:pt>
                <c:pt idx="76">
                  <c:v>73763.834730546238</c:v>
                </c:pt>
                <c:pt idx="77">
                  <c:v>76784.537345270655</c:v>
                </c:pt>
                <c:pt idx="78">
                  <c:v>79901.052281051539</c:v>
                </c:pt>
                <c:pt idx="79">
                  <c:v>83114.75966911159</c:v>
                </c:pt>
                <c:pt idx="80">
                  <c:v>86426.930817476066</c:v>
                </c:pt>
                <c:pt idx="81">
                  <c:v>89838.717335517897</c:v>
                </c:pt>
                <c:pt idx="82">
                  <c:v>93351.140025733141</c:v>
                </c:pt>
                <c:pt idx="83">
                  <c:v>96965.077598291929</c:v>
                </c:pt>
                <c:pt idx="84">
                  <c:v>100681.2552710047</c:v>
                </c:pt>
                <c:pt idx="85">
                  <c:v>104500.23332449028</c:v>
                </c:pt>
                <c:pt idx="86">
                  <c:v>108422.395689443</c:v>
                </c:pt>
                <c:pt idx="87">
                  <c:v>112447.93864979621</c:v>
                </c:pt>
                <c:pt idx="88">
                  <c:v>116576.859752227</c:v>
                </c:pt>
                <c:pt idx="89">
                  <c:v>120808.94701862775</c:v>
                </c:pt>
                <c:pt idx="90">
                  <c:v>125143.76856380119</c:v>
                </c:pt>
                <c:pt idx="91">
                  <c:v>129580.66272551195</c:v>
                </c:pt>
                <c:pt idx="92">
                  <c:v>134118.72881803237</c:v>
                </c:pt>
                <c:pt idx="93">
                  <c:v>138756.81862326927</c:v>
                </c:pt>
                <c:pt idx="94">
                  <c:v>143493.52873530413</c:v>
                </c:pt>
                <c:pt idx="95">
                  <c:v>148327.19387457109</c:v>
                </c:pt>
                <c:pt idx="96">
                  <c:v>153255.88128679382</c:v>
                </c:pt>
                <c:pt idx="97">
                  <c:v>158277.38633906445</c:v>
                </c:pt>
                <c:pt idx="98">
                  <c:v>163389.22942099479</c:v>
                </c:pt>
                <c:pt idx="99">
                  <c:v>168588.65425260313</c:v>
                </c:pt>
                <c:pt idx="100">
                  <c:v>173872.6276924508</c:v>
                </c:pt>
                <c:pt idx="101">
                  <c:v>179237.84112954262</c:v>
                </c:pt>
                <c:pt idx="102">
                  <c:v>184680.71353060514</c:v>
                </c:pt>
                <c:pt idx="103">
                  <c:v>190197.39620068207</c:v>
                </c:pt>
                <c:pt idx="104">
                  <c:v>195783.77929958841</c:v>
                </c:pt>
                <c:pt idx="105">
                  <c:v>201435.5001398203</c:v>
                </c:pt>
                <c:pt idx="106">
                  <c:v>207147.95327320608</c:v>
                </c:pt>
                <c:pt idx="107">
                  <c:v>212916.30235414513</c:v>
                </c:pt>
                <c:pt idx="108">
                  <c:v>218735.49374699322</c:v>
                </c:pt>
                <c:pt idx="109">
                  <c:v>224600.27182431353</c:v>
                </c:pt>
                <c:pt idx="110">
                  <c:v>230505.19588169074</c:v>
                </c:pt>
                <c:pt idx="111">
                  <c:v>236444.65857394517</c:v>
                </c:pt>
                <c:pt idx="112">
                  <c:v>242412.90575727497</c:v>
                </c:pt>
                <c:pt idx="113">
                  <c:v>248404.05760250232</c:v>
                </c:pt>
                <c:pt idx="114">
                  <c:v>254412.13082656721</c:v>
                </c:pt>
                <c:pt idx="115">
                  <c:v>260431.06187308917</c:v>
                </c:pt>
                <c:pt idx="116">
                  <c:v>266454.73085855338</c:v>
                </c:pt>
                <c:pt idx="117">
                  <c:v>272476.98608877364</c:v>
                </c:pt>
                <c:pt idx="118">
                  <c:v>278491.66894103138</c:v>
                </c:pt>
                <c:pt idx="119">
                  <c:v>284492.63890088879</c:v>
                </c:pt>
                <c:pt idx="120">
                  <c:v>290473.79853929969</c:v>
                </c:pt>
                <c:pt idx="121">
                  <c:v>296429.11821538297</c:v>
                </c:pt>
                <c:pt idx="122">
                  <c:v>302352.66029309726</c:v>
                </c:pt>
                <c:pt idx="123">
                  <c:v>308238.60266603623</c:v>
                </c:pt>
                <c:pt idx="124">
                  <c:v>314081.26139353676</c:v>
                </c:pt>
                <c:pt idx="125">
                  <c:v>319875.11226306012</c:v>
                </c:pt>
                <c:pt idx="126">
                  <c:v>325614.81110816292</c:v>
                </c:pt>
                <c:pt idx="127">
                  <c:v>331295.21272799053</c:v>
                </c:pt>
                <c:pt idx="128">
                  <c:v>336911.38827280147</c:v>
                </c:pt>
                <c:pt idx="129">
                  <c:v>342458.64098015858</c:v>
                </c:pt>
                <c:pt idx="130">
                  <c:v>347932.52016771754</c:v>
                </c:pt>
                <c:pt idx="131">
                  <c:v>353328.8334105963</c:v>
                </c:pt>
                <c:pt idx="132">
                  <c:v>358643.65685369424</c:v>
                </c:pt>
                <c:pt idx="133">
                  <c:v>363873.34363163408</c:v>
                </c:pt>
                <c:pt idx="134">
                  <c:v>369014.53039085335</c:v>
                </c:pt>
                <c:pt idx="135">
                  <c:v>374064.14192937786</c:v>
                </c:pt>
                <c:pt idx="136">
                  <c:v>379019.39398968325</c:v>
                </c:pt>
                <c:pt idx="137">
                  <c:v>383877.79425845895</c:v>
                </c:pt>
                <c:pt idx="138">
                  <c:v>388637.14164382359</c:v>
                </c:pt>
                <c:pt idx="139">
                  <c:v>393295.52391540946</c:v>
                </c:pt>
                <c:pt idx="140">
                  <c:v>397851.31380557403</c:v>
                </c:pt>
                <c:pt idx="141">
                  <c:v>402303.16368074523</c:v>
                </c:pt>
                <c:pt idx="142">
                  <c:v>406649.99890052032</c:v>
                </c:pt>
                <c:pt idx="143">
                  <c:v>410891.00998860179</c:v>
                </c:pt>
                <c:pt idx="144">
                  <c:v>415025.64374405419</c:v>
                </c:pt>
                <c:pt idx="145">
                  <c:v>419053.59342375572</c:v>
                </c:pt>
                <c:pt idx="146">
                  <c:v>422974.78812743246</c:v>
                </c:pt>
                <c:pt idx="147">
                  <c:v>426789.38151546242</c:v>
                </c:pt>
                <c:pt idx="148">
                  <c:v>430497.73998684739</c:v>
                </c:pt>
                <c:pt idx="149">
                  <c:v>434100.43044059945</c:v>
                </c:pt>
                <c:pt idx="150">
                  <c:v>437598.20773843053</c:v>
                </c:pt>
                <c:pt idx="151">
                  <c:v>440992.00198028248</c:v>
                </c:pt>
                <c:pt idx="152">
                  <c:v>444282.9056970714</c:v>
                </c:pt>
                <c:pt idx="153">
                  <c:v>447472.16105724964</c:v>
                </c:pt>
                <c:pt idx="154">
                  <c:v>450561.14717554627</c:v>
                </c:pt>
                <c:pt idx="155">
                  <c:v>453551.36760376953</c:v>
                </c:pt>
                <c:pt idx="156">
                  <c:v>456444.43807492638</c:v>
                </c:pt>
                <c:pt idx="157">
                  <c:v>459242.07456331007</c:v>
                </c:pt>
                <c:pt idx="158">
                  <c:v>461946.08171474811</c:v>
                </c:pt>
                <c:pt idx="159">
                  <c:v>464558.34169297642</c:v>
                </c:pt>
                <c:pt idx="160">
                  <c:v>467080.80348021002</c:v>
                </c:pt>
                <c:pt idx="161">
                  <c:v>469515.47266249626</c:v>
                </c:pt>
                <c:pt idx="162">
                  <c:v>471864.40172340086</c:v>
                </c:pt>
                <c:pt idx="163">
                  <c:v>474129.6808630373</c:v>
                </c:pt>
                <c:pt idx="164">
                  <c:v>476313.42935344839</c:v>
                </c:pt>
                <c:pt idx="165">
                  <c:v>478417.7874358815</c:v>
                </c:pt>
                <c:pt idx="166">
                  <c:v>480444.90876058413</c:v>
                </c:pt>
                <c:pt idx="167">
                  <c:v>482396.95336536167</c:v>
                </c:pt>
                <c:pt idx="168">
                  <c:v>484276.08118531451</c:v>
                </c:pt>
                <c:pt idx="169">
                  <c:v>486084.4460828228</c:v>
                </c:pt>
                <c:pt idx="170">
                  <c:v>487824.19038402609</c:v>
                </c:pt>
                <c:pt idx="171">
                  <c:v>489497.43990565243</c:v>
                </c:pt>
                <c:pt idx="172">
                  <c:v>491106.29945411306</c:v>
                </c:pt>
                <c:pt idx="173">
                  <c:v>492652.84877723106</c:v>
                </c:pt>
                <c:pt idx="174">
                  <c:v>494139.13894778315</c:v>
                </c:pt>
                <c:pt idx="175">
                  <c:v>495567.18915719417</c:v>
                </c:pt>
                <c:pt idx="176">
                  <c:v>496938.98389715335</c:v>
                </c:pt>
                <c:pt idx="177">
                  <c:v>498256.47050665261</c:v>
                </c:pt>
                <c:pt idx="178">
                  <c:v>499521.5570618718</c:v>
                </c:pt>
                <c:pt idx="179">
                  <c:v>500736.11058649106</c:v>
                </c:pt>
                <c:pt idx="180">
                  <c:v>501901.95556032786</c:v>
                </c:pt>
                <c:pt idx="181">
                  <c:v>503020.87270466133</c:v>
                </c:pt>
                <c:pt idx="182">
                  <c:v>504094.5980231982</c:v>
                </c:pt>
                <c:pt idx="183">
                  <c:v>505124.82207832159</c:v>
                </c:pt>
                <c:pt idx="184">
                  <c:v>506113.18948303384</c:v>
                </c:pt>
                <c:pt idx="185">
                  <c:v>507061.29858983337</c:v>
                </c:pt>
                <c:pt idx="186">
                  <c:v>507970.70135864359</c:v>
                </c:pt>
                <c:pt idx="187">
                  <c:v>508842.90338681033</c:v>
                </c:pt>
                <c:pt idx="188">
                  <c:v>509679.36408511724</c:v>
                </c:pt>
                <c:pt idx="189">
                  <c:v>510481.49698468379</c:v>
                </c:pt>
                <c:pt idx="190">
                  <c:v>511250.67016054713</c:v>
                </c:pt>
                <c:pt idx="191">
                  <c:v>511988.20675864472</c:v>
                </c:pt>
                <c:pt idx="192">
                  <c:v>512695.38561379985</c:v>
                </c:pt>
                <c:pt idx="193">
                  <c:v>513373.44194719999</c:v>
                </c:pt>
                <c:pt idx="194">
                  <c:v>514023.56813269638</c:v>
                </c:pt>
                <c:pt idx="195">
                  <c:v>514646.91452206927</c:v>
                </c:pt>
                <c:pt idx="196">
                  <c:v>515244.59032018273</c:v>
                </c:pt>
                <c:pt idx="197">
                  <c:v>515817.66450170398</c:v>
                </c:pt>
                <c:pt idx="198">
                  <c:v>516367.1667617645</c:v>
                </c:pt>
                <c:pt idx="199">
                  <c:v>516894.08849361172</c:v>
                </c:pt>
                <c:pt idx="200">
                  <c:v>517399.383786936</c:v>
                </c:pt>
                <c:pt idx="201">
                  <c:v>517883.97044114582</c:v>
                </c:pt>
                <c:pt idx="202">
                  <c:v>518348.7309884266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F3-4A8F-9F39-891D0C9014FB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curve-68-0'!$AC$3:$AC$205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6.7334313687839051</c:v>
                </c:pt>
                <c:pt idx="2">
                  <c:v>27.915630121853052</c:v>
                </c:pt>
                <c:pt idx="3">
                  <c:v>50.370044688359258</c:v>
                </c:pt>
                <c:pt idx="4">
                  <c:v>74.151829872146635</c:v>
                </c:pt>
                <c:pt idx="5">
                  <c:v>99.318472547655915</c:v>
                </c:pt>
                <c:pt idx="6">
                  <c:v>125.92988426835205</c:v>
                </c:pt>
                <c:pt idx="7">
                  <c:v>154.04849698271272</c:v>
                </c:pt>
                <c:pt idx="8">
                  <c:v>183.73936190599903</c:v>
                </c:pt>
                <c:pt idx="9">
                  <c:v>215.07025159109403</c:v>
                </c:pt>
                <c:pt idx="10">
                  <c:v>248.11176523561903</c:v>
                </c:pt>
                <c:pt idx="11">
                  <c:v>282.93743725418483</c:v>
                </c:pt>
                <c:pt idx="12">
                  <c:v>319.62384913767346</c:v>
                </c:pt>
                <c:pt idx="13">
                  <c:v>358.25074461132141</c:v>
                </c:pt>
                <c:pt idx="14">
                  <c:v>398.90114809248973</c:v>
                </c:pt>
                <c:pt idx="15">
                  <c:v>441.66148643786983</c:v>
                </c:pt>
                <c:pt idx="16">
                  <c:v>486.62171395607686</c:v>
                </c:pt>
                <c:pt idx="17">
                  <c:v>533.87544064690258</c:v>
                </c:pt>
                <c:pt idx="18">
                  <c:v>583.52006361115809</c:v>
                </c:pt>
                <c:pt idx="19">
                  <c:v>635.65690155795266</c:v>
                </c:pt>
                <c:pt idx="20">
                  <c:v>690.39133231397761</c:v>
                </c:pt>
                <c:pt idx="21">
                  <c:v>747.83293321924123</c:v>
                </c:pt>
                <c:pt idx="22">
                  <c:v>808.09562426674245</c:v>
                </c:pt>
                <c:pt idx="23">
                  <c:v>871.29781381775069</c:v>
                </c:pt>
                <c:pt idx="24">
                  <c:v>937.56254669360442</c:v>
                </c:pt>
                <c:pt idx="25">
                  <c:v>1007.0176544133003</c:v>
                </c:pt>
                <c:pt idx="26">
                  <c:v>1079.7959073093134</c:v>
                </c:pt>
                <c:pt idx="27">
                  <c:v>1156.0351682173844</c:v>
                </c:pt>
                <c:pt idx="28">
                  <c:v>1235.8785473914604</c:v>
                </c:pt>
                <c:pt idx="29">
                  <c:v>1319.474558250804</c:v>
                </c:pt>
                <c:pt idx="30">
                  <c:v>1406.9772735165432</c:v>
                </c:pt>
                <c:pt idx="31">
                  <c:v>1498.5464812425398</c:v>
                </c:pt>
                <c:pt idx="32">
                  <c:v>1594.347840186472</c:v>
                </c:pt>
                <c:pt idx="33">
                  <c:v>1694.5530339057702</c:v>
                </c:pt>
                <c:pt idx="34">
                  <c:v>1799.3399228982444</c:v>
                </c:pt>
                <c:pt idx="35">
                  <c:v>1908.8926940339568</c:v>
                </c:pt>
                <c:pt idx="36">
                  <c:v>2023.4020064514912</c:v>
                </c:pt>
                <c:pt idx="37">
                  <c:v>2143.0651330094961</c:v>
                </c:pt>
                <c:pt idx="38">
                  <c:v>2268.0860963002187</c:v>
                </c:pt>
                <c:pt idx="39">
                  <c:v>2398.6757981398573</c:v>
                </c:pt>
                <c:pt idx="40">
                  <c:v>2535.0521413552538</c:v>
                </c:pt>
                <c:pt idx="41">
                  <c:v>2677.4401425859623</c:v>
                </c:pt>
                <c:pt idx="42">
                  <c:v>2826.0720347140286</c:v>
                </c:pt>
                <c:pt idx="43">
                  <c:v>2981.1873574238266</c:v>
                </c:pt>
                <c:pt idx="44">
                  <c:v>3143.0330342786328</c:v>
                </c:pt>
                <c:pt idx="45">
                  <c:v>3311.8634345807418</c:v>
                </c:pt>
                <c:pt idx="46">
                  <c:v>3487.9404181580353</c:v>
                </c:pt>
                <c:pt idx="47">
                  <c:v>3671.5333610937196</c:v>
                </c:pt>
                <c:pt idx="48">
                  <c:v>3862.919160285212</c:v>
                </c:pt>
                <c:pt idx="49">
                  <c:v>4062.3822145856402</c:v>
                </c:pt>
                <c:pt idx="50">
                  <c:v>4270.2143801504208</c:v>
                </c:pt>
                <c:pt idx="51">
                  <c:v>4486.7148974763422</c:v>
                </c:pt>
                <c:pt idx="52">
                  <c:v>4712.1902874894522</c:v>
                </c:pt>
                <c:pt idx="53">
                  <c:v>4946.9542139095884</c:v>
                </c:pt>
                <c:pt idx="54">
                  <c:v>5191.3273089952281</c:v>
                </c:pt>
                <c:pt idx="55">
                  <c:v>5445.6369596523491</c:v>
                </c:pt>
                <c:pt idx="56">
                  <c:v>5710.2170507846831</c:v>
                </c:pt>
                <c:pt idx="57">
                  <c:v>5985.4076626612286</c:v>
                </c:pt>
                <c:pt idx="58">
                  <c:v>6271.5547189956469</c:v>
                </c:pt>
                <c:pt idx="59">
                  <c:v>6569.009582361401</c:v>
                </c:pt>
                <c:pt idx="60">
                  <c:v>6878.1285935212009</c:v>
                </c:pt>
                <c:pt idx="61">
                  <c:v>7199.2725512250099</c:v>
                </c:pt>
                <c:pt idx="62">
                  <c:v>7532.8061290344094</c:v>
                </c:pt>
                <c:pt idx="63">
                  <c:v>7879.0972257659305</c:v>
                </c:pt>
                <c:pt idx="64">
                  <c:v>8238.51624621886</c:v>
                </c:pt>
                <c:pt idx="65">
                  <c:v>8611.4353089640208</c:v>
                </c:pt>
                <c:pt idx="66">
                  <c:v>8998.2273781291351</c:v>
                </c:pt>
                <c:pt idx="67">
                  <c:v>9399.2653163231644</c:v>
                </c:pt>
                <c:pt idx="68">
                  <c:v>9814.9208561058022</c:v>
                </c:pt>
                <c:pt idx="69">
                  <c:v>10245.563487733307</c:v>
                </c:pt>
                <c:pt idx="70">
                  <c:v>10691.559261299908</c:v>
                </c:pt>
                <c:pt idx="71">
                  <c:v>11153.26950185346</c:v>
                </c:pt>
                <c:pt idx="72">
                  <c:v>11631.049436597616</c:v>
                </c:pt>
                <c:pt idx="73">
                  <c:v>12125.2467339046</c:v>
                </c:pt>
                <c:pt idx="74">
                  <c:v>12636.199954555495</c:v>
                </c:pt>
                <c:pt idx="75">
                  <c:v>13164.236916401682</c:v>
                </c:pt>
                <c:pt idx="76">
                  <c:v>13709.672974503848</c:v>
                </c:pt>
                <c:pt idx="77">
                  <c:v>14272.809219752129</c:v>
                </c:pt>
                <c:pt idx="78">
                  <c:v>14853.930600004142</c:v>
                </c:pt>
                <c:pt idx="79">
                  <c:v>15453.30396889025</c:v>
                </c:pt>
                <c:pt idx="80">
                  <c:v>16071.176068626615</c:v>
                </c:pt>
                <c:pt idx="81">
                  <c:v>16707.771454438789</c:v>
                </c:pt>
                <c:pt idx="82">
                  <c:v>17363.290369518621</c:v>
                </c:pt>
                <c:pt idx="83">
                  <c:v>18037.906580812571</c:v>
                </c:pt>
                <c:pt idx="84">
                  <c:v>18731.76518734634</c:v>
                </c:pt>
                <c:pt idx="85">
                  <c:v>19444.980414218247</c:v>
                </c:pt>
                <c:pt idx="86">
                  <c:v>20177.63340682536</c:v>
                </c:pt>
                <c:pt idx="87">
                  <c:v>20929.770041288608</c:v>
                </c:pt>
                <c:pt idx="88">
                  <c:v>21701.398768406845</c:v>
                </c:pt>
                <c:pt idx="89">
                  <c:v>22492.488509753719</c:v>
                </c:pt>
                <c:pt idx="90">
                  <c:v>23302.96662571749</c:v>
                </c:pt>
                <c:pt idx="91">
                  <c:v>24132.716976332042</c:v>
                </c:pt>
                <c:pt idx="92">
                  <c:v>24981.57809663238</c:v>
                </c:pt>
                <c:pt idx="93">
                  <c:v>25849.34150895229</c:v>
                </c:pt>
                <c:pt idx="94">
                  <c:v>26735.750195034114</c:v>
                </c:pt>
                <c:pt idx="95">
                  <c:v>27640.497251009001</c:v>
                </c:pt>
                <c:pt idx="96">
                  <c:v>28563.224748199489</c:v>
                </c:pt>
                <c:pt idx="97">
                  <c:v>29503.522822264844</c:v>
                </c:pt>
                <c:pt idx="98">
                  <c:v>30460.929012433986</c:v>
                </c:pt>
                <c:pt idx="99">
                  <c:v>31434.927871428197</c:v>
                </c:pt>
                <c:pt idx="100">
                  <c:v>32424.950865150167</c:v>
                </c:pt>
                <c:pt idx="101">
                  <c:v>33430.376579309777</c:v>
                </c:pt>
                <c:pt idx="102">
                  <c:v>34450.531247858547</c:v>
                </c:pt>
                <c:pt idx="103">
                  <c:v>35484.689615436415</c:v>
                </c:pt>
                <c:pt idx="104">
                  <c:v>36532.076143004895</c:v>
                </c:pt>
                <c:pt idx="105">
                  <c:v>37591.866562483694</c:v>
                </c:pt>
                <c:pt idx="106">
                  <c:v>38663.189782559239</c:v>
                </c:pt>
                <c:pt idx="107">
                  <c:v>39745.130143940682</c:v>
                </c:pt>
                <c:pt idx="108">
                  <c:v>40836.730018259143</c:v>
                </c:pt>
                <c:pt idx="109">
                  <c:v>41936.992740599984</c:v>
                </c:pt>
                <c:pt idx="110">
                  <c:v>43044.885861402203</c:v>
                </c:pt>
                <c:pt idx="111">
                  <c:v>44159.344699225207</c:v>
                </c:pt>
                <c:pt idx="112">
                  <c:v>45279.276171753467</c:v>
                </c:pt>
                <c:pt idx="113">
                  <c:v>46403.562878468198</c:v>
                </c:pt>
                <c:pt idx="114">
                  <c:v>47531.06740473953</c:v>
                </c:pt>
                <c:pt idx="115">
                  <c:v>48660.63681376454</c:v>
                </c:pt>
                <c:pt idx="116">
                  <c:v>49791.107289869986</c:v>
                </c:pt>
                <c:pt idx="117">
                  <c:v>50921.308894277085</c:v>
                </c:pt>
                <c:pt idx="118">
                  <c:v>52050.070392550857</c:v>
                </c:pt>
                <c:pt idx="119">
                  <c:v>53176.224111669806</c:v>
                </c:pt>
                <c:pt idx="120">
                  <c:v>54298.610783990247</c:v>
                </c:pt>
                <c:pt idx="121">
                  <c:v>55416.084335360356</c:v>
                </c:pt>
                <c:pt idx="122">
                  <c:v>56527.516575265501</c:v>
                </c:pt>
                <c:pt idx="123">
                  <c:v>57631.801748150669</c:v>
                </c:pt>
                <c:pt idx="124">
                  <c:v>58727.86090694274</c:v>
                </c:pt>
                <c:pt idx="125">
                  <c:v>59814.646072241732</c:v>
                </c:pt>
                <c:pt idx="126">
                  <c:v>60891.144143620331</c:v>
                </c:pt>
                <c:pt idx="127">
                  <c:v>61956.380532894502</c:v>
                </c:pt>
                <c:pt idx="128">
                  <c:v>63009.422493040351</c:v>
                </c:pt>
                <c:pt idx="129">
                  <c:v>64049.382120546332</c:v>
                </c:pt>
                <c:pt idx="130">
                  <c:v>65075.41901332503</c:v>
                </c:pt>
                <c:pt idx="131">
                  <c:v>66086.742570778384</c:v>
                </c:pt>
                <c:pt idx="132">
                  <c:v>67082.613927125931</c:v>
                </c:pt>
                <c:pt idx="133">
                  <c:v>68062.347513582645</c:v>
                </c:pt>
                <c:pt idx="134">
                  <c:v>69025.312249334602</c:v>
                </c:pt>
                <c:pt idx="135">
                  <c:v>69970.932365428394</c:v>
                </c:pt>
                <c:pt idx="136">
                  <c:v>70898.687869605594</c:v>
                </c:pt>
                <c:pt idx="137">
                  <c:v>71808.114663712535</c:v>
                </c:pt>
                <c:pt idx="138">
                  <c:v>72698.804328558312</c:v>
                </c:pt>
                <c:pt idx="139">
                  <c:v>73570.403593943993</c:v>
                </c:pt>
                <c:pt idx="140">
                  <c:v>74422.61351401532</c:v>
                </c:pt>
                <c:pt idx="141">
                  <c:v>75255.188370090225</c:v>
                </c:pt>
                <c:pt idx="142">
                  <c:v>76067.934324676651</c:v>
                </c:pt>
                <c:pt idx="143">
                  <c:v>76860.707851527448</c:v>
                </c:pt>
                <c:pt idx="144">
                  <c:v>77633.413967297718</c:v>
                </c:pt>
                <c:pt idx="145">
                  <c:v>78386.004290691635</c:v>
                </c:pt>
                <c:pt idx="146">
                  <c:v>79118.474954939942</c:v>
                </c:pt>
                <c:pt idx="147">
                  <c:v>79830.864399071492</c:v>
                </c:pt>
                <c:pt idx="148">
                  <c:v>80523.251062761236</c:v>
                </c:pt>
                <c:pt idx="149">
                  <c:v>81195.751008598643</c:v>
                </c:pt>
                <c:pt idx="150">
                  <c:v>81848.51549445829</c:v>
                </c:pt>
                <c:pt idx="151">
                  <c:v>82481.728517311843</c:v>
                </c:pt>
                <c:pt idx="152">
                  <c:v>83095.604348334178</c:v>
                </c:pt>
                <c:pt idx="153">
                  <c:v>83690.385077566258</c:v>
                </c:pt>
                <c:pt idx="154">
                  <c:v>84266.33818473178</c:v>
                </c:pt>
                <c:pt idx="155">
                  <c:v>84823.754151107612</c:v>
                </c:pt>
                <c:pt idx="156">
                  <c:v>85362.944125636932</c:v>
                </c:pt>
                <c:pt idx="157">
                  <c:v>85884.237656781945</c:v>
                </c:pt>
                <c:pt idx="158">
                  <c:v>86387.98049996137</c:v>
                </c:pt>
                <c:pt idx="159">
                  <c:v>86874.532508824181</c:v>
                </c:pt>
                <c:pt idx="160">
                  <c:v>87344.265617091398</c:v>
                </c:pt>
                <c:pt idx="161">
                  <c:v>87797.561916267223</c:v>
                </c:pt>
                <c:pt idx="162">
                  <c:v>88234.811833185013</c:v>
                </c:pt>
                <c:pt idx="163">
                  <c:v>88656.412410120392</c:v>
                </c:pt>
                <c:pt idx="164">
                  <c:v>89062.765689079388</c:v>
                </c:pt>
                <c:pt idx="165">
                  <c:v>89454.277200853103</c:v>
                </c:pt>
                <c:pt idx="166">
                  <c:v>89831.354558522551</c:v>
                </c:pt>
                <c:pt idx="167">
                  <c:v>90194.406154294629</c:v>
                </c:pt>
                <c:pt idx="168">
                  <c:v>90543.839957855394</c:v>
                </c:pt>
                <c:pt idx="169">
                  <c:v>90880.062413824635</c:v>
                </c:pt>
                <c:pt idx="170">
                  <c:v>91203.477435393899</c:v>
                </c:pt>
                <c:pt idx="171">
                  <c:v>91514.485490810446</c:v>
                </c:pt>
                <c:pt idx="172">
                  <c:v>91813.482779034588</c:v>
                </c:pt>
                <c:pt idx="173">
                  <c:v>92100.860490637104</c:v>
                </c:pt>
                <c:pt idx="174">
                  <c:v>92377.004149808505</c:v>
                </c:pt>
                <c:pt idx="175">
                  <c:v>92642.293033221882</c:v>
                </c:pt>
                <c:pt idx="176">
                  <c:v>92897.09966141035</c:v>
                </c:pt>
                <c:pt idx="177">
                  <c:v>93141.789358294467</c:v>
                </c:pt>
                <c:pt idx="178">
                  <c:v>93376.719874503615</c:v>
                </c:pt>
                <c:pt idx="179">
                  <c:v>93602.241070186283</c:v>
                </c:pt>
                <c:pt idx="180">
                  <c:v>93818.694653082581</c:v>
                </c:pt>
                <c:pt idx="181">
                  <c:v>94026.413967737957</c:v>
                </c:pt>
                <c:pt idx="182">
                  <c:v>94225.723831863274</c:v>
                </c:pt>
                <c:pt idx="183">
                  <c:v>94416.940415990146</c:v>
                </c:pt>
                <c:pt idx="184">
                  <c:v>94600.371162726558</c:v>
                </c:pt>
                <c:pt idx="185">
                  <c:v>94776.314742085029</c:v>
                </c:pt>
                <c:pt idx="186">
                  <c:v>94945.061039528824</c:v>
                </c:pt>
                <c:pt idx="187">
                  <c:v>95106.891173559168</c:v>
                </c:pt>
                <c:pt idx="188">
                  <c:v>95262.077539847407</c:v>
                </c:pt>
                <c:pt idx="189">
                  <c:v>95410.883879094021</c:v>
                </c:pt>
                <c:pt idx="190">
                  <c:v>95553.565365976072</c:v>
                </c:pt>
                <c:pt idx="191">
                  <c:v>95690.368716720652</c:v>
                </c:pt>
                <c:pt idx="192">
                  <c:v>95821.532313010131</c:v>
                </c:pt>
                <c:pt idx="193">
                  <c:v>95947.286340094157</c:v>
                </c:pt>
                <c:pt idx="194">
                  <c:v>96067.852937141666</c:v>
                </c:pt>
                <c:pt idx="195">
                  <c:v>96183.446358020199</c:v>
                </c:pt>
                <c:pt idx="196">
                  <c:v>96294.273140836536</c:v>
                </c:pt>
                <c:pt idx="197">
                  <c:v>96400.532284713248</c:v>
                </c:pt>
                <c:pt idx="198">
                  <c:v>96502.415432407302</c:v>
                </c:pt>
                <c:pt idx="199">
                  <c:v>96600.1070575021</c:v>
                </c:pt>
                <c:pt idx="200">
                  <c:v>96693.78465502274</c:v>
                </c:pt>
                <c:pt idx="201">
                  <c:v>96783.618934433311</c:v>
                </c:pt>
                <c:pt idx="202">
                  <c:v>96869.774014079783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F3-4A8F-9F39-891D0C9014FB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curve-68-0'!$AD$3:$AD$205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1.3466862737567811</c:v>
                </c:pt>
                <c:pt idx="2">
                  <c:v>5.5831260243706105</c:v>
                </c:pt>
                <c:pt idx="3">
                  <c:v>10.074008937671852</c:v>
                </c:pt>
                <c:pt idx="4">
                  <c:v>14.830365974429327</c:v>
                </c:pt>
                <c:pt idx="5">
                  <c:v>19.863694509531182</c:v>
                </c:pt>
                <c:pt idx="6">
                  <c:v>25.185976853670411</c:v>
                </c:pt>
                <c:pt idx="7">
                  <c:v>30.809699396542545</c:v>
                </c:pt>
                <c:pt idx="8">
                  <c:v>36.747872381199812</c:v>
                </c:pt>
                <c:pt idx="9">
                  <c:v>43.014050318218814</c:v>
                </c:pt>
                <c:pt idx="10">
                  <c:v>49.622353047123816</c:v>
                </c:pt>
                <c:pt idx="11">
                  <c:v>56.587487450836974</c:v>
                </c:pt>
                <c:pt idx="12">
                  <c:v>63.924769827534703</c:v>
                </c:pt>
                <c:pt idx="13">
                  <c:v>71.650148922264293</c:v>
                </c:pt>
                <c:pt idx="14">
                  <c:v>79.780229618497955</c:v>
                </c:pt>
                <c:pt idx="15">
                  <c:v>88.332297287573965</c:v>
                </c:pt>
                <c:pt idx="16">
                  <c:v>97.324342791215372</c:v>
                </c:pt>
                <c:pt idx="17">
                  <c:v>106.77508812938052</c:v>
                </c:pt>
                <c:pt idx="18">
                  <c:v>116.70401272223162</c:v>
                </c:pt>
                <c:pt idx="19">
                  <c:v>127.13138031159053</c:v>
                </c:pt>
                <c:pt idx="20">
                  <c:v>138.07826646279551</c:v>
                </c:pt>
                <c:pt idx="21">
                  <c:v>149.56658664384824</c:v>
                </c:pt>
                <c:pt idx="22">
                  <c:v>161.6191248533485</c:v>
                </c:pt>
                <c:pt idx="23">
                  <c:v>174.25956276355015</c:v>
                </c:pt>
                <c:pt idx="24">
                  <c:v>187.51250933872089</c:v>
                </c:pt>
                <c:pt idx="25">
                  <c:v>201.40353088266005</c:v>
                </c:pt>
                <c:pt idx="26">
                  <c:v>215.95918146186267</c:v>
                </c:pt>
                <c:pt idx="27">
                  <c:v>231.20703364347685</c:v>
                </c:pt>
                <c:pt idx="28">
                  <c:v>247.17570947829205</c:v>
                </c:pt>
                <c:pt idx="29">
                  <c:v>263.89491165016079</c:v>
                </c:pt>
                <c:pt idx="30">
                  <c:v>281.39545470330864</c:v>
                </c:pt>
                <c:pt idx="31">
                  <c:v>299.709296248508</c:v>
                </c:pt>
                <c:pt idx="32">
                  <c:v>318.86956803729441</c:v>
                </c:pt>
                <c:pt idx="33">
                  <c:v>338.91060678115406</c:v>
                </c:pt>
                <c:pt idx="34">
                  <c:v>359.86798457964886</c:v>
                </c:pt>
                <c:pt idx="35">
                  <c:v>381.77853880679135</c:v>
                </c:pt>
                <c:pt idx="36">
                  <c:v>404.8331950155586</c:v>
                </c:pt>
                <c:pt idx="37">
                  <c:v>430.46475829456114</c:v>
                </c:pt>
                <c:pt idx="38">
                  <c:v>458.77523993992259</c:v>
                </c:pt>
                <c:pt idx="39">
                  <c:v>489.87009085974182</c:v>
                </c:pt>
                <c:pt idx="40">
                  <c:v>523.85826246744</c:v>
                </c:pt>
                <c:pt idx="41">
                  <c:v>560.85226308279437</c:v>
                </c:pt>
                <c:pt idx="42">
                  <c:v>600.96820914682735</c:v>
                </c:pt>
                <c:pt idx="43">
                  <c:v>644.32587050172629</c:v>
                </c:pt>
                <c:pt idx="44">
                  <c:v>691.04870892912925</c:v>
                </c:pt>
                <c:pt idx="45">
                  <c:v>741.26390908018379</c:v>
                </c:pt>
                <c:pt idx="46">
                  <c:v>795.1024008688305</c:v>
                </c:pt>
                <c:pt idx="47">
                  <c:v>852.69887233667259</c:v>
                </c:pt>
                <c:pt idx="48">
                  <c:v>914.19177193241876</c:v>
                </c:pt>
                <c:pt idx="49">
                  <c:v>979.72329908263293</c:v>
                </c:pt>
                <c:pt idx="50">
                  <c:v>1049.4393818650233</c:v>
                </c:pt>
                <c:pt idx="51">
                  <c:v>1123.489640527984</c:v>
                </c:pt>
                <c:pt idx="52">
                  <c:v>1202.0273355345389</c:v>
                </c:pt>
                <c:pt idx="53">
                  <c:v>1285.2092987446069</c:v>
                </c:pt>
                <c:pt idx="54">
                  <c:v>1373.1958462874265</c:v>
                </c:pt>
                <c:pt idx="55">
                  <c:v>1466.150671615987</c:v>
                </c:pt>
                <c:pt idx="56">
                  <c:v>1564.240717182154</c:v>
                </c:pt>
                <c:pt idx="57">
                  <c:v>1667.6360231204269</c:v>
                </c:pt>
                <c:pt idx="58">
                  <c:v>1776.509551287636</c:v>
                </c:pt>
                <c:pt idx="59">
                  <c:v>1891.0369829705128</c:v>
                </c:pt>
                <c:pt idx="60">
                  <c:v>2011.3964885504126</c:v>
                </c:pt>
                <c:pt idx="61">
                  <c:v>2137.7684674023171</c:v>
                </c:pt>
                <c:pt idx="62">
                  <c:v>2270.3352563070171</c:v>
                </c:pt>
                <c:pt idx="63">
                  <c:v>2409.2808046727778</c:v>
                </c:pt>
                <c:pt idx="64">
                  <c:v>2554.7903148992423</c:v>
                </c:pt>
                <c:pt idx="65">
                  <c:v>2707.0498462718224</c:v>
                </c:pt>
                <c:pt idx="66">
                  <c:v>2866.2458808543793</c:v>
                </c:pt>
                <c:pt idx="67">
                  <c:v>3032.5648499513936</c:v>
                </c:pt>
                <c:pt idx="68">
                  <c:v>3206.1926198427127</c:v>
                </c:pt>
                <c:pt idx="69">
                  <c:v>3387.3139356564652</c:v>
                </c:pt>
                <c:pt idx="70">
                  <c:v>3576.1118224397655</c:v>
                </c:pt>
                <c:pt idx="71">
                  <c:v>3772.7669427165415</c:v>
                </c:pt>
                <c:pt idx="72">
                  <c:v>3977.4569100886192</c:v>
                </c:pt>
                <c:pt idx="73">
                  <c:v>4190.3555587421115</c:v>
                </c:pt>
                <c:pt idx="74">
                  <c:v>4411.6321690675595</c:v>
                </c:pt>
                <c:pt idx="75">
                  <c:v>4641.450649990652</c:v>
                </c:pt>
                <c:pt idx="76">
                  <c:v>4879.9686790417354</c:v>
                </c:pt>
                <c:pt idx="77">
                  <c:v>5127.336801665876</c:v>
                </c:pt>
                <c:pt idx="78">
                  <c:v>5383.6974917918824</c:v>
                </c:pt>
                <c:pt idx="79">
                  <c:v>5649.1841762349368</c:v>
                </c:pt>
                <c:pt idx="80">
                  <c:v>5923.9202261031196</c:v>
                </c:pt>
                <c:pt idx="81">
                  <c:v>6208.0179190092076</c:v>
                </c:pt>
                <c:pt idx="82">
                  <c:v>6501.577376549124</c:v>
                </c:pt>
                <c:pt idx="83">
                  <c:v>6804.6854821960987</c:v>
                </c:pt>
                <c:pt idx="84">
                  <c:v>7117.4147854629828</c:v>
                </c:pt>
                <c:pt idx="85">
                  <c:v>7439.8223988989357</c:v>
                </c:pt>
                <c:pt idx="86">
                  <c:v>7771.9488952024922</c:v>
                </c:pt>
                <c:pt idx="87">
                  <c:v>8113.8172124341163</c:v>
                </c:pt>
                <c:pt idx="88">
                  <c:v>8465.4315759932342</c:v>
                </c:pt>
                <c:pt idx="89">
                  <c:v>8826.7764466666704</c:v>
                </c:pt>
                <c:pt idx="90">
                  <c:v>9197.8155046485554</c:v>
                </c:pt>
                <c:pt idx="91">
                  <c:v>9578.4906799558303</c:v>
                </c:pt>
                <c:pt idx="92">
                  <c:v>9968.7212401060006</c:v>
                </c:pt>
                <c:pt idx="93">
                  <c:v>10368.402946265956</c:v>
                </c:pt>
                <c:pt idx="94">
                  <c:v>10777.40728930687</c:v>
                </c:pt>
                <c:pt idx="95">
                  <c:v>11195.580817294314</c:v>
                </c:pt>
                <c:pt idx="96">
                  <c:v>11622.744565889558</c:v>
                </c:pt>
                <c:pt idx="97">
                  <c:v>12058.693602922234</c:v>
                </c:pt>
                <c:pt idx="98">
                  <c:v>12503.196698006805</c:v>
                </c:pt>
                <c:pt idx="99">
                  <c:v>12955.99612750391</c:v>
                </c:pt>
                <c:pt idx="100">
                  <c:v>13416.807624364896</c:v>
                </c:pt>
                <c:pt idx="101">
                  <c:v>13885.320481444702</c:v>
                </c:pt>
                <c:pt idx="102">
                  <c:v>14361.197815719086</c:v>
                </c:pt>
                <c:pt idx="103">
                  <c:v>14844.076999508021</c:v>
                </c:pt>
                <c:pt idx="104">
                  <c:v>15333.570263292258</c:v>
                </c:pt>
                <c:pt idx="105">
                  <c:v>15829.265473031657</c:v>
                </c:pt>
                <c:pt idx="106">
                  <c:v>16330.727083069431</c:v>
                </c:pt>
                <c:pt idx="107">
                  <c:v>16837.497263760153</c:v>
                </c:pt>
                <c:pt idx="108">
                  <c:v>17349.097200919383</c:v>
                </c:pt>
                <c:pt idx="109">
                  <c:v>17865.028562089803</c:v>
                </c:pt>
                <c:pt idx="110">
                  <c:v>18384.775122490912</c:v>
                </c:pt>
                <c:pt idx="111">
                  <c:v>18907.804541402413</c:v>
                </c:pt>
                <c:pt idx="112">
                  <c:v>19433.570277666542</c:v>
                </c:pt>
                <c:pt idx="113">
                  <c:v>19961.513631023907</c:v>
                </c:pt>
                <c:pt idx="114">
                  <c:v>20491.065894159572</c:v>
                </c:pt>
                <c:pt idx="115">
                  <c:v>21021.65059867208</c:v>
                </c:pt>
                <c:pt idx="116">
                  <c:v>21552.685836724802</c:v>
                </c:pt>
                <c:pt idx="117">
                  <c:v>22083.586638928351</c:v>
                </c:pt>
                <c:pt idx="118">
                  <c:v>22613.767388065236</c:v>
                </c:pt>
                <c:pt idx="119">
                  <c:v>23142.64424762471</c:v>
                </c:pt>
                <c:pt idx="120">
                  <c:v>23669.63758378493</c:v>
                </c:pt>
                <c:pt idx="121">
                  <c:v>24194.174359469984</c:v>
                </c:pt>
                <c:pt idx="122">
                  <c:v>24715.690479422556</c:v>
                </c:pt>
                <c:pt idx="123">
                  <c:v>25233.633065865139</c:v>
                </c:pt>
                <c:pt idx="124">
                  <c:v>25747.462645261174</c:v>
                </c:pt>
                <c:pt idx="125">
                  <c:v>26256.655227910669</c:v>
                </c:pt>
                <c:pt idx="126">
                  <c:v>26760.704263599968</c:v>
                </c:pt>
                <c:pt idx="127">
                  <c:v>27259.122458237052</c:v>
                </c:pt>
                <c:pt idx="128">
                  <c:v>27751.443438309976</c:v>
                </c:pt>
                <c:pt idx="129">
                  <c:v>28237.22325206297</c:v>
                </c:pt>
                <c:pt idx="130">
                  <c:v>28716.041698452318</c:v>
                </c:pt>
                <c:pt idx="131">
                  <c:v>29187.503477178994</c:v>
                </c:pt>
                <c:pt idx="132">
                  <c:v>29651.23915535277</c:v>
                </c:pt>
                <c:pt idx="133">
                  <c:v>30106.905948581127</c:v>
                </c:pt>
                <c:pt idx="134">
                  <c:v>30554.188316457105</c:v>
                </c:pt>
                <c:pt idx="135">
                  <c:v>30992.798374504004</c:v>
                </c:pt>
                <c:pt idx="136">
                  <c:v>31422.476126592606</c:v>
                </c:pt>
                <c:pt idx="137">
                  <c:v>31842.989523646072</c:v>
                </c:pt>
                <c:pt idx="138">
                  <c:v>32254.13435606896</c:v>
                </c:pt>
                <c:pt idx="139">
                  <c:v>32655.7339887618</c:v>
                </c:pt>
                <c:pt idx="140">
                  <c:v>33047.638948797467</c:v>
                </c:pt>
                <c:pt idx="141">
                  <c:v>33429.726376834922</c:v>
                </c:pt>
                <c:pt idx="142">
                  <c:v>33801.899354128138</c:v>
                </c:pt>
                <c:pt idx="143">
                  <c:v>34164.086117553532</c:v>
                </c:pt>
                <c:pt idx="144">
                  <c:v>34516.239175438663</c:v>
                </c:pt>
                <c:pt idx="145">
                  <c:v>34858.334337135624</c:v>
                </c:pt>
                <c:pt idx="146">
                  <c:v>35190.369669259773</c:v>
                </c:pt>
                <c:pt idx="147">
                  <c:v>35512.364391325544</c:v>
                </c:pt>
                <c:pt idx="148">
                  <c:v>35824.357723170418</c:v>
                </c:pt>
                <c:pt idx="149">
                  <c:v>36126.407696089125</c:v>
                </c:pt>
                <c:pt idx="150">
                  <c:v>36418.589939018944</c:v>
                </c:pt>
                <c:pt idx="151">
                  <c:v>36700.996450445724</c:v>
                </c:pt>
                <c:pt idx="152">
                  <c:v>36973.734365956887</c:v>
                </c:pt>
                <c:pt idx="153">
                  <c:v>37236.92473057293</c:v>
                </c:pt>
                <c:pt idx="154">
                  <c:v>37490.701284155693</c:v>
                </c:pt>
                <c:pt idx="155">
                  <c:v>37735.209267343605</c:v>
                </c:pt>
                <c:pt idx="156">
                  <c:v>37970.604254608268</c:v>
                </c:pt>
                <c:pt idx="157">
                  <c:v>38197.05102018077</c:v>
                </c:pt>
                <c:pt idx="158">
                  <c:v>38414.722441770478</c:v>
                </c:pt>
                <c:pt idx="159">
                  <c:v>38623.798446201887</c:v>
                </c:pt>
                <c:pt idx="160">
                  <c:v>38824.465000335491</c:v>
                </c:pt>
                <c:pt idx="161">
                  <c:v>39016.913149923399</c:v>
                </c:pt>
                <c:pt idx="162">
                  <c:v>39201.338108382297</c:v>
                </c:pt>
                <c:pt idx="163">
                  <c:v>39377.938396849982</c:v>
                </c:pt>
                <c:pt idx="164">
                  <c:v>39546.915036329483</c:v>
                </c:pt>
                <c:pt idx="165">
                  <c:v>39708.470792216343</c:v>
                </c:pt>
                <c:pt idx="166">
                  <c:v>39862.80947105107</c:v>
                </c:pt>
                <c:pt idx="167">
                  <c:v>40010.135268937105</c:v>
                </c:pt>
                <c:pt idx="168">
                  <c:v>40150.652170717491</c:v>
                </c:pt>
                <c:pt idx="169">
                  <c:v>40284.563398702114</c:v>
                </c:pt>
                <c:pt idx="170">
                  <c:v>40412.070909486749</c:v>
                </c:pt>
                <c:pt idx="171">
                  <c:v>40533.374937195025</c:v>
                </c:pt>
                <c:pt idx="172">
                  <c:v>40648.673581307092</c:v>
                </c:pt>
                <c:pt idx="173">
                  <c:v>40758.162437108345</c:v>
                </c:pt>
                <c:pt idx="174">
                  <c:v>40862.034266694049</c:v>
                </c:pt>
                <c:pt idx="175">
                  <c:v>40960.478708400733</c:v>
                </c:pt>
                <c:pt idx="176">
                  <c:v>41053.68202249497</c:v>
                </c:pt>
                <c:pt idx="177">
                  <c:v>41141.826870937024</c:v>
                </c:pt>
                <c:pt idx="178">
                  <c:v>41225.092129041601</c:v>
                </c:pt>
                <c:pt idx="179">
                  <c:v>41303.65272688293</c:v>
                </c:pt>
                <c:pt idx="180">
                  <c:v>41377.679518331082</c:v>
                </c:pt>
                <c:pt idx="181">
                  <c:v>41447.339175658766</c:v>
                </c:pt>
                <c:pt idx="182">
                  <c:v>41512.794107721427</c:v>
                </c:pt>
                <c:pt idx="183">
                  <c:v>41574.202399784866</c:v>
                </c:pt>
                <c:pt idx="184">
                  <c:v>41631.717773153076</c:v>
                </c:pt>
                <c:pt idx="185">
                  <c:v>41685.489562832307</c:v>
                </c:pt>
                <c:pt idx="186">
                  <c:v>41735.662711554207</c:v>
                </c:pt>
                <c:pt idx="187">
                  <c:v>41782.377778569375</c:v>
                </c:pt>
                <c:pt idx="188">
                  <c:v>41825.770961713497</c:v>
                </c:pt>
                <c:pt idx="189">
                  <c:v>41865.974131336799</c:v>
                </c:pt>
                <c:pt idx="190">
                  <c:v>41903.114874777828</c:v>
                </c:pt>
                <c:pt idx="191">
                  <c:v>41937.316550150121</c:v>
                </c:pt>
                <c:pt idx="192">
                  <c:v>41968.698348294864</c:v>
                </c:pt>
                <c:pt idx="193">
                  <c:v>41997.375361836879</c:v>
                </c:pt>
                <c:pt idx="194">
                  <c:v>42023.458660360629</c:v>
                </c:pt>
                <c:pt idx="195">
                  <c:v>42047.055370799899</c:v>
                </c:pt>
                <c:pt idx="196">
                  <c:v>42069.220727363165</c:v>
                </c:pt>
                <c:pt idx="197">
                  <c:v>42090.472556138506</c:v>
                </c:pt>
                <c:pt idx="198">
                  <c:v>42110.849185677318</c:v>
                </c:pt>
                <c:pt idx="199">
                  <c:v>42130.387510696281</c:v>
                </c:pt>
                <c:pt idx="200">
                  <c:v>42149.123030200404</c:v>
                </c:pt>
                <c:pt idx="201">
                  <c:v>42167.089886082518</c:v>
                </c:pt>
                <c:pt idx="202">
                  <c:v>42184.320902011816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F3-4A8F-9F39-891D0C901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curve-68-0'!$AA$3:$AA$205</c:f>
              <c:numCache>
                <c:formatCode>#,##0</c:formatCode>
                <c:ptCount val="203"/>
                <c:pt idx="0">
                  <c:v>1710029.9999999986</c:v>
                </c:pt>
                <c:pt idx="1">
                  <c:v>3420168.3357842192</c:v>
                </c:pt>
                <c:pt idx="2">
                  <c:v>5130697.8907530457</c:v>
                </c:pt>
                <c:pt idx="3">
                  <c:v>6841259.251117208</c:v>
                </c:pt>
                <c:pt idx="4">
                  <c:v>8551853.7957468033</c:v>
                </c:pt>
                <c:pt idx="5">
                  <c:v>10262482.961813692</c:v>
                </c:pt>
                <c:pt idx="6">
                  <c:v>11973148.247106709</c:v>
                </c:pt>
                <c:pt idx="7">
                  <c:v>13683851.212424567</c:v>
                </c:pt>
                <c:pt idx="8">
                  <c:v>15394593.484047649</c:v>
                </c:pt>
                <c:pt idx="9">
                  <c:v>17105376.756289776</c:v>
                </c:pt>
                <c:pt idx="10">
                  <c:v>18816202.794130888</c:v>
                </c:pt>
                <c:pt idx="11">
                  <c:v>20527073.435931351</c:v>
                </c:pt>
                <c:pt idx="12">
                  <c:v>22237990.596228439</c:v>
                </c:pt>
                <c:pt idx="13">
                  <c:v>23948956.268615279</c:v>
                </c:pt>
                <c:pt idx="14">
                  <c:v>25659972.528702307</c:v>
                </c:pt>
                <c:pt idx="15">
                  <c:v>27371041.53716094</c:v>
                </c:pt>
                <c:pt idx="16">
                  <c:v>29082165.542848896</c:v>
                </c:pt>
                <c:pt idx="17">
                  <c:v>30793346.886016168</c:v>
                </c:pt>
                <c:pt idx="18">
                  <c:v>32504588.001590274</c:v>
                </c:pt>
                <c:pt idx="19">
                  <c:v>34215891.422538944</c:v>
                </c:pt>
                <c:pt idx="20">
                  <c:v>35927259.783307843</c:v>
                </c:pt>
                <c:pt idx="21">
                  <c:v>37638695.823330477</c:v>
                </c:pt>
                <c:pt idx="22">
                  <c:v>39350202.390606664</c:v>
                </c:pt>
                <c:pt idx="23">
                  <c:v>41061782.445345439</c:v>
                </c:pt>
                <c:pt idx="24">
                  <c:v>42773439.063667335</c:v>
                </c:pt>
                <c:pt idx="25">
                  <c:v>44485175.441360325</c:v>
                </c:pt>
                <c:pt idx="26">
                  <c:v>46196994.897682726</c:v>
                </c:pt>
                <c:pt idx="27">
                  <c:v>47908900.879205428</c:v>
                </c:pt>
                <c:pt idx="28">
                  <c:v>49620896.963684782</c:v>
                </c:pt>
                <c:pt idx="29">
                  <c:v>51332986.863956265</c:v>
                </c:pt>
                <c:pt idx="30">
                  <c:v>53045174.431837909</c:v>
                </c:pt>
                <c:pt idx="31">
                  <c:v>54757463.662031062</c:v>
                </c:pt>
                <c:pt idx="32">
                  <c:v>56469858.696004659</c:v>
                </c:pt>
                <c:pt idx="33">
                  <c:v>58182363.825847641</c:v>
                </c:pt>
                <c:pt idx="34">
                  <c:v>59894983.498072453</c:v>
                </c:pt>
                <c:pt idx="35">
                  <c:v>61607722.317350842</c:v>
                </c:pt>
                <c:pt idx="36">
                  <c:v>63320585.05016128</c:v>
                </c:pt>
                <c:pt idx="37">
                  <c:v>65033576.628325231</c:v>
                </c:pt>
                <c:pt idx="38">
                  <c:v>66746702.152407497</c:v>
                </c:pt>
                <c:pt idx="39">
                  <c:v>68459966.894953489</c:v>
                </c:pt>
                <c:pt idx="40">
                  <c:v>70173376.303533867</c:v>
                </c:pt>
                <c:pt idx="41">
                  <c:v>71886936.003564641</c:v>
                </c:pt>
                <c:pt idx="42">
                  <c:v>73600651.800867841</c:v>
                </c:pt>
                <c:pt idx="43">
                  <c:v>75314529.683935583</c:v>
                </c:pt>
                <c:pt idx="44">
                  <c:v>77028575.825856954</c:v>
                </c:pt>
                <c:pt idx="45">
                  <c:v>78742796.585864514</c:v>
                </c:pt>
                <c:pt idx="46">
                  <c:v>80457198.510453939</c:v>
                </c:pt>
                <c:pt idx="47">
                  <c:v>82171788.334027335</c:v>
                </c:pt>
                <c:pt idx="48">
                  <c:v>83886572.979007125</c:v>
                </c:pt>
                <c:pt idx="49">
                  <c:v>85601559.555364639</c:v>
                </c:pt>
                <c:pt idx="50">
                  <c:v>87316755.359503761</c:v>
                </c:pt>
                <c:pt idx="51">
                  <c:v>89032167.872436911</c:v>
                </c:pt>
                <c:pt idx="52">
                  <c:v>90747804.757187232</c:v>
                </c:pt>
                <c:pt idx="53">
                  <c:v>92463673.855347738</c:v>
                </c:pt>
                <c:pt idx="54">
                  <c:v>94179783.182724878</c:v>
                </c:pt>
                <c:pt idx="55">
                  <c:v>95896140.923991308</c:v>
                </c:pt>
                <c:pt idx="56">
                  <c:v>97612755.426269621</c:v>
                </c:pt>
                <c:pt idx="57">
                  <c:v>99329635.191566527</c:v>
                </c:pt>
                <c:pt idx="58">
                  <c:v>101046788.86797489</c:v>
                </c:pt>
                <c:pt idx="59">
                  <c:v>102764225.23955904</c:v>
                </c:pt>
                <c:pt idx="60">
                  <c:v>104481953.21483803</c:v>
                </c:pt>
                <c:pt idx="61">
                  <c:v>106199981.81378062</c:v>
                </c:pt>
                <c:pt idx="62">
                  <c:v>107918320.15322585</c:v>
                </c:pt>
                <c:pt idx="63">
                  <c:v>109636977.43064414</c:v>
                </c:pt>
                <c:pt idx="64">
                  <c:v>111355962.90615547</c:v>
                </c:pt>
                <c:pt idx="65">
                  <c:v>113075285.88272409</c:v>
                </c:pt>
                <c:pt idx="66">
                  <c:v>114794955.68445322</c:v>
                </c:pt>
                <c:pt idx="67">
                  <c:v>116514981.63290808</c:v>
                </c:pt>
                <c:pt idx="68">
                  <c:v>118235373.02140264</c:v>
                </c:pt>
                <c:pt idx="69">
                  <c:v>119956139.08719333</c:v>
                </c:pt>
                <c:pt idx="70">
                  <c:v>121677288.98153248</c:v>
                </c:pt>
                <c:pt idx="71">
                  <c:v>123398831.73754632</c:v>
                </c:pt>
                <c:pt idx="72">
                  <c:v>125120776.23591493</c:v>
                </c:pt>
                <c:pt idx="73">
                  <c:v>126843131.16834761</c:v>
                </c:pt>
                <c:pt idx="74">
                  <c:v>128565904.99886389</c:v>
                </c:pt>
                <c:pt idx="75">
                  <c:v>130289105.92291005</c:v>
                </c:pt>
                <c:pt idx="76">
                  <c:v>132012741.82436261</c:v>
                </c:pt>
                <c:pt idx="77">
                  <c:v>133736820.23049381</c:v>
                </c:pt>
                <c:pt idx="78">
                  <c:v>135461348.2650001</c:v>
                </c:pt>
                <c:pt idx="79">
                  <c:v>137186332.59922224</c:v>
                </c:pt>
                <c:pt idx="80">
                  <c:v>138911779.40171567</c:v>
                </c:pt>
                <c:pt idx="81">
                  <c:v>140637694.28636098</c:v>
                </c:pt>
                <c:pt idx="82">
                  <c:v>142364082.25923797</c:v>
                </c:pt>
                <c:pt idx="83">
                  <c:v>144090947.66452032</c:v>
                </c:pt>
                <c:pt idx="84">
                  <c:v>145818294.12968367</c:v>
                </c:pt>
                <c:pt idx="85">
                  <c:v>147546124.51035547</c:v>
                </c:pt>
                <c:pt idx="86">
                  <c:v>149274440.83517066</c:v>
                </c:pt>
                <c:pt idx="87">
                  <c:v>151003244.25103223</c:v>
                </c:pt>
                <c:pt idx="88">
                  <c:v>152732534.96921018</c:v>
                </c:pt>
                <c:pt idx="89">
                  <c:v>154462312.21274385</c:v>
                </c:pt>
                <c:pt idx="90">
                  <c:v>156192574.16564295</c:v>
                </c:pt>
                <c:pt idx="91">
                  <c:v>157923317.92440832</c:v>
                </c:pt>
                <c:pt idx="92">
                  <c:v>159654539.45241582</c:v>
                </c:pt>
                <c:pt idx="93">
                  <c:v>161386233.53772381</c:v>
                </c:pt>
                <c:pt idx="94">
                  <c:v>163118393.75487587</c:v>
                </c:pt>
                <c:pt idx="95">
                  <c:v>164851012.43127525</c:v>
                </c:pt>
                <c:pt idx="96">
                  <c:v>166584080.618705</c:v>
                </c:pt>
                <c:pt idx="97">
                  <c:v>168317588.07055664</c:v>
                </c:pt>
                <c:pt idx="98">
                  <c:v>170051523.22531086</c:v>
                </c:pt>
                <c:pt idx="99">
                  <c:v>171785873.19678572</c:v>
                </c:pt>
                <c:pt idx="100">
                  <c:v>173520623.77162877</c:v>
                </c:pt>
                <c:pt idx="101">
                  <c:v>175255759.41448277</c:v>
                </c:pt>
                <c:pt idx="102">
                  <c:v>176991263.2811965</c:v>
                </c:pt>
                <c:pt idx="103">
                  <c:v>178727117.24038595</c:v>
                </c:pt>
                <c:pt idx="104">
                  <c:v>180463301.90357515</c:v>
                </c:pt>
                <c:pt idx="105">
                  <c:v>182199796.66406211</c:v>
                </c:pt>
                <c:pt idx="106">
                  <c:v>183936579.744564</c:v>
                </c:pt>
                <c:pt idx="107">
                  <c:v>185673628.25359854</c:v>
                </c:pt>
                <c:pt idx="108">
                  <c:v>187410918.25045651</c:v>
                </c:pt>
                <c:pt idx="109">
                  <c:v>189148424.81851503</c:v>
                </c:pt>
                <c:pt idx="110">
                  <c:v>190886122.1465351</c:v>
                </c:pt>
                <c:pt idx="111">
                  <c:v>192623983.61748067</c:v>
                </c:pt>
                <c:pt idx="112">
                  <c:v>194361981.90429386</c:v>
                </c:pt>
                <c:pt idx="113">
                  <c:v>196100089.07196173</c:v>
                </c:pt>
                <c:pt idx="114">
                  <c:v>197838276.68511853</c:v>
                </c:pt>
                <c:pt idx="115">
                  <c:v>199576515.92034414</c:v>
                </c:pt>
                <c:pt idx="116">
                  <c:v>201314777.68224677</c:v>
                </c:pt>
                <c:pt idx="117">
                  <c:v>203053032.72235695</c:v>
                </c:pt>
                <c:pt idx="118">
                  <c:v>204791251.75981379</c:v>
                </c:pt>
                <c:pt idx="119">
                  <c:v>206529405.60279176</c:v>
                </c:pt>
                <c:pt idx="120">
                  <c:v>208267465.26959977</c:v>
                </c:pt>
                <c:pt idx="121">
                  <c:v>210005402.10838401</c:v>
                </c:pt>
                <c:pt idx="122">
                  <c:v>211743187.91438165</c:v>
                </c:pt>
                <c:pt idx="123">
                  <c:v>213480795.04370379</c:v>
                </c:pt>
                <c:pt idx="124">
                  <c:v>215218196.52267361</c:v>
                </c:pt>
                <c:pt idx="125">
                  <c:v>216955366.15180609</c:v>
                </c:pt>
                <c:pt idx="126">
                  <c:v>218692278.60359055</c:v>
                </c:pt>
                <c:pt idx="127">
                  <c:v>220428909.51332241</c:v>
                </c:pt>
                <c:pt idx="128">
                  <c:v>222165235.56232607</c:v>
                </c:pt>
                <c:pt idx="129">
                  <c:v>223901234.55301371</c:v>
                </c:pt>
                <c:pt idx="130">
                  <c:v>225636885.47533318</c:v>
                </c:pt>
                <c:pt idx="131">
                  <c:v>227372168.56426951</c:v>
                </c:pt>
                <c:pt idx="132">
                  <c:v>229107065.34817821</c:v>
                </c:pt>
                <c:pt idx="133">
                  <c:v>230841558.68783963</c:v>
                </c:pt>
                <c:pt idx="134">
                  <c:v>232575632.80623344</c:v>
                </c:pt>
                <c:pt idx="135">
                  <c:v>234309273.30913579</c:v>
                </c:pt>
                <c:pt idx="136">
                  <c:v>236042467.19674021</c:v>
                </c:pt>
                <c:pt idx="137">
                  <c:v>237775202.86659288</c:v>
                </c:pt>
                <c:pt idx="138">
                  <c:v>239507470.10821402</c:v>
                </c:pt>
                <c:pt idx="139">
                  <c:v>241239260.08984867</c:v>
                </c:pt>
                <c:pt idx="140">
                  <c:v>242970565.33785045</c:v>
                </c:pt>
                <c:pt idx="141">
                  <c:v>244701379.70925233</c:v>
                </c:pt>
                <c:pt idx="142">
                  <c:v>246431698.35811698</c:v>
                </c:pt>
                <c:pt idx="143">
                  <c:v>248161517.69628826</c:v>
                </c:pt>
                <c:pt idx="144">
                  <c:v>249890835.34918252</c:v>
                </c:pt>
                <c:pt idx="145">
                  <c:v>251619650.10726735</c:v>
                </c:pt>
                <c:pt idx="146">
                  <c:v>253347961.87387356</c:v>
                </c:pt>
                <c:pt idx="147">
                  <c:v>255075771.60997686</c:v>
                </c:pt>
                <c:pt idx="148">
                  <c:v>256803081.2765691</c:v>
                </c:pt>
                <c:pt idx="149">
                  <c:v>258529893.77521503</c:v>
                </c:pt>
                <c:pt idx="150">
                  <c:v>260256212.88736153</c:v>
                </c:pt>
                <c:pt idx="151">
                  <c:v>261982043.21293285</c:v>
                </c:pt>
                <c:pt idx="152">
                  <c:v>263707390.10870841</c:v>
                </c:pt>
                <c:pt idx="153">
                  <c:v>265432259.62693921</c:v>
                </c:pt>
                <c:pt idx="154">
                  <c:v>267156658.45461833</c:v>
                </c:pt>
                <c:pt idx="155">
                  <c:v>268880593.85377771</c:v>
                </c:pt>
                <c:pt idx="156">
                  <c:v>270604073.60314095</c:v>
                </c:pt>
                <c:pt idx="157">
                  <c:v>272327105.9414196</c:v>
                </c:pt>
                <c:pt idx="158">
                  <c:v>274049699.51249909</c:v>
                </c:pt>
                <c:pt idx="159">
                  <c:v>275771863.31272066</c:v>
                </c:pt>
                <c:pt idx="160">
                  <c:v>277493606.64042735</c:v>
                </c:pt>
                <c:pt idx="161">
                  <c:v>279214939.04790676</c:v>
                </c:pt>
                <c:pt idx="162">
                  <c:v>280935870.29582971</c:v>
                </c:pt>
                <c:pt idx="163">
                  <c:v>282656410.31025308</c:v>
                </c:pt>
                <c:pt idx="164">
                  <c:v>284376569.14222705</c:v>
                </c:pt>
                <c:pt idx="165">
                  <c:v>286096356.93002141</c:v>
                </c:pt>
                <c:pt idx="166">
                  <c:v>287815783.86396313</c:v>
                </c:pt>
                <c:pt idx="167">
                  <c:v>289534860.15385741</c:v>
                </c:pt>
                <c:pt idx="168">
                  <c:v>291253595.99894643</c:v>
                </c:pt>
                <c:pt idx="169">
                  <c:v>292972001.56034565</c:v>
                </c:pt>
                <c:pt idx="170">
                  <c:v>294690086.93588489</c:v>
                </c:pt>
                <c:pt idx="171">
                  <c:v>296407862.13727033</c:v>
                </c:pt>
                <c:pt idx="172">
                  <c:v>298125337.06947595</c:v>
                </c:pt>
                <c:pt idx="173">
                  <c:v>299842521.51226604</c:v>
                </c:pt>
                <c:pt idx="174">
                  <c:v>301559425.10374534</c:v>
                </c:pt>
                <c:pt idx="175">
                  <c:v>303276057.3258307</c:v>
                </c:pt>
                <c:pt idx="176">
                  <c:v>304992427.49153543</c:v>
                </c:pt>
                <c:pt idx="177">
                  <c:v>306708544.73395753</c:v>
                </c:pt>
                <c:pt idx="178">
                  <c:v>308424417.99686277</c:v>
                </c:pt>
                <c:pt idx="179">
                  <c:v>310140056.02675486</c:v>
                </c:pt>
                <c:pt idx="180">
                  <c:v>311855467.36632729</c:v>
                </c:pt>
                <c:pt idx="181">
                  <c:v>313570660.34919369</c:v>
                </c:pt>
                <c:pt idx="182">
                  <c:v>315285643.09579682</c:v>
                </c:pt>
                <c:pt idx="183">
                  <c:v>317000423.5104</c:v>
                </c:pt>
                <c:pt idx="184">
                  <c:v>318715009.27906841</c:v>
                </c:pt>
                <c:pt idx="185">
                  <c:v>320429407.86855239</c:v>
                </c:pt>
                <c:pt idx="186">
                  <c:v>322143626.52598846</c:v>
                </c:pt>
                <c:pt idx="187">
                  <c:v>323857672.27933919</c:v>
                </c:pt>
                <c:pt idx="188">
                  <c:v>325571551.93849641</c:v>
                </c:pt>
                <c:pt idx="189">
                  <c:v>327285272.09697759</c:v>
                </c:pt>
                <c:pt idx="190">
                  <c:v>328998839.13414967</c:v>
                </c:pt>
                <c:pt idx="191">
                  <c:v>330712259.21791828</c:v>
                </c:pt>
                <c:pt idx="192">
                  <c:v>332425538.30782551</c:v>
                </c:pt>
                <c:pt idx="193">
                  <c:v>334138682.15850258</c:v>
                </c:pt>
                <c:pt idx="194">
                  <c:v>335851696.32342875</c:v>
                </c:pt>
                <c:pt idx="195">
                  <c:v>337564586.15895069</c:v>
                </c:pt>
                <c:pt idx="196">
                  <c:v>339277356.82852107</c:v>
                </c:pt>
                <c:pt idx="197">
                  <c:v>340990013.307118</c:v>
                </c:pt>
                <c:pt idx="198">
                  <c:v>342702560.38581038</c:v>
                </c:pt>
                <c:pt idx="199">
                  <c:v>344415002.67643774</c:v>
                </c:pt>
                <c:pt idx="200">
                  <c:v>346127344.61637574</c:v>
                </c:pt>
                <c:pt idx="201">
                  <c:v>347839590.47336102</c:v>
                </c:pt>
                <c:pt idx="202">
                  <c:v>349551744.35035217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C1-4581-840B-66DFC0799A87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curve-68-0'!$Y$3:$Y$205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336.67156843919525</c:v>
                </c:pt>
                <c:pt idx="2">
                  <c:v>1395.7815060926525</c:v>
                </c:pt>
                <c:pt idx="3">
                  <c:v>2518.5022344179629</c:v>
                </c:pt>
                <c:pt idx="4">
                  <c:v>3707.5914936073314</c:v>
                </c:pt>
                <c:pt idx="5">
                  <c:v>4965.9236273827955</c:v>
                </c:pt>
                <c:pt idx="6">
                  <c:v>6296.4942134176026</c:v>
                </c:pt>
                <c:pt idx="7">
                  <c:v>7702.4248491356357</c:v>
                </c:pt>
                <c:pt idx="8">
                  <c:v>9186.9680952999515</c:v>
                </c:pt>
                <c:pt idx="9">
                  <c:v>10753.512579554703</c:v>
                </c:pt>
                <c:pt idx="10">
                  <c:v>12405.588261780953</c:v>
                </c:pt>
                <c:pt idx="11">
                  <c:v>14146.871862709242</c:v>
                </c:pt>
                <c:pt idx="12">
                  <c:v>15981.192456883675</c:v>
                </c:pt>
                <c:pt idx="13">
                  <c:v>17912.537230566071</c:v>
                </c:pt>
                <c:pt idx="14">
                  <c:v>19945.057404624487</c:v>
                </c:pt>
                <c:pt idx="15">
                  <c:v>22083.074321893491</c:v>
                </c:pt>
                <c:pt idx="16">
                  <c:v>24331.085697803843</c:v>
                </c:pt>
                <c:pt idx="17">
                  <c:v>26693.772032345129</c:v>
                </c:pt>
                <c:pt idx="18">
                  <c:v>29176.003180557906</c:v>
                </c:pt>
                <c:pt idx="19">
                  <c:v>31782.845077897633</c:v>
                </c:pt>
                <c:pt idx="20">
                  <c:v>34519.566615698881</c:v>
                </c:pt>
                <c:pt idx="21">
                  <c:v>37391.646660962062</c:v>
                </c:pt>
                <c:pt idx="22">
                  <c:v>40404.781213337126</c:v>
                </c:pt>
                <c:pt idx="23">
                  <c:v>43564.890690887536</c:v>
                </c:pt>
                <c:pt idx="24">
                  <c:v>46878.127334680219</c:v>
                </c:pt>
                <c:pt idx="25">
                  <c:v>50350.882720665009</c:v>
                </c:pt>
                <c:pt idx="26">
                  <c:v>53989.795365465659</c:v>
                </c:pt>
                <c:pt idx="27">
                  <c:v>57801.758410869203</c:v>
                </c:pt>
                <c:pt idx="28">
                  <c:v>61793.927369573001</c:v>
                </c:pt>
                <c:pt idx="29">
                  <c:v>65973.727912540184</c:v>
                </c:pt>
                <c:pt idx="30">
                  <c:v>70348.863675827146</c:v>
                </c:pt>
                <c:pt idx="31">
                  <c:v>74927.32406212698</c:v>
                </c:pt>
                <c:pt idx="32">
                  <c:v>79717.392009323594</c:v>
                </c:pt>
                <c:pt idx="33">
                  <c:v>84727.651695288514</c:v>
                </c:pt>
                <c:pt idx="34">
                  <c:v>89966.99614491222</c:v>
                </c:pt>
                <c:pt idx="35">
                  <c:v>95444.63470169784</c:v>
                </c:pt>
                <c:pt idx="36">
                  <c:v>101170.10032257457</c:v>
                </c:pt>
                <c:pt idx="37">
                  <c:v>107153.25665047482</c:v>
                </c:pt>
                <c:pt idx="38">
                  <c:v>113404.30481501097</c:v>
                </c:pt>
                <c:pt idx="39">
                  <c:v>119933.7899069929</c:v>
                </c:pt>
                <c:pt idx="40">
                  <c:v>126752.60706776271</c:v>
                </c:pt>
                <c:pt idx="41">
                  <c:v>133872.00712929814</c:v>
                </c:pt>
                <c:pt idx="42">
                  <c:v>141303.60173570144</c:v>
                </c:pt>
                <c:pt idx="43">
                  <c:v>149059.36787119132</c:v>
                </c:pt>
                <c:pt idx="44">
                  <c:v>157151.65171393161</c:v>
                </c:pt>
                <c:pt idx="45">
                  <c:v>165593.17172903707</c:v>
                </c:pt>
                <c:pt idx="46">
                  <c:v>174397.02090790175</c:v>
                </c:pt>
                <c:pt idx="47">
                  <c:v>183576.66805468596</c:v>
                </c:pt>
                <c:pt idx="48">
                  <c:v>193145.95801426057</c:v>
                </c:pt>
                <c:pt idx="49">
                  <c:v>203119.11072928199</c:v>
                </c:pt>
                <c:pt idx="50">
                  <c:v>213510.71900752102</c:v>
                </c:pt>
                <c:pt idx="51">
                  <c:v>224335.74487381711</c:v>
                </c:pt>
                <c:pt idx="52">
                  <c:v>235609.51437447261</c:v>
                </c:pt>
                <c:pt idx="53">
                  <c:v>247347.71069547941</c:v>
                </c:pt>
                <c:pt idx="54">
                  <c:v>259566.36544976139</c:v>
                </c:pt>
                <c:pt idx="55">
                  <c:v>272281.84798261744</c:v>
                </c:pt>
                <c:pt idx="56">
                  <c:v>285510.85253923415</c:v>
                </c:pt>
                <c:pt idx="57">
                  <c:v>299270.38313306146</c:v>
                </c:pt>
                <c:pt idx="58">
                  <c:v>313577.73594978236</c:v>
                </c:pt>
                <c:pt idx="59">
                  <c:v>328450.47911807004</c:v>
                </c:pt>
                <c:pt idx="60">
                  <c:v>343906.42967606004</c:v>
                </c:pt>
                <c:pt idx="61">
                  <c:v>359963.62756125047</c:v>
                </c:pt>
                <c:pt idx="62">
                  <c:v>376640.30645172042</c:v>
                </c:pt>
                <c:pt idx="63">
                  <c:v>393954.86128829647</c:v>
                </c:pt>
                <c:pt idx="64">
                  <c:v>411925.81231094291</c:v>
                </c:pt>
                <c:pt idx="65">
                  <c:v>430571.76544820092</c:v>
                </c:pt>
                <c:pt idx="66">
                  <c:v>449911.36890645663</c:v>
                </c:pt>
                <c:pt idx="67">
                  <c:v>469963.26581615809</c:v>
                </c:pt>
                <c:pt idx="68">
                  <c:v>490746.04280528997</c:v>
                </c:pt>
                <c:pt idx="69">
                  <c:v>512278.17438666523</c:v>
                </c:pt>
                <c:pt idx="70">
                  <c:v>534577.96306499525</c:v>
                </c:pt>
                <c:pt idx="71">
                  <c:v>557663.47509267286</c:v>
                </c:pt>
                <c:pt idx="72">
                  <c:v>581552.47182988061</c:v>
                </c:pt>
                <c:pt idx="73">
                  <c:v>606262.33669522987</c:v>
                </c:pt>
                <c:pt idx="74">
                  <c:v>631809.99772777467</c:v>
                </c:pt>
                <c:pt idx="75">
                  <c:v>658211.84582008398</c:v>
                </c:pt>
                <c:pt idx="76">
                  <c:v>685483.6487251923</c:v>
                </c:pt>
                <c:pt idx="77">
                  <c:v>713640.46098760632</c:v>
                </c:pt>
                <c:pt idx="78">
                  <c:v>742696.5300002069</c:v>
                </c:pt>
                <c:pt idx="79">
                  <c:v>772665.19844451232</c:v>
                </c:pt>
                <c:pt idx="80">
                  <c:v>803558.8034313306</c:v>
                </c:pt>
                <c:pt idx="81">
                  <c:v>835388.57272193942</c:v>
                </c:pt>
                <c:pt idx="82">
                  <c:v>868164.51847593114</c:v>
                </c:pt>
                <c:pt idx="83">
                  <c:v>901895.32904062863</c:v>
                </c:pt>
                <c:pt idx="84">
                  <c:v>936588.25936731708</c:v>
                </c:pt>
                <c:pt idx="85">
                  <c:v>972249.02071091242</c:v>
                </c:pt>
                <c:pt idx="86">
                  <c:v>1008881.6703412681</c:v>
                </c:pt>
                <c:pt idx="87">
                  <c:v>1046488.5020644304</c:v>
                </c:pt>
                <c:pt idx="88">
                  <c:v>1085069.9384203423</c:v>
                </c:pt>
                <c:pt idx="89">
                  <c:v>1124624.4254876859</c:v>
                </c:pt>
                <c:pt idx="90">
                  <c:v>1165148.3312858746</c:v>
                </c:pt>
                <c:pt idx="91">
                  <c:v>1206635.848816602</c:v>
                </c:pt>
                <c:pt idx="92">
                  <c:v>1249078.904831619</c:v>
                </c:pt>
                <c:pt idx="93">
                  <c:v>1292467.0754476145</c:v>
                </c:pt>
                <c:pt idx="94">
                  <c:v>1336787.5097517059</c:v>
                </c:pt>
                <c:pt idx="95">
                  <c:v>1382024.8625504503</c:v>
                </c:pt>
                <c:pt idx="96">
                  <c:v>1428161.2374099747</c:v>
                </c:pt>
                <c:pt idx="97">
                  <c:v>1475176.1411132424</c:v>
                </c:pt>
                <c:pt idx="98">
                  <c:v>1523046.4506216994</c:v>
                </c:pt>
                <c:pt idx="99">
                  <c:v>1571746.3935714099</c:v>
                </c:pt>
                <c:pt idx="100">
                  <c:v>1621247.5432575084</c:v>
                </c:pt>
                <c:pt idx="101">
                  <c:v>1671518.8289654891</c:v>
                </c:pt>
                <c:pt idx="102">
                  <c:v>1722526.5623929275</c:v>
                </c:pt>
                <c:pt idx="103">
                  <c:v>1774234.480771821</c:v>
                </c:pt>
                <c:pt idx="104">
                  <c:v>1826603.8071502449</c:v>
                </c:pt>
                <c:pt idx="105">
                  <c:v>1879593.3281241849</c:v>
                </c:pt>
                <c:pt idx="106">
                  <c:v>1933159.4891279622</c:v>
                </c:pt>
                <c:pt idx="107">
                  <c:v>1987256.5071970343</c:v>
                </c:pt>
                <c:pt idx="108">
                  <c:v>2041836.5009129571</c:v>
                </c:pt>
                <c:pt idx="109">
                  <c:v>2096849.6370299992</c:v>
                </c:pt>
                <c:pt idx="110">
                  <c:v>2152244.29307011</c:v>
                </c:pt>
                <c:pt idx="111">
                  <c:v>2207967.2349612601</c:v>
                </c:pt>
                <c:pt idx="112">
                  <c:v>2263963.8085876731</c:v>
                </c:pt>
                <c:pt idx="113">
                  <c:v>2320178.1439234097</c:v>
                </c:pt>
                <c:pt idx="114">
                  <c:v>2376553.3702369761</c:v>
                </c:pt>
                <c:pt idx="115">
                  <c:v>2433031.8406882267</c:v>
                </c:pt>
                <c:pt idx="116">
                  <c:v>2489555.364493499</c:v>
                </c:pt>
                <c:pt idx="117">
                  <c:v>2546065.4447138538</c:v>
                </c:pt>
                <c:pt idx="118">
                  <c:v>2602503.5196275422</c:v>
                </c:pt>
                <c:pt idx="119">
                  <c:v>2658811.2055834895</c:v>
                </c:pt>
                <c:pt idx="120">
                  <c:v>2714930.5391995115</c:v>
                </c:pt>
                <c:pt idx="121">
                  <c:v>2770804.216768017</c:v>
                </c:pt>
                <c:pt idx="122">
                  <c:v>2826375.8287632745</c:v>
                </c:pt>
                <c:pt idx="123">
                  <c:v>2881590.0874075326</c:v>
                </c:pt>
                <c:pt idx="124">
                  <c:v>2936393.045347136</c:v>
                </c:pt>
                <c:pt idx="125">
                  <c:v>2990732.3036120855</c:v>
                </c:pt>
                <c:pt idx="126">
                  <c:v>3044557.2071810155</c:v>
                </c:pt>
                <c:pt idx="127">
                  <c:v>3097819.026644724</c:v>
                </c:pt>
                <c:pt idx="128">
                  <c:v>3150471.1246520164</c:v>
                </c:pt>
                <c:pt idx="129">
                  <c:v>3202469.1060273158</c:v>
                </c:pt>
                <c:pt idx="130">
                  <c:v>3253770.9506662507</c:v>
                </c:pt>
                <c:pt idx="131">
                  <c:v>3304337.1285389182</c:v>
                </c:pt>
                <c:pt idx="132">
                  <c:v>3354130.6963562961</c:v>
                </c:pt>
                <c:pt idx="133">
                  <c:v>3403117.3756791316</c:v>
                </c:pt>
                <c:pt idx="134">
                  <c:v>3451265.6124667292</c:v>
                </c:pt>
                <c:pt idx="135">
                  <c:v>3498546.6182714193</c:v>
                </c:pt>
                <c:pt idx="136">
                  <c:v>3544934.3934802795</c:v>
                </c:pt>
                <c:pt idx="137">
                  <c:v>3590405.7331856261</c:v>
                </c:pt>
                <c:pt idx="138">
                  <c:v>3634940.2164279148</c:v>
                </c:pt>
                <c:pt idx="139">
                  <c:v>3678520.1796971988</c:v>
                </c:pt>
                <c:pt idx="140">
                  <c:v>3721130.6757007656</c:v>
                </c:pt>
                <c:pt idx="141">
                  <c:v>3762759.418504511</c:v>
                </c:pt>
                <c:pt idx="142">
                  <c:v>3803396.7162338328</c:v>
                </c:pt>
                <c:pt idx="143">
                  <c:v>3843035.3925763723</c:v>
                </c:pt>
                <c:pt idx="144">
                  <c:v>3881670.6983648855</c:v>
                </c:pt>
                <c:pt idx="145">
                  <c:v>3919300.2145345816</c:v>
                </c:pt>
                <c:pt idx="146">
                  <c:v>3955923.7477469966</c:v>
                </c:pt>
                <c:pt idx="147">
                  <c:v>3991543.2199535738</c:v>
                </c:pt>
                <c:pt idx="148">
                  <c:v>4026162.5531380614</c:v>
                </c:pt>
                <c:pt idx="149">
                  <c:v>4059787.5504299323</c:v>
                </c:pt>
                <c:pt idx="150">
                  <c:v>4092425.7747229147</c:v>
                </c:pt>
                <c:pt idx="151">
                  <c:v>4124086.4258655924</c:v>
                </c:pt>
                <c:pt idx="152">
                  <c:v>4154780.2174167093</c:v>
                </c:pt>
                <c:pt idx="153">
                  <c:v>4184519.2538783131</c:v>
                </c:pt>
                <c:pt idx="154">
                  <c:v>4213316.9092365894</c:v>
                </c:pt>
                <c:pt idx="155">
                  <c:v>4241187.7075553806</c:v>
                </c:pt>
                <c:pt idx="156">
                  <c:v>4268147.2062818464</c:v>
                </c:pt>
                <c:pt idx="157">
                  <c:v>4294211.8828390967</c:v>
                </c:pt>
                <c:pt idx="158">
                  <c:v>4319399.0249980679</c:v>
                </c:pt>
                <c:pt idx="159">
                  <c:v>4343726.6254412085</c:v>
                </c:pt>
                <c:pt idx="160">
                  <c:v>4367213.2808545688</c:v>
                </c:pt>
                <c:pt idx="161">
                  <c:v>4389878.0958133601</c:v>
                </c:pt>
                <c:pt idx="162">
                  <c:v>4411740.5916592497</c:v>
                </c:pt>
                <c:pt idx="163">
                  <c:v>4432820.6205060184</c:v>
                </c:pt>
                <c:pt idx="164">
                  <c:v>4453138.2844539685</c:v>
                </c:pt>
                <c:pt idx="165">
                  <c:v>4472713.860042654</c:v>
                </c:pt>
                <c:pt idx="166">
                  <c:v>4491567.7279261267</c:v>
                </c:pt>
                <c:pt idx="167">
                  <c:v>4509720.3077147305</c:v>
                </c:pt>
                <c:pt idx="168">
                  <c:v>4527191.9978927691</c:v>
                </c:pt>
                <c:pt idx="169">
                  <c:v>4544003.1206912315</c:v>
                </c:pt>
                <c:pt idx="170">
                  <c:v>4560173.8717696946</c:v>
                </c:pt>
                <c:pt idx="171">
                  <c:v>4575724.2745405221</c:v>
                </c:pt>
                <c:pt idx="172">
                  <c:v>4590674.1389517291</c:v>
                </c:pt>
                <c:pt idx="173">
                  <c:v>4605043.0245318543</c:v>
                </c:pt>
                <c:pt idx="174">
                  <c:v>4618850.2074904246</c:v>
                </c:pt>
                <c:pt idx="175">
                  <c:v>4632114.6516610933</c:v>
                </c:pt>
                <c:pt idx="176">
                  <c:v>4644854.983070517</c:v>
                </c:pt>
                <c:pt idx="177">
                  <c:v>4657089.4679147229</c:v>
                </c:pt>
                <c:pt idx="178">
                  <c:v>4668835.9937251806</c:v>
                </c:pt>
                <c:pt idx="179">
                  <c:v>4680112.0535093136</c:v>
                </c:pt>
                <c:pt idx="180">
                  <c:v>4690934.7326541282</c:v>
                </c:pt>
                <c:pt idx="181">
                  <c:v>4701320.6983868964</c:v>
                </c:pt>
                <c:pt idx="182">
                  <c:v>4711286.1915931627</c:v>
                </c:pt>
                <c:pt idx="183">
                  <c:v>4720847.0207995065</c:v>
                </c:pt>
                <c:pt idx="184">
                  <c:v>4730018.5581363272</c:v>
                </c:pt>
                <c:pt idx="185">
                  <c:v>4738815.737104251</c:v>
                </c:pt>
                <c:pt idx="186">
                  <c:v>4747253.0519764414</c:v>
                </c:pt>
                <c:pt idx="187">
                  <c:v>4755344.5586779583</c:v>
                </c:pt>
                <c:pt idx="188">
                  <c:v>4763103.8769923709</c:v>
                </c:pt>
                <c:pt idx="189">
                  <c:v>4770544.1939547015</c:v>
                </c:pt>
                <c:pt idx="190">
                  <c:v>4777678.2682988038</c:v>
                </c:pt>
                <c:pt idx="191">
                  <c:v>4784518.435836033</c:v>
                </c:pt>
                <c:pt idx="192">
                  <c:v>4791076.6156505067</c:v>
                </c:pt>
                <c:pt idx="193">
                  <c:v>4797364.3170047086</c:v>
                </c:pt>
                <c:pt idx="194">
                  <c:v>4803392.6468570838</c:v>
                </c:pt>
                <c:pt idx="195">
                  <c:v>4809172.3179010106</c:v>
                </c:pt>
                <c:pt idx="196">
                  <c:v>4814713.6570418272</c:v>
                </c:pt>
                <c:pt idx="197">
                  <c:v>4820026.6142356629</c:v>
                </c:pt>
                <c:pt idx="198">
                  <c:v>4825120.7716203658</c:v>
                </c:pt>
                <c:pt idx="199">
                  <c:v>4830005.352875106</c:v>
                </c:pt>
                <c:pt idx="200">
                  <c:v>4834689.2327511376</c:v>
                </c:pt>
                <c:pt idx="201">
                  <c:v>4839180.9467216665</c:v>
                </c:pt>
                <c:pt idx="202">
                  <c:v>4843488.7007039906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C1-4581-840B-66DFC0799A87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curve-68-0'!$Z$3:$Z$205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168.33578421959763</c:v>
                </c:pt>
                <c:pt idx="2">
                  <c:v>697.89075304632627</c:v>
                </c:pt>
                <c:pt idx="3">
                  <c:v>1259.2511172089814</c:v>
                </c:pt>
                <c:pt idx="4">
                  <c:v>1853.7957468036657</c:v>
                </c:pt>
                <c:pt idx="5">
                  <c:v>2482.9618136913978</c:v>
                </c:pt>
                <c:pt idx="6">
                  <c:v>3148.2471067088013</c:v>
                </c:pt>
                <c:pt idx="7">
                  <c:v>3851.2124245678178</c:v>
                </c:pt>
                <c:pt idx="8">
                  <c:v>4593.4840476499758</c:v>
                </c:pt>
                <c:pt idx="9">
                  <c:v>5376.7562897773514</c:v>
                </c:pt>
                <c:pt idx="10">
                  <c:v>6202.7941308904765</c:v>
                </c:pt>
                <c:pt idx="11">
                  <c:v>7073.4359313546211</c:v>
                </c:pt>
                <c:pt idx="12">
                  <c:v>7990.5962284418374</c:v>
                </c:pt>
                <c:pt idx="13">
                  <c:v>8956.2686152830356</c:v>
                </c:pt>
                <c:pt idx="14">
                  <c:v>9972.5287023122437</c:v>
                </c:pt>
                <c:pt idx="15">
                  <c:v>11041.537160946746</c:v>
                </c:pt>
                <c:pt idx="16">
                  <c:v>12165.542848901921</c:v>
                </c:pt>
                <c:pt idx="17">
                  <c:v>13346.886016172564</c:v>
                </c:pt>
                <c:pt idx="18">
                  <c:v>14588.001590278953</c:v>
                </c:pt>
                <c:pt idx="19">
                  <c:v>15891.422538948817</c:v>
                </c:pt>
                <c:pt idx="20">
                  <c:v>17259.78330784944</c:v>
                </c:pt>
                <c:pt idx="21">
                  <c:v>18695.823330481031</c:v>
                </c:pt>
                <c:pt idx="22">
                  <c:v>20202.390606668563</c:v>
                </c:pt>
                <c:pt idx="23">
                  <c:v>21782.445345443768</c:v>
                </c:pt>
                <c:pt idx="24">
                  <c:v>23439.06366734011</c:v>
                </c:pt>
                <c:pt idx="25">
                  <c:v>25175.441360332505</c:v>
                </c:pt>
                <c:pt idx="26">
                  <c:v>26994.89768273283</c:v>
                </c:pt>
                <c:pt idx="27">
                  <c:v>28900.879205434601</c:v>
                </c:pt>
                <c:pt idx="28">
                  <c:v>30896.9636847865</c:v>
                </c:pt>
                <c:pt idx="29">
                  <c:v>32986.863956270092</c:v>
                </c:pt>
                <c:pt idx="30">
                  <c:v>35174.431837913573</c:v>
                </c:pt>
                <c:pt idx="31">
                  <c:v>37463.66203106349</c:v>
                </c:pt>
                <c:pt idx="32">
                  <c:v>39858.696004661797</c:v>
                </c:pt>
                <c:pt idx="33">
                  <c:v>42363.825847644257</c:v>
                </c:pt>
                <c:pt idx="34">
                  <c:v>44983.49807245611</c:v>
                </c:pt>
                <c:pt idx="35">
                  <c:v>47722.31735084892</c:v>
                </c:pt>
                <c:pt idx="36">
                  <c:v>50585.050161287283</c:v>
                </c:pt>
                <c:pt idx="37">
                  <c:v>53576.628325237412</c:v>
                </c:pt>
                <c:pt idx="38">
                  <c:v>56702.152407505484</c:v>
                </c:pt>
                <c:pt idx="39">
                  <c:v>59966.894953496449</c:v>
                </c:pt>
                <c:pt idx="40">
                  <c:v>63376.303533881357</c:v>
                </c:pt>
                <c:pt idx="41">
                  <c:v>66936.003564649072</c:v>
                </c:pt>
                <c:pt idx="42">
                  <c:v>70651.800867850718</c:v>
                </c:pt>
                <c:pt idx="43">
                  <c:v>74529.683935595662</c:v>
                </c:pt>
                <c:pt idx="44">
                  <c:v>78575.825856965806</c:v>
                </c:pt>
                <c:pt idx="45">
                  <c:v>82796.585864518536</c:v>
                </c:pt>
                <c:pt idx="46">
                  <c:v>87198.510453950876</c:v>
                </c:pt>
                <c:pt idx="47">
                  <c:v>91788.334027342979</c:v>
                </c:pt>
                <c:pt idx="48">
                  <c:v>96572.979007130285</c:v>
                </c:pt>
                <c:pt idx="49">
                  <c:v>101559.555364641</c:v>
                </c:pt>
                <c:pt idx="50">
                  <c:v>106755.35950376051</c:v>
                </c:pt>
                <c:pt idx="51">
                  <c:v>112167.87243690855</c:v>
                </c:pt>
                <c:pt idx="52">
                  <c:v>117804.7571872363</c:v>
                </c:pt>
                <c:pt idx="53">
                  <c:v>123673.85534773971</c:v>
                </c:pt>
                <c:pt idx="54">
                  <c:v>129783.18272488069</c:v>
                </c:pt>
                <c:pt idx="55">
                  <c:v>136140.92399130872</c:v>
                </c:pt>
                <c:pt idx="56">
                  <c:v>142755.42626961708</c:v>
                </c:pt>
                <c:pt idx="57">
                  <c:v>149635.19156653073</c:v>
                </c:pt>
                <c:pt idx="58">
                  <c:v>156788.86797489118</c:v>
                </c:pt>
                <c:pt idx="59">
                  <c:v>164225.23955903502</c:v>
                </c:pt>
                <c:pt idx="60">
                  <c:v>171953.21483803002</c:v>
                </c:pt>
                <c:pt idx="61">
                  <c:v>179981.81378062523</c:v>
                </c:pt>
                <c:pt idx="62">
                  <c:v>188320.15322586021</c:v>
                </c:pt>
                <c:pt idx="63">
                  <c:v>196977.43064414823</c:v>
                </c:pt>
                <c:pt idx="64">
                  <c:v>205962.90615547146</c:v>
                </c:pt>
                <c:pt idx="65">
                  <c:v>215285.88272410046</c:v>
                </c:pt>
                <c:pt idx="66">
                  <c:v>224955.68445322831</c:v>
                </c:pt>
                <c:pt idx="67">
                  <c:v>234981.63290807905</c:v>
                </c:pt>
                <c:pt idx="68">
                  <c:v>245373.02140264498</c:v>
                </c:pt>
                <c:pt idx="69">
                  <c:v>256139.08719333261</c:v>
                </c:pt>
                <c:pt idx="70">
                  <c:v>267288.98153249762</c:v>
                </c:pt>
                <c:pt idx="71">
                  <c:v>278831.73754633643</c:v>
                </c:pt>
                <c:pt idx="72">
                  <c:v>290776.23591494031</c:v>
                </c:pt>
                <c:pt idx="73">
                  <c:v>303131.16834761493</c:v>
                </c:pt>
                <c:pt idx="74">
                  <c:v>315904.99886388733</c:v>
                </c:pt>
                <c:pt idx="75">
                  <c:v>329105.92291004199</c:v>
                </c:pt>
                <c:pt idx="76">
                  <c:v>342741.82436259615</c:v>
                </c:pt>
                <c:pt idx="77">
                  <c:v>356820.23049380316</c:v>
                </c:pt>
                <c:pt idx="78">
                  <c:v>371348.26500010345</c:v>
                </c:pt>
                <c:pt idx="79">
                  <c:v>386332.59922225616</c:v>
                </c:pt>
                <c:pt idx="80">
                  <c:v>401779.4017156653</c:v>
                </c:pt>
                <c:pt idx="81">
                  <c:v>417694.28636096971</c:v>
                </c:pt>
                <c:pt idx="82">
                  <c:v>434082.25923796557</c:v>
                </c:pt>
                <c:pt idx="83">
                  <c:v>450947.66452031431</c:v>
                </c:pt>
                <c:pt idx="84">
                  <c:v>468294.12968365854</c:v>
                </c:pt>
                <c:pt idx="85">
                  <c:v>486124.51035545621</c:v>
                </c:pt>
                <c:pt idx="86">
                  <c:v>504440.83517063403</c:v>
                </c:pt>
                <c:pt idx="87">
                  <c:v>523244.25103221519</c:v>
                </c:pt>
                <c:pt idx="88">
                  <c:v>542534.96921017114</c:v>
                </c:pt>
                <c:pt idx="89">
                  <c:v>562312.21274384297</c:v>
                </c:pt>
                <c:pt idx="90">
                  <c:v>582574.1656429373</c:v>
                </c:pt>
                <c:pt idx="91">
                  <c:v>603317.92440830101</c:v>
                </c:pt>
                <c:pt idx="92">
                  <c:v>624539.4524158095</c:v>
                </c:pt>
                <c:pt idx="93">
                  <c:v>646233.53772380727</c:v>
                </c:pt>
                <c:pt idx="94">
                  <c:v>668393.75487585296</c:v>
                </c:pt>
                <c:pt idx="95">
                  <c:v>691012.43127522513</c:v>
                </c:pt>
                <c:pt idx="96">
                  <c:v>714080.61870498734</c:v>
                </c:pt>
                <c:pt idx="97">
                  <c:v>737588.07055662118</c:v>
                </c:pt>
                <c:pt idx="98">
                  <c:v>761523.22531084972</c:v>
                </c:pt>
                <c:pt idx="99">
                  <c:v>785873.19678570493</c:v>
                </c:pt>
                <c:pt idx="100">
                  <c:v>810623.77162875421</c:v>
                </c:pt>
                <c:pt idx="101">
                  <c:v>835759.41448274453</c:v>
                </c:pt>
                <c:pt idx="102">
                  <c:v>861263.28119646374</c:v>
                </c:pt>
                <c:pt idx="103">
                  <c:v>887117.2403859105</c:v>
                </c:pt>
                <c:pt idx="104">
                  <c:v>913301.90357512247</c:v>
                </c:pt>
                <c:pt idx="105">
                  <c:v>939796.66406209243</c:v>
                </c:pt>
                <c:pt idx="106">
                  <c:v>966579.74456398108</c:v>
                </c:pt>
                <c:pt idx="107">
                  <c:v>993628.25359851716</c:v>
                </c:pt>
                <c:pt idx="108">
                  <c:v>1020918.2504564786</c:v>
                </c:pt>
                <c:pt idx="109">
                  <c:v>1048424.8185149996</c:v>
                </c:pt>
                <c:pt idx="110">
                  <c:v>1076122.146535055</c:v>
                </c:pt>
                <c:pt idx="111">
                  <c:v>1103983.6174806301</c:v>
                </c:pt>
                <c:pt idx="112">
                  <c:v>1131981.9042938366</c:v>
                </c:pt>
                <c:pt idx="113">
                  <c:v>1160089.0719617049</c:v>
                </c:pt>
                <c:pt idx="114">
                  <c:v>1188276.685118488</c:v>
                </c:pt>
                <c:pt idx="115">
                  <c:v>1216515.9203441134</c:v>
                </c:pt>
                <c:pt idx="116">
                  <c:v>1244777.6822467495</c:v>
                </c:pt>
                <c:pt idx="117">
                  <c:v>1273032.7223569269</c:v>
                </c:pt>
                <c:pt idx="118">
                  <c:v>1301251.7598137711</c:v>
                </c:pt>
                <c:pt idx="119">
                  <c:v>1329405.6027917447</c:v>
                </c:pt>
                <c:pt idx="120">
                  <c:v>1357465.2695997558</c:v>
                </c:pt>
                <c:pt idx="121">
                  <c:v>1385402.1083840085</c:v>
                </c:pt>
                <c:pt idx="122">
                  <c:v>1413187.9143816372</c:v>
                </c:pt>
                <c:pt idx="123">
                  <c:v>1440795.0437037663</c:v>
                </c:pt>
                <c:pt idx="124">
                  <c:v>1468196.522673568</c:v>
                </c:pt>
                <c:pt idx="125">
                  <c:v>1495366.1518060428</c:v>
                </c:pt>
                <c:pt idx="126">
                  <c:v>1522278.6035905078</c:v>
                </c:pt>
                <c:pt idx="127">
                  <c:v>1548909.513322362</c:v>
                </c:pt>
                <c:pt idx="128">
                  <c:v>1575235.5623260082</c:v>
                </c:pt>
                <c:pt idx="129">
                  <c:v>1601234.5530136579</c:v>
                </c:pt>
                <c:pt idx="130">
                  <c:v>1626885.4753331253</c:v>
                </c:pt>
                <c:pt idx="131">
                  <c:v>1652168.5642694591</c:v>
                </c:pt>
                <c:pt idx="132">
                  <c:v>1677065.348178148</c:v>
                </c:pt>
                <c:pt idx="133">
                  <c:v>1701558.6878395658</c:v>
                </c:pt>
                <c:pt idx="134">
                  <c:v>1725632.8062333646</c:v>
                </c:pt>
                <c:pt idx="135">
                  <c:v>1749273.3091357097</c:v>
                </c:pt>
                <c:pt idx="136">
                  <c:v>1772467.1967401397</c:v>
                </c:pt>
                <c:pt idx="137">
                  <c:v>1795202.8665928131</c:v>
                </c:pt>
                <c:pt idx="138">
                  <c:v>1817470.1082139574</c:v>
                </c:pt>
                <c:pt idx="139">
                  <c:v>1839260.0898485994</c:v>
                </c:pt>
                <c:pt idx="140">
                  <c:v>1860565.3378503828</c:v>
                </c:pt>
                <c:pt idx="141">
                  <c:v>1881379.7092522555</c:v>
                </c:pt>
                <c:pt idx="142">
                  <c:v>1901698.3581169164</c:v>
                </c:pt>
                <c:pt idx="143">
                  <c:v>1921517.6962881861</c:v>
                </c:pt>
                <c:pt idx="144">
                  <c:v>1940835.3491824428</c:v>
                </c:pt>
                <c:pt idx="145">
                  <c:v>1959650.1072672908</c:v>
                </c:pt>
                <c:pt idx="146">
                  <c:v>1977961.8738734983</c:v>
                </c:pt>
                <c:pt idx="147">
                  <c:v>1995771.6099767869</c:v>
                </c:pt>
                <c:pt idx="148">
                  <c:v>2013081.2765690307</c:v>
                </c:pt>
                <c:pt idx="149">
                  <c:v>2029893.7752149662</c:v>
                </c:pt>
                <c:pt idx="150">
                  <c:v>2046212.8873614573</c:v>
                </c:pt>
                <c:pt idx="151">
                  <c:v>2062043.2129327962</c:v>
                </c:pt>
                <c:pt idx="152">
                  <c:v>2077390.1087083546</c:v>
                </c:pt>
                <c:pt idx="153">
                  <c:v>2092259.6269391566</c:v>
                </c:pt>
                <c:pt idx="154">
                  <c:v>2106658.4546182947</c:v>
                </c:pt>
                <c:pt idx="155">
                  <c:v>2120593.8537776903</c:v>
                </c:pt>
                <c:pt idx="156">
                  <c:v>2134073.6031409232</c:v>
                </c:pt>
                <c:pt idx="157">
                  <c:v>2147105.9414195484</c:v>
                </c:pt>
                <c:pt idx="158">
                  <c:v>2159699.5124990339</c:v>
                </c:pt>
                <c:pt idx="159">
                  <c:v>2171863.3127206042</c:v>
                </c:pt>
                <c:pt idx="160">
                  <c:v>2183606.6404272844</c:v>
                </c:pt>
                <c:pt idx="161">
                  <c:v>2194939.04790668</c:v>
                </c:pt>
                <c:pt idx="162">
                  <c:v>2205870.2958296249</c:v>
                </c:pt>
                <c:pt idx="163">
                  <c:v>2216410.3102530092</c:v>
                </c:pt>
                <c:pt idx="164">
                  <c:v>2226569.1422269843</c:v>
                </c:pt>
                <c:pt idx="165">
                  <c:v>2236356.930021327</c:v>
                </c:pt>
                <c:pt idx="166">
                  <c:v>2245783.8639630633</c:v>
                </c:pt>
                <c:pt idx="167">
                  <c:v>2254860.1538573653</c:v>
                </c:pt>
                <c:pt idx="168">
                  <c:v>2263595.9989463845</c:v>
                </c:pt>
                <c:pt idx="169">
                  <c:v>2272001.5603456157</c:v>
                </c:pt>
                <c:pt idx="170">
                  <c:v>2280086.9358848473</c:v>
                </c:pt>
                <c:pt idx="171">
                  <c:v>2287862.1372702611</c:v>
                </c:pt>
                <c:pt idx="172">
                  <c:v>2295337.0694758645</c:v>
                </c:pt>
                <c:pt idx="173">
                  <c:v>2302521.5122659272</c:v>
                </c:pt>
                <c:pt idx="174">
                  <c:v>2309425.1037452123</c:v>
                </c:pt>
                <c:pt idx="175">
                  <c:v>2316057.3258305467</c:v>
                </c:pt>
                <c:pt idx="176">
                  <c:v>2322427.4915352585</c:v>
                </c:pt>
                <c:pt idx="177">
                  <c:v>2328544.7339573614</c:v>
                </c:pt>
                <c:pt idx="178">
                  <c:v>2334417.9968625903</c:v>
                </c:pt>
                <c:pt idx="179">
                  <c:v>2340056.0267546568</c:v>
                </c:pt>
                <c:pt idx="180">
                  <c:v>2345467.3663270641</c:v>
                </c:pt>
                <c:pt idx="181">
                  <c:v>2350660.3491934482</c:v>
                </c:pt>
                <c:pt idx="182">
                  <c:v>2355643.0957965814</c:v>
                </c:pt>
                <c:pt idx="183">
                  <c:v>2360423.5103997532</c:v>
                </c:pt>
                <c:pt idx="184">
                  <c:v>2365009.2790681636</c:v>
                </c:pt>
                <c:pt idx="185">
                  <c:v>2369407.8685521255</c:v>
                </c:pt>
                <c:pt idx="186">
                  <c:v>2373626.5259882207</c:v>
                </c:pt>
                <c:pt idx="187">
                  <c:v>2377672.2793389792</c:v>
                </c:pt>
                <c:pt idx="188">
                  <c:v>2381551.9384961855</c:v>
                </c:pt>
                <c:pt idx="189">
                  <c:v>2385272.0969773508</c:v>
                </c:pt>
                <c:pt idx="190">
                  <c:v>2388839.1341494019</c:v>
                </c:pt>
                <c:pt idx="191">
                  <c:v>2392259.2179180165</c:v>
                </c:pt>
                <c:pt idx="192">
                  <c:v>2395538.3078252533</c:v>
                </c:pt>
                <c:pt idx="193">
                  <c:v>2398682.1585023543</c:v>
                </c:pt>
                <c:pt idx="194">
                  <c:v>2401696.3234285419</c:v>
                </c:pt>
                <c:pt idx="195">
                  <c:v>2404586.1589505053</c:v>
                </c:pt>
                <c:pt idx="196">
                  <c:v>2407356.8285209136</c:v>
                </c:pt>
                <c:pt idx="197">
                  <c:v>2410013.3071178314</c:v>
                </c:pt>
                <c:pt idx="198">
                  <c:v>2412560.3858101829</c:v>
                </c:pt>
                <c:pt idx="199">
                  <c:v>2415002.676437553</c:v>
                </c:pt>
                <c:pt idx="200">
                  <c:v>2417344.6163755688</c:v>
                </c:pt>
                <c:pt idx="201">
                  <c:v>2419590.4733608332</c:v>
                </c:pt>
                <c:pt idx="202">
                  <c:v>2421744.3503519953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C1-4581-840B-66DFC0799A87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curve-68-0'!$AB$3:$AB$205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36.358467286362504</c:v>
                </c:pt>
                <c:pt idx="2">
                  <c:v>150.71348667566835</c:v>
                </c:pt>
                <c:pt idx="3">
                  <c:v>271.93490201344503</c:v>
                </c:pt>
                <c:pt idx="4">
                  <c:v>400.32017274240695</c:v>
                </c:pt>
                <c:pt idx="5">
                  <c:v>536.17931572521411</c:v>
                </c:pt>
                <c:pt idx="6">
                  <c:v>679.83540211598847</c:v>
                </c:pt>
                <c:pt idx="7">
                  <c:v>831.62507073662084</c:v>
                </c:pt>
                <c:pt idx="8">
                  <c:v>991.89905819586875</c:v>
                </c:pt>
                <c:pt idx="9">
                  <c:v>1161.0227459609366</c:v>
                </c:pt>
                <c:pt idx="10">
                  <c:v>1339.3767245566728</c:v>
                </c:pt>
                <c:pt idx="11">
                  <c:v>1527.3573750205633</c:v>
                </c:pt>
                <c:pt idx="12">
                  <c:v>1725.3774677021559</c:v>
                </c:pt>
                <c:pt idx="13">
                  <c:v>1933.8667784388128</c:v>
                </c:pt>
                <c:pt idx="14">
                  <c:v>2153.2727220787601</c:v>
                </c:pt>
                <c:pt idx="15">
                  <c:v>2384.0610032599816</c:v>
                </c:pt>
                <c:pt idx="16">
                  <c:v>2626.7162842766547</c:v>
                </c:pt>
                <c:pt idx="17">
                  <c:v>2881.7428697830751</c:v>
                </c:pt>
                <c:pt idx="18">
                  <c:v>3149.6654079888331</c:v>
                </c:pt>
                <c:pt idx="19">
                  <c:v>3431.0296079040982</c:v>
                </c:pt>
                <c:pt idx="20">
                  <c:v>3726.4029720708727</c:v>
                </c:pt>
                <c:pt idx="21">
                  <c:v>4036.375544104621</c:v>
                </c:pt>
                <c:pt idx="22">
                  <c:v>4361.5606702222949</c:v>
                </c:pt>
                <c:pt idx="23">
                  <c:v>4702.5957737904992</c:v>
                </c:pt>
                <c:pt idx="24">
                  <c:v>5060.1431417586209</c:v>
                </c:pt>
                <c:pt idx="25">
                  <c:v>5434.8907216680491</c:v>
                </c:pt>
                <c:pt idx="26">
                  <c:v>5827.5529277269779</c:v>
                </c:pt>
                <c:pt idx="27">
                  <c:v>6238.8714542394009</c:v>
                </c:pt>
                <c:pt idx="28">
                  <c:v>6669.6160944338517</c:v>
                </c:pt>
                <c:pt idx="29">
                  <c:v>7120.5855624965616</c:v>
                </c:pt>
                <c:pt idx="30">
                  <c:v>7592.6083163431049</c:v>
                </c:pt>
                <c:pt idx="31">
                  <c:v>8086.5433783778863</c:v>
                </c:pt>
                <c:pt idx="32">
                  <c:v>8603.2811511710879</c:v>
                </c:pt>
                <c:pt idx="33">
                  <c:v>9143.7442246510909</c:v>
                </c:pt>
                <c:pt idx="34">
                  <c:v>9708.8881710602691</c:v>
                </c:pt>
                <c:pt idx="35">
                  <c:v>10299.702323526955</c:v>
                </c:pt>
                <c:pt idx="36">
                  <c:v>10917.210533711319</c:v>
                </c:pt>
                <c:pt idx="37">
                  <c:v>11562.471903541165</c:v>
                </c:pt>
                <c:pt idx="38">
                  <c:v>12236.581485602725</c:v>
                </c:pt>
                <c:pt idx="39">
                  <c:v>12940.670946260323</c:v>
                </c:pt>
                <c:pt idx="40">
                  <c:v>13675.909185070652</c:v>
                </c:pt>
                <c:pt idx="41">
                  <c:v>14443.502903523011</c:v>
                </c:pt>
                <c:pt idx="42">
                  <c:v>15244.697115570983</c:v>
                </c:pt>
                <c:pt idx="43">
                  <c:v>16080.775591839598</c:v>
                </c:pt>
                <c:pt idx="44">
                  <c:v>16953.061228782375</c:v>
                </c:pt>
                <c:pt idx="45">
                  <c:v>17862.916333433222</c:v>
                </c:pt>
                <c:pt idx="46">
                  <c:v>18811.742813749923</c:v>
                </c:pt>
                <c:pt idx="47">
                  <c:v>19800.982263888825</c:v>
                </c:pt>
                <c:pt idx="48">
                  <c:v>20832.115933072331</c:v>
                </c:pt>
                <c:pt idx="49">
                  <c:v>21906.664566027208</c:v>
                </c:pt>
                <c:pt idx="50">
                  <c:v>23026.188102300694</c:v>
                </c:pt>
                <c:pt idx="51">
                  <c:v>24192.285221073183</c:v>
                </c:pt>
                <c:pt idx="52">
                  <c:v>25406.592717424181</c:v>
                </c:pt>
                <c:pt idx="53">
                  <c:v>26670.784695365692</c:v>
                </c:pt>
                <c:pt idx="54">
                  <c:v>27986.571562343426</c:v>
                </c:pt>
                <c:pt idx="55">
                  <c:v>29355.698809320729</c:v>
                </c:pt>
                <c:pt idx="56">
                  <c:v>30779.945560054039</c:v>
                </c:pt>
                <c:pt idx="57">
                  <c:v>32261.122872694719</c:v>
                </c:pt>
                <c:pt idx="58">
                  <c:v>33801.071776493001</c:v>
                </c:pt>
                <c:pt idx="59">
                  <c:v>35401.661026083253</c:v>
                </c:pt>
                <c:pt idx="60">
                  <c:v>37064.784555675942</c:v>
                </c:pt>
                <c:pt idx="61">
                  <c:v>38792.358615445934</c:v>
                </c:pt>
                <c:pt idx="62">
                  <c:v>40586.318572525968</c:v>
                </c:pt>
                <c:pt idx="63">
                  <c:v>42448.615359305164</c:v>
                </c:pt>
                <c:pt idx="64">
                  <c:v>44381.211552231543</c:v>
                </c:pt>
                <c:pt idx="65">
                  <c:v>46386.077065023223</c:v>
                </c:pt>
                <c:pt idx="66">
                  <c:v>48465.184441157202</c:v>
                </c:pt>
                <c:pt idx="67">
                  <c:v>50620.503731724137</c:v>
                </c:pt>
                <c:pt idx="68">
                  <c:v>52853.996946258914</c:v>
                </c:pt>
                <c:pt idx="69">
                  <c:v>55167.61206600118</c:v>
                </c:pt>
                <c:pt idx="70">
                  <c:v>57563.276611213907</c:v>
                </c:pt>
                <c:pt idx="71">
                  <c:v>60042.89075673269</c:v>
                </c:pt>
                <c:pt idx="72">
                  <c:v>62608.319992845623</c:v>
                </c:pt>
                <c:pt idx="73">
                  <c:v>65261.387331930768</c:v>
                </c:pt>
                <c:pt idx="74">
                  <c:v>68003.865065015925</c:v>
                </c:pt>
                <c:pt idx="75">
                  <c:v>70837.466076585362</c:v>
                </c:pt>
                <c:pt idx="76">
                  <c:v>73763.834730546238</c:v>
                </c:pt>
                <c:pt idx="77">
                  <c:v>76784.537345270655</c:v>
                </c:pt>
                <c:pt idx="78">
                  <c:v>79901.052281051539</c:v>
                </c:pt>
                <c:pt idx="79">
                  <c:v>83114.75966911159</c:v>
                </c:pt>
                <c:pt idx="80">
                  <c:v>86426.930817476066</c:v>
                </c:pt>
                <c:pt idx="81">
                  <c:v>89838.717335517897</c:v>
                </c:pt>
                <c:pt idx="82">
                  <c:v>93351.140025733141</c:v>
                </c:pt>
                <c:pt idx="83">
                  <c:v>96965.077598291929</c:v>
                </c:pt>
                <c:pt idx="84">
                  <c:v>100681.2552710047</c:v>
                </c:pt>
                <c:pt idx="85">
                  <c:v>104500.23332449028</c:v>
                </c:pt>
                <c:pt idx="86">
                  <c:v>108422.395689443</c:v>
                </c:pt>
                <c:pt idx="87">
                  <c:v>112447.93864979621</c:v>
                </c:pt>
                <c:pt idx="88">
                  <c:v>116576.859752227</c:v>
                </c:pt>
                <c:pt idx="89">
                  <c:v>120808.94701862775</c:v>
                </c:pt>
                <c:pt idx="90">
                  <c:v>125143.76856380119</c:v>
                </c:pt>
                <c:pt idx="91">
                  <c:v>129580.66272551195</c:v>
                </c:pt>
                <c:pt idx="92">
                  <c:v>134118.72881803237</c:v>
                </c:pt>
                <c:pt idx="93">
                  <c:v>138756.81862326927</c:v>
                </c:pt>
                <c:pt idx="94">
                  <c:v>143493.52873530413</c:v>
                </c:pt>
                <c:pt idx="95">
                  <c:v>148327.19387457109</c:v>
                </c:pt>
                <c:pt idx="96">
                  <c:v>153255.88128679382</c:v>
                </c:pt>
                <c:pt idx="97">
                  <c:v>158277.38633906445</c:v>
                </c:pt>
                <c:pt idx="98">
                  <c:v>163389.22942099479</c:v>
                </c:pt>
                <c:pt idx="99">
                  <c:v>168588.65425260313</c:v>
                </c:pt>
                <c:pt idx="100">
                  <c:v>173872.6276924508</c:v>
                </c:pt>
                <c:pt idx="101">
                  <c:v>179237.84112954262</c:v>
                </c:pt>
                <c:pt idx="102">
                  <c:v>184680.71353060514</c:v>
                </c:pt>
                <c:pt idx="103">
                  <c:v>190197.39620068207</c:v>
                </c:pt>
                <c:pt idx="104">
                  <c:v>195783.77929958841</c:v>
                </c:pt>
                <c:pt idx="105">
                  <c:v>201435.5001398203</c:v>
                </c:pt>
                <c:pt idx="106">
                  <c:v>207147.95327320608</c:v>
                </c:pt>
                <c:pt idx="107">
                  <c:v>212916.30235414513</c:v>
                </c:pt>
                <c:pt idx="108">
                  <c:v>218735.49374699322</c:v>
                </c:pt>
                <c:pt idx="109">
                  <c:v>224600.27182431353</c:v>
                </c:pt>
                <c:pt idx="110">
                  <c:v>230505.19588169074</c:v>
                </c:pt>
                <c:pt idx="111">
                  <c:v>236444.65857394517</c:v>
                </c:pt>
                <c:pt idx="112">
                  <c:v>242412.90575727497</c:v>
                </c:pt>
                <c:pt idx="113">
                  <c:v>248404.05760250232</c:v>
                </c:pt>
                <c:pt idx="114">
                  <c:v>254412.13082656721</c:v>
                </c:pt>
                <c:pt idx="115">
                  <c:v>260431.06187308917</c:v>
                </c:pt>
                <c:pt idx="116">
                  <c:v>266454.73085855338</c:v>
                </c:pt>
                <c:pt idx="117">
                  <c:v>272476.98608877364</c:v>
                </c:pt>
                <c:pt idx="118">
                  <c:v>278491.66894103138</c:v>
                </c:pt>
                <c:pt idx="119">
                  <c:v>284492.63890088879</c:v>
                </c:pt>
                <c:pt idx="120">
                  <c:v>290473.79853929969</c:v>
                </c:pt>
                <c:pt idx="121">
                  <c:v>296429.11821538297</c:v>
                </c:pt>
                <c:pt idx="122">
                  <c:v>302352.66029309726</c:v>
                </c:pt>
                <c:pt idx="123">
                  <c:v>308238.60266603623</c:v>
                </c:pt>
                <c:pt idx="124">
                  <c:v>314081.26139353676</c:v>
                </c:pt>
                <c:pt idx="125">
                  <c:v>319875.11226306012</c:v>
                </c:pt>
                <c:pt idx="126">
                  <c:v>325614.81110816292</c:v>
                </c:pt>
                <c:pt idx="127">
                  <c:v>331295.21272799053</c:v>
                </c:pt>
                <c:pt idx="128">
                  <c:v>336911.38827280147</c:v>
                </c:pt>
                <c:pt idx="129">
                  <c:v>342458.64098015858</c:v>
                </c:pt>
                <c:pt idx="130">
                  <c:v>347932.52016771754</c:v>
                </c:pt>
                <c:pt idx="131">
                  <c:v>353328.8334105963</c:v>
                </c:pt>
                <c:pt idx="132">
                  <c:v>358643.65685369424</c:v>
                </c:pt>
                <c:pt idx="133">
                  <c:v>363873.34363163408</c:v>
                </c:pt>
                <c:pt idx="134">
                  <c:v>369014.53039085335</c:v>
                </c:pt>
                <c:pt idx="135">
                  <c:v>374064.14192937786</c:v>
                </c:pt>
                <c:pt idx="136">
                  <c:v>379019.39398968325</c:v>
                </c:pt>
                <c:pt idx="137">
                  <c:v>383877.79425845895</c:v>
                </c:pt>
                <c:pt idx="138">
                  <c:v>388637.14164382359</c:v>
                </c:pt>
                <c:pt idx="139">
                  <c:v>393295.52391540946</c:v>
                </c:pt>
                <c:pt idx="140">
                  <c:v>397851.31380557403</c:v>
                </c:pt>
                <c:pt idx="141">
                  <c:v>402303.16368074523</c:v>
                </c:pt>
                <c:pt idx="142">
                  <c:v>406649.99890052032</c:v>
                </c:pt>
                <c:pt idx="143">
                  <c:v>410891.00998860179</c:v>
                </c:pt>
                <c:pt idx="144">
                  <c:v>415025.64374405419</c:v>
                </c:pt>
                <c:pt idx="145">
                  <c:v>419053.59342375572</c:v>
                </c:pt>
                <c:pt idx="146">
                  <c:v>422974.78812743246</c:v>
                </c:pt>
                <c:pt idx="147">
                  <c:v>426789.38151546242</c:v>
                </c:pt>
                <c:pt idx="148">
                  <c:v>430497.73998684739</c:v>
                </c:pt>
                <c:pt idx="149">
                  <c:v>434100.43044059945</c:v>
                </c:pt>
                <c:pt idx="150">
                  <c:v>437598.20773843053</c:v>
                </c:pt>
                <c:pt idx="151">
                  <c:v>440992.00198028248</c:v>
                </c:pt>
                <c:pt idx="152">
                  <c:v>444282.9056970714</c:v>
                </c:pt>
                <c:pt idx="153">
                  <c:v>447472.16105724964</c:v>
                </c:pt>
                <c:pt idx="154">
                  <c:v>450561.14717554627</c:v>
                </c:pt>
                <c:pt idx="155">
                  <c:v>453551.36760376953</c:v>
                </c:pt>
                <c:pt idx="156">
                  <c:v>456444.43807492638</c:v>
                </c:pt>
                <c:pt idx="157">
                  <c:v>459242.07456331007</c:v>
                </c:pt>
                <c:pt idx="158">
                  <c:v>461946.08171474811</c:v>
                </c:pt>
                <c:pt idx="159">
                  <c:v>464558.34169297642</c:v>
                </c:pt>
                <c:pt idx="160">
                  <c:v>467080.80348021002</c:v>
                </c:pt>
                <c:pt idx="161">
                  <c:v>469515.47266249626</c:v>
                </c:pt>
                <c:pt idx="162">
                  <c:v>471864.40172340086</c:v>
                </c:pt>
                <c:pt idx="163">
                  <c:v>474129.6808630373</c:v>
                </c:pt>
                <c:pt idx="164">
                  <c:v>476313.42935344839</c:v>
                </c:pt>
                <c:pt idx="165">
                  <c:v>478417.7874358815</c:v>
                </c:pt>
                <c:pt idx="166">
                  <c:v>480444.90876058413</c:v>
                </c:pt>
                <c:pt idx="167">
                  <c:v>482396.95336536167</c:v>
                </c:pt>
                <c:pt idx="168">
                  <c:v>484276.08118531451</c:v>
                </c:pt>
                <c:pt idx="169">
                  <c:v>486084.4460828228</c:v>
                </c:pt>
                <c:pt idx="170">
                  <c:v>487824.19038402609</c:v>
                </c:pt>
                <c:pt idx="171">
                  <c:v>489497.43990565243</c:v>
                </c:pt>
                <c:pt idx="172">
                  <c:v>491106.29945411306</c:v>
                </c:pt>
                <c:pt idx="173">
                  <c:v>492652.84877723106</c:v>
                </c:pt>
                <c:pt idx="174">
                  <c:v>494139.13894778315</c:v>
                </c:pt>
                <c:pt idx="175">
                  <c:v>495567.18915719417</c:v>
                </c:pt>
                <c:pt idx="176">
                  <c:v>496938.98389715335</c:v>
                </c:pt>
                <c:pt idx="177">
                  <c:v>498256.47050665261</c:v>
                </c:pt>
                <c:pt idx="178">
                  <c:v>499521.5570618718</c:v>
                </c:pt>
                <c:pt idx="179">
                  <c:v>500736.11058649106</c:v>
                </c:pt>
                <c:pt idx="180">
                  <c:v>501901.95556032786</c:v>
                </c:pt>
                <c:pt idx="181">
                  <c:v>503020.87270466133</c:v>
                </c:pt>
                <c:pt idx="182">
                  <c:v>504094.5980231982</c:v>
                </c:pt>
                <c:pt idx="183">
                  <c:v>505124.82207832159</c:v>
                </c:pt>
                <c:pt idx="184">
                  <c:v>506113.18948303384</c:v>
                </c:pt>
                <c:pt idx="185">
                  <c:v>507061.29858983337</c:v>
                </c:pt>
                <c:pt idx="186">
                  <c:v>507970.70135864359</c:v>
                </c:pt>
                <c:pt idx="187">
                  <c:v>508842.90338681033</c:v>
                </c:pt>
                <c:pt idx="188">
                  <c:v>509679.36408511724</c:v>
                </c:pt>
                <c:pt idx="189">
                  <c:v>510481.49698468379</c:v>
                </c:pt>
                <c:pt idx="190">
                  <c:v>511250.67016054713</c:v>
                </c:pt>
                <c:pt idx="191">
                  <c:v>511988.20675864472</c:v>
                </c:pt>
                <c:pt idx="192">
                  <c:v>512695.38561379985</c:v>
                </c:pt>
                <c:pt idx="193">
                  <c:v>513373.44194719999</c:v>
                </c:pt>
                <c:pt idx="194">
                  <c:v>514023.56813269638</c:v>
                </c:pt>
                <c:pt idx="195">
                  <c:v>514646.91452206927</c:v>
                </c:pt>
                <c:pt idx="196">
                  <c:v>515244.59032018273</c:v>
                </c:pt>
                <c:pt idx="197">
                  <c:v>515817.66450170398</c:v>
                </c:pt>
                <c:pt idx="198">
                  <c:v>516367.1667617645</c:v>
                </c:pt>
                <c:pt idx="199">
                  <c:v>516894.08849361172</c:v>
                </c:pt>
                <c:pt idx="200">
                  <c:v>517399.383786936</c:v>
                </c:pt>
                <c:pt idx="201">
                  <c:v>517883.97044114582</c:v>
                </c:pt>
                <c:pt idx="202">
                  <c:v>518348.7309884266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0C1-4581-840B-66DFC0799A87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curve-68-0'!$AC$3:$AC$205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6.7334313687839051</c:v>
                </c:pt>
                <c:pt idx="2">
                  <c:v>27.915630121853052</c:v>
                </c:pt>
                <c:pt idx="3">
                  <c:v>50.370044688359258</c:v>
                </c:pt>
                <c:pt idx="4">
                  <c:v>74.151829872146635</c:v>
                </c:pt>
                <c:pt idx="5">
                  <c:v>99.318472547655915</c:v>
                </c:pt>
                <c:pt idx="6">
                  <c:v>125.92988426835205</c:v>
                </c:pt>
                <c:pt idx="7">
                  <c:v>154.04849698271272</c:v>
                </c:pt>
                <c:pt idx="8">
                  <c:v>183.73936190599903</c:v>
                </c:pt>
                <c:pt idx="9">
                  <c:v>215.07025159109403</c:v>
                </c:pt>
                <c:pt idx="10">
                  <c:v>248.11176523561903</c:v>
                </c:pt>
                <c:pt idx="11">
                  <c:v>282.93743725418483</c:v>
                </c:pt>
                <c:pt idx="12">
                  <c:v>319.62384913767346</c:v>
                </c:pt>
                <c:pt idx="13">
                  <c:v>358.25074461132141</c:v>
                </c:pt>
                <c:pt idx="14">
                  <c:v>398.90114809248973</c:v>
                </c:pt>
                <c:pt idx="15">
                  <c:v>441.66148643786983</c:v>
                </c:pt>
                <c:pt idx="16">
                  <c:v>486.62171395607686</c:v>
                </c:pt>
                <c:pt idx="17">
                  <c:v>533.87544064690258</c:v>
                </c:pt>
                <c:pt idx="18">
                  <c:v>583.52006361115809</c:v>
                </c:pt>
                <c:pt idx="19">
                  <c:v>635.65690155795266</c:v>
                </c:pt>
                <c:pt idx="20">
                  <c:v>690.39133231397761</c:v>
                </c:pt>
                <c:pt idx="21">
                  <c:v>747.83293321924123</c:v>
                </c:pt>
                <c:pt idx="22">
                  <c:v>808.09562426674245</c:v>
                </c:pt>
                <c:pt idx="23">
                  <c:v>871.29781381775069</c:v>
                </c:pt>
                <c:pt idx="24">
                  <c:v>937.56254669360442</c:v>
                </c:pt>
                <c:pt idx="25">
                  <c:v>1007.0176544133003</c:v>
                </c:pt>
                <c:pt idx="26">
                  <c:v>1079.7959073093134</c:v>
                </c:pt>
                <c:pt idx="27">
                  <c:v>1156.0351682173844</c:v>
                </c:pt>
                <c:pt idx="28">
                  <c:v>1235.8785473914604</c:v>
                </c:pt>
                <c:pt idx="29">
                  <c:v>1319.474558250804</c:v>
                </c:pt>
                <c:pt idx="30">
                  <c:v>1406.9772735165432</c:v>
                </c:pt>
                <c:pt idx="31">
                  <c:v>1498.5464812425398</c:v>
                </c:pt>
                <c:pt idx="32">
                  <c:v>1594.347840186472</c:v>
                </c:pt>
                <c:pt idx="33">
                  <c:v>1694.5530339057702</c:v>
                </c:pt>
                <c:pt idx="34">
                  <c:v>1799.3399228982444</c:v>
                </c:pt>
                <c:pt idx="35">
                  <c:v>1908.8926940339568</c:v>
                </c:pt>
                <c:pt idx="36">
                  <c:v>2023.4020064514912</c:v>
                </c:pt>
                <c:pt idx="37">
                  <c:v>2143.0651330094961</c:v>
                </c:pt>
                <c:pt idx="38">
                  <c:v>2268.0860963002187</c:v>
                </c:pt>
                <c:pt idx="39">
                  <c:v>2398.6757981398573</c:v>
                </c:pt>
                <c:pt idx="40">
                  <c:v>2535.0521413552538</c:v>
                </c:pt>
                <c:pt idx="41">
                  <c:v>2677.4401425859623</c:v>
                </c:pt>
                <c:pt idx="42">
                  <c:v>2826.0720347140286</c:v>
                </c:pt>
                <c:pt idx="43">
                  <c:v>2981.1873574238266</c:v>
                </c:pt>
                <c:pt idx="44">
                  <c:v>3143.0330342786328</c:v>
                </c:pt>
                <c:pt idx="45">
                  <c:v>3311.8634345807418</c:v>
                </c:pt>
                <c:pt idx="46">
                  <c:v>3487.9404181580353</c:v>
                </c:pt>
                <c:pt idx="47">
                  <c:v>3671.5333610937196</c:v>
                </c:pt>
                <c:pt idx="48">
                  <c:v>3862.919160285212</c:v>
                </c:pt>
                <c:pt idx="49">
                  <c:v>4062.3822145856402</c:v>
                </c:pt>
                <c:pt idx="50">
                  <c:v>4270.2143801504208</c:v>
                </c:pt>
                <c:pt idx="51">
                  <c:v>4486.7148974763422</c:v>
                </c:pt>
                <c:pt idx="52">
                  <c:v>4712.1902874894522</c:v>
                </c:pt>
                <c:pt idx="53">
                  <c:v>4946.9542139095884</c:v>
                </c:pt>
                <c:pt idx="54">
                  <c:v>5191.3273089952281</c:v>
                </c:pt>
                <c:pt idx="55">
                  <c:v>5445.6369596523491</c:v>
                </c:pt>
                <c:pt idx="56">
                  <c:v>5710.2170507846831</c:v>
                </c:pt>
                <c:pt idx="57">
                  <c:v>5985.4076626612286</c:v>
                </c:pt>
                <c:pt idx="58">
                  <c:v>6271.5547189956469</c:v>
                </c:pt>
                <c:pt idx="59">
                  <c:v>6569.009582361401</c:v>
                </c:pt>
                <c:pt idx="60">
                  <c:v>6878.1285935212009</c:v>
                </c:pt>
                <c:pt idx="61">
                  <c:v>7199.2725512250099</c:v>
                </c:pt>
                <c:pt idx="62">
                  <c:v>7532.8061290344094</c:v>
                </c:pt>
                <c:pt idx="63">
                  <c:v>7879.0972257659305</c:v>
                </c:pt>
                <c:pt idx="64">
                  <c:v>8238.51624621886</c:v>
                </c:pt>
                <c:pt idx="65">
                  <c:v>8611.4353089640208</c:v>
                </c:pt>
                <c:pt idx="66">
                  <c:v>8998.2273781291351</c:v>
                </c:pt>
                <c:pt idx="67">
                  <c:v>9399.2653163231644</c:v>
                </c:pt>
                <c:pt idx="68">
                  <c:v>9814.9208561058022</c:v>
                </c:pt>
                <c:pt idx="69">
                  <c:v>10245.563487733307</c:v>
                </c:pt>
                <c:pt idx="70">
                  <c:v>10691.559261299908</c:v>
                </c:pt>
                <c:pt idx="71">
                  <c:v>11153.26950185346</c:v>
                </c:pt>
                <c:pt idx="72">
                  <c:v>11631.049436597616</c:v>
                </c:pt>
                <c:pt idx="73">
                  <c:v>12125.2467339046</c:v>
                </c:pt>
                <c:pt idx="74">
                  <c:v>12636.199954555495</c:v>
                </c:pt>
                <c:pt idx="75">
                  <c:v>13164.236916401682</c:v>
                </c:pt>
                <c:pt idx="76">
                  <c:v>13709.672974503848</c:v>
                </c:pt>
                <c:pt idx="77">
                  <c:v>14272.809219752129</c:v>
                </c:pt>
                <c:pt idx="78">
                  <c:v>14853.930600004142</c:v>
                </c:pt>
                <c:pt idx="79">
                  <c:v>15453.30396889025</c:v>
                </c:pt>
                <c:pt idx="80">
                  <c:v>16071.176068626615</c:v>
                </c:pt>
                <c:pt idx="81">
                  <c:v>16707.771454438789</c:v>
                </c:pt>
                <c:pt idx="82">
                  <c:v>17363.290369518621</c:v>
                </c:pt>
                <c:pt idx="83">
                  <c:v>18037.906580812571</c:v>
                </c:pt>
                <c:pt idx="84">
                  <c:v>18731.76518734634</c:v>
                </c:pt>
                <c:pt idx="85">
                  <c:v>19444.980414218247</c:v>
                </c:pt>
                <c:pt idx="86">
                  <c:v>20177.63340682536</c:v>
                </c:pt>
                <c:pt idx="87">
                  <c:v>20929.770041288608</c:v>
                </c:pt>
                <c:pt idx="88">
                  <c:v>21701.398768406845</c:v>
                </c:pt>
                <c:pt idx="89">
                  <c:v>22492.488509753719</c:v>
                </c:pt>
                <c:pt idx="90">
                  <c:v>23302.96662571749</c:v>
                </c:pt>
                <c:pt idx="91">
                  <c:v>24132.716976332042</c:v>
                </c:pt>
                <c:pt idx="92">
                  <c:v>24981.57809663238</c:v>
                </c:pt>
                <c:pt idx="93">
                  <c:v>25849.34150895229</c:v>
                </c:pt>
                <c:pt idx="94">
                  <c:v>26735.750195034114</c:v>
                </c:pt>
                <c:pt idx="95">
                  <c:v>27640.497251009001</c:v>
                </c:pt>
                <c:pt idx="96">
                  <c:v>28563.224748199489</c:v>
                </c:pt>
                <c:pt idx="97">
                  <c:v>29503.522822264844</c:v>
                </c:pt>
                <c:pt idx="98">
                  <c:v>30460.929012433986</c:v>
                </c:pt>
                <c:pt idx="99">
                  <c:v>31434.927871428197</c:v>
                </c:pt>
                <c:pt idx="100">
                  <c:v>32424.950865150167</c:v>
                </c:pt>
                <c:pt idx="101">
                  <c:v>33430.376579309777</c:v>
                </c:pt>
                <c:pt idx="102">
                  <c:v>34450.531247858547</c:v>
                </c:pt>
                <c:pt idx="103">
                  <c:v>35484.689615436415</c:v>
                </c:pt>
                <c:pt idx="104">
                  <c:v>36532.076143004895</c:v>
                </c:pt>
                <c:pt idx="105">
                  <c:v>37591.866562483694</c:v>
                </c:pt>
                <c:pt idx="106">
                  <c:v>38663.189782559239</c:v>
                </c:pt>
                <c:pt idx="107">
                  <c:v>39745.130143940682</c:v>
                </c:pt>
                <c:pt idx="108">
                  <c:v>40836.730018259143</c:v>
                </c:pt>
                <c:pt idx="109">
                  <c:v>41936.992740599984</c:v>
                </c:pt>
                <c:pt idx="110">
                  <c:v>43044.885861402203</c:v>
                </c:pt>
                <c:pt idx="111">
                  <c:v>44159.344699225207</c:v>
                </c:pt>
                <c:pt idx="112">
                  <c:v>45279.276171753467</c:v>
                </c:pt>
                <c:pt idx="113">
                  <c:v>46403.562878468198</c:v>
                </c:pt>
                <c:pt idx="114">
                  <c:v>47531.06740473953</c:v>
                </c:pt>
                <c:pt idx="115">
                  <c:v>48660.63681376454</c:v>
                </c:pt>
                <c:pt idx="116">
                  <c:v>49791.107289869986</c:v>
                </c:pt>
                <c:pt idx="117">
                  <c:v>50921.308894277085</c:v>
                </c:pt>
                <c:pt idx="118">
                  <c:v>52050.070392550857</c:v>
                </c:pt>
                <c:pt idx="119">
                  <c:v>53176.224111669806</c:v>
                </c:pt>
                <c:pt idx="120">
                  <c:v>54298.610783990247</c:v>
                </c:pt>
                <c:pt idx="121">
                  <c:v>55416.084335360356</c:v>
                </c:pt>
                <c:pt idx="122">
                  <c:v>56527.516575265501</c:v>
                </c:pt>
                <c:pt idx="123">
                  <c:v>57631.801748150669</c:v>
                </c:pt>
                <c:pt idx="124">
                  <c:v>58727.86090694274</c:v>
                </c:pt>
                <c:pt idx="125">
                  <c:v>59814.646072241732</c:v>
                </c:pt>
                <c:pt idx="126">
                  <c:v>60891.144143620331</c:v>
                </c:pt>
                <c:pt idx="127">
                  <c:v>61956.380532894502</c:v>
                </c:pt>
                <c:pt idx="128">
                  <c:v>63009.422493040351</c:v>
                </c:pt>
                <c:pt idx="129">
                  <c:v>64049.382120546332</c:v>
                </c:pt>
                <c:pt idx="130">
                  <c:v>65075.41901332503</c:v>
                </c:pt>
                <c:pt idx="131">
                  <c:v>66086.742570778384</c:v>
                </c:pt>
                <c:pt idx="132">
                  <c:v>67082.613927125931</c:v>
                </c:pt>
                <c:pt idx="133">
                  <c:v>68062.347513582645</c:v>
                </c:pt>
                <c:pt idx="134">
                  <c:v>69025.312249334602</c:v>
                </c:pt>
                <c:pt idx="135">
                  <c:v>69970.932365428394</c:v>
                </c:pt>
                <c:pt idx="136">
                  <c:v>70898.687869605594</c:v>
                </c:pt>
                <c:pt idx="137">
                  <c:v>71808.114663712535</c:v>
                </c:pt>
                <c:pt idx="138">
                  <c:v>72698.804328558312</c:v>
                </c:pt>
                <c:pt idx="139">
                  <c:v>73570.403593943993</c:v>
                </c:pt>
                <c:pt idx="140">
                  <c:v>74422.61351401532</c:v>
                </c:pt>
                <c:pt idx="141">
                  <c:v>75255.188370090225</c:v>
                </c:pt>
                <c:pt idx="142">
                  <c:v>76067.934324676651</c:v>
                </c:pt>
                <c:pt idx="143">
                  <c:v>76860.707851527448</c:v>
                </c:pt>
                <c:pt idx="144">
                  <c:v>77633.413967297718</c:v>
                </c:pt>
                <c:pt idx="145">
                  <c:v>78386.004290691635</c:v>
                </c:pt>
                <c:pt idx="146">
                  <c:v>79118.474954939942</c:v>
                </c:pt>
                <c:pt idx="147">
                  <c:v>79830.864399071492</c:v>
                </c:pt>
                <c:pt idx="148">
                  <c:v>80523.251062761236</c:v>
                </c:pt>
                <c:pt idx="149">
                  <c:v>81195.751008598643</c:v>
                </c:pt>
                <c:pt idx="150">
                  <c:v>81848.51549445829</c:v>
                </c:pt>
                <c:pt idx="151">
                  <c:v>82481.728517311843</c:v>
                </c:pt>
                <c:pt idx="152">
                  <c:v>83095.604348334178</c:v>
                </c:pt>
                <c:pt idx="153">
                  <c:v>83690.385077566258</c:v>
                </c:pt>
                <c:pt idx="154">
                  <c:v>84266.33818473178</c:v>
                </c:pt>
                <c:pt idx="155">
                  <c:v>84823.754151107612</c:v>
                </c:pt>
                <c:pt idx="156">
                  <c:v>85362.944125636932</c:v>
                </c:pt>
                <c:pt idx="157">
                  <c:v>85884.237656781945</c:v>
                </c:pt>
                <c:pt idx="158">
                  <c:v>86387.98049996137</c:v>
                </c:pt>
                <c:pt idx="159">
                  <c:v>86874.532508824181</c:v>
                </c:pt>
                <c:pt idx="160">
                  <c:v>87344.265617091398</c:v>
                </c:pt>
                <c:pt idx="161">
                  <c:v>87797.561916267223</c:v>
                </c:pt>
                <c:pt idx="162">
                  <c:v>88234.811833185013</c:v>
                </c:pt>
                <c:pt idx="163">
                  <c:v>88656.412410120392</c:v>
                </c:pt>
                <c:pt idx="164">
                  <c:v>89062.765689079388</c:v>
                </c:pt>
                <c:pt idx="165">
                  <c:v>89454.277200853103</c:v>
                </c:pt>
                <c:pt idx="166">
                  <c:v>89831.354558522551</c:v>
                </c:pt>
                <c:pt idx="167">
                  <c:v>90194.406154294629</c:v>
                </c:pt>
                <c:pt idx="168">
                  <c:v>90543.839957855394</c:v>
                </c:pt>
                <c:pt idx="169">
                  <c:v>90880.062413824635</c:v>
                </c:pt>
                <c:pt idx="170">
                  <c:v>91203.477435393899</c:v>
                </c:pt>
                <c:pt idx="171">
                  <c:v>91514.485490810446</c:v>
                </c:pt>
                <c:pt idx="172">
                  <c:v>91813.482779034588</c:v>
                </c:pt>
                <c:pt idx="173">
                  <c:v>92100.860490637104</c:v>
                </c:pt>
                <c:pt idx="174">
                  <c:v>92377.004149808505</c:v>
                </c:pt>
                <c:pt idx="175">
                  <c:v>92642.293033221882</c:v>
                </c:pt>
                <c:pt idx="176">
                  <c:v>92897.09966141035</c:v>
                </c:pt>
                <c:pt idx="177">
                  <c:v>93141.789358294467</c:v>
                </c:pt>
                <c:pt idx="178">
                  <c:v>93376.719874503615</c:v>
                </c:pt>
                <c:pt idx="179">
                  <c:v>93602.241070186283</c:v>
                </c:pt>
                <c:pt idx="180">
                  <c:v>93818.694653082581</c:v>
                </c:pt>
                <c:pt idx="181">
                  <c:v>94026.413967737957</c:v>
                </c:pt>
                <c:pt idx="182">
                  <c:v>94225.723831863274</c:v>
                </c:pt>
                <c:pt idx="183">
                  <c:v>94416.940415990146</c:v>
                </c:pt>
                <c:pt idx="184">
                  <c:v>94600.371162726558</c:v>
                </c:pt>
                <c:pt idx="185">
                  <c:v>94776.314742085029</c:v>
                </c:pt>
                <c:pt idx="186">
                  <c:v>94945.061039528824</c:v>
                </c:pt>
                <c:pt idx="187">
                  <c:v>95106.891173559168</c:v>
                </c:pt>
                <c:pt idx="188">
                  <c:v>95262.077539847407</c:v>
                </c:pt>
                <c:pt idx="189">
                  <c:v>95410.883879094021</c:v>
                </c:pt>
                <c:pt idx="190">
                  <c:v>95553.565365976072</c:v>
                </c:pt>
                <c:pt idx="191">
                  <c:v>95690.368716720652</c:v>
                </c:pt>
                <c:pt idx="192">
                  <c:v>95821.532313010131</c:v>
                </c:pt>
                <c:pt idx="193">
                  <c:v>95947.286340094157</c:v>
                </c:pt>
                <c:pt idx="194">
                  <c:v>96067.852937141666</c:v>
                </c:pt>
                <c:pt idx="195">
                  <c:v>96183.446358020199</c:v>
                </c:pt>
                <c:pt idx="196">
                  <c:v>96294.273140836536</c:v>
                </c:pt>
                <c:pt idx="197">
                  <c:v>96400.532284713248</c:v>
                </c:pt>
                <c:pt idx="198">
                  <c:v>96502.415432407302</c:v>
                </c:pt>
                <c:pt idx="199">
                  <c:v>96600.1070575021</c:v>
                </c:pt>
                <c:pt idx="200">
                  <c:v>96693.78465502274</c:v>
                </c:pt>
                <c:pt idx="201">
                  <c:v>96783.618934433311</c:v>
                </c:pt>
                <c:pt idx="202">
                  <c:v>96869.774014079783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0C1-4581-840B-66DFC0799A87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curve-68-0'!$G$3:$G$205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curve-68-0'!$AD$3:$AD$205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1.3466862737567811</c:v>
                </c:pt>
                <c:pt idx="2">
                  <c:v>5.5831260243706105</c:v>
                </c:pt>
                <c:pt idx="3">
                  <c:v>10.074008937671852</c:v>
                </c:pt>
                <c:pt idx="4">
                  <c:v>14.830365974429327</c:v>
                </c:pt>
                <c:pt idx="5">
                  <c:v>19.863694509531182</c:v>
                </c:pt>
                <c:pt idx="6">
                  <c:v>25.185976853670411</c:v>
                </c:pt>
                <c:pt idx="7">
                  <c:v>30.809699396542545</c:v>
                </c:pt>
                <c:pt idx="8">
                  <c:v>36.747872381199812</c:v>
                </c:pt>
                <c:pt idx="9">
                  <c:v>43.014050318218814</c:v>
                </c:pt>
                <c:pt idx="10">
                  <c:v>49.622353047123816</c:v>
                </c:pt>
                <c:pt idx="11">
                  <c:v>56.587487450836974</c:v>
                </c:pt>
                <c:pt idx="12">
                  <c:v>63.924769827534703</c:v>
                </c:pt>
                <c:pt idx="13">
                  <c:v>71.650148922264293</c:v>
                </c:pt>
                <c:pt idx="14">
                  <c:v>79.780229618497955</c:v>
                </c:pt>
                <c:pt idx="15">
                  <c:v>88.332297287573965</c:v>
                </c:pt>
                <c:pt idx="16">
                  <c:v>97.324342791215372</c:v>
                </c:pt>
                <c:pt idx="17">
                  <c:v>106.77508812938052</c:v>
                </c:pt>
                <c:pt idx="18">
                  <c:v>116.70401272223162</c:v>
                </c:pt>
                <c:pt idx="19">
                  <c:v>127.13138031159053</c:v>
                </c:pt>
                <c:pt idx="20">
                  <c:v>138.07826646279551</c:v>
                </c:pt>
                <c:pt idx="21">
                  <c:v>149.56658664384824</c:v>
                </c:pt>
                <c:pt idx="22">
                  <c:v>161.6191248533485</c:v>
                </c:pt>
                <c:pt idx="23">
                  <c:v>174.25956276355015</c:v>
                </c:pt>
                <c:pt idx="24">
                  <c:v>187.51250933872089</c:v>
                </c:pt>
                <c:pt idx="25">
                  <c:v>201.40353088266005</c:v>
                </c:pt>
                <c:pt idx="26">
                  <c:v>215.95918146186267</c:v>
                </c:pt>
                <c:pt idx="27">
                  <c:v>231.20703364347685</c:v>
                </c:pt>
                <c:pt idx="28">
                  <c:v>247.17570947829205</c:v>
                </c:pt>
                <c:pt idx="29">
                  <c:v>263.89491165016079</c:v>
                </c:pt>
                <c:pt idx="30">
                  <c:v>281.39545470330864</c:v>
                </c:pt>
                <c:pt idx="31">
                  <c:v>299.709296248508</c:v>
                </c:pt>
                <c:pt idx="32">
                  <c:v>318.86956803729441</c:v>
                </c:pt>
                <c:pt idx="33">
                  <c:v>338.91060678115406</c:v>
                </c:pt>
                <c:pt idx="34">
                  <c:v>359.86798457964886</c:v>
                </c:pt>
                <c:pt idx="35">
                  <c:v>381.77853880679135</c:v>
                </c:pt>
                <c:pt idx="36">
                  <c:v>404.8331950155586</c:v>
                </c:pt>
                <c:pt idx="37">
                  <c:v>430.46475829456114</c:v>
                </c:pt>
                <c:pt idx="38">
                  <c:v>458.77523993992259</c:v>
                </c:pt>
                <c:pt idx="39">
                  <c:v>489.87009085974182</c:v>
                </c:pt>
                <c:pt idx="40">
                  <c:v>523.85826246744</c:v>
                </c:pt>
                <c:pt idx="41">
                  <c:v>560.85226308279437</c:v>
                </c:pt>
                <c:pt idx="42">
                  <c:v>600.96820914682735</c:v>
                </c:pt>
                <c:pt idx="43">
                  <c:v>644.32587050172629</c:v>
                </c:pt>
                <c:pt idx="44">
                  <c:v>691.04870892912925</c:v>
                </c:pt>
                <c:pt idx="45">
                  <c:v>741.26390908018379</c:v>
                </c:pt>
                <c:pt idx="46">
                  <c:v>795.1024008688305</c:v>
                </c:pt>
                <c:pt idx="47">
                  <c:v>852.69887233667259</c:v>
                </c:pt>
                <c:pt idx="48">
                  <c:v>914.19177193241876</c:v>
                </c:pt>
                <c:pt idx="49">
                  <c:v>979.72329908263293</c:v>
                </c:pt>
                <c:pt idx="50">
                  <c:v>1049.4393818650233</c:v>
                </c:pt>
                <c:pt idx="51">
                  <c:v>1123.489640527984</c:v>
                </c:pt>
                <c:pt idx="52">
                  <c:v>1202.0273355345389</c:v>
                </c:pt>
                <c:pt idx="53">
                  <c:v>1285.2092987446069</c:v>
                </c:pt>
                <c:pt idx="54">
                  <c:v>1373.1958462874265</c:v>
                </c:pt>
                <c:pt idx="55">
                  <c:v>1466.150671615987</c:v>
                </c:pt>
                <c:pt idx="56">
                  <c:v>1564.240717182154</c:v>
                </c:pt>
                <c:pt idx="57">
                  <c:v>1667.6360231204269</c:v>
                </c:pt>
                <c:pt idx="58">
                  <c:v>1776.509551287636</c:v>
                </c:pt>
                <c:pt idx="59">
                  <c:v>1891.0369829705128</c:v>
                </c:pt>
                <c:pt idx="60">
                  <c:v>2011.3964885504126</c:v>
                </c:pt>
                <c:pt idx="61">
                  <c:v>2137.7684674023171</c:v>
                </c:pt>
                <c:pt idx="62">
                  <c:v>2270.3352563070171</c:v>
                </c:pt>
                <c:pt idx="63">
                  <c:v>2409.2808046727778</c:v>
                </c:pt>
                <c:pt idx="64">
                  <c:v>2554.7903148992423</c:v>
                </c:pt>
                <c:pt idx="65">
                  <c:v>2707.0498462718224</c:v>
                </c:pt>
                <c:pt idx="66">
                  <c:v>2866.2458808543793</c:v>
                </c:pt>
                <c:pt idx="67">
                  <c:v>3032.5648499513936</c:v>
                </c:pt>
                <c:pt idx="68">
                  <c:v>3206.1926198427127</c:v>
                </c:pt>
                <c:pt idx="69">
                  <c:v>3387.3139356564652</c:v>
                </c:pt>
                <c:pt idx="70">
                  <c:v>3576.1118224397655</c:v>
                </c:pt>
                <c:pt idx="71">
                  <c:v>3772.7669427165415</c:v>
                </c:pt>
                <c:pt idx="72">
                  <c:v>3977.4569100886192</c:v>
                </c:pt>
                <c:pt idx="73">
                  <c:v>4190.3555587421115</c:v>
                </c:pt>
                <c:pt idx="74">
                  <c:v>4411.6321690675595</c:v>
                </c:pt>
                <c:pt idx="75">
                  <c:v>4641.450649990652</c:v>
                </c:pt>
                <c:pt idx="76">
                  <c:v>4879.9686790417354</c:v>
                </c:pt>
                <c:pt idx="77">
                  <c:v>5127.336801665876</c:v>
                </c:pt>
                <c:pt idx="78">
                  <c:v>5383.6974917918824</c:v>
                </c:pt>
                <c:pt idx="79">
                  <c:v>5649.1841762349368</c:v>
                </c:pt>
                <c:pt idx="80">
                  <c:v>5923.9202261031196</c:v>
                </c:pt>
                <c:pt idx="81">
                  <c:v>6208.0179190092076</c:v>
                </c:pt>
                <c:pt idx="82">
                  <c:v>6501.577376549124</c:v>
                </c:pt>
                <c:pt idx="83">
                  <c:v>6804.6854821960987</c:v>
                </c:pt>
                <c:pt idx="84">
                  <c:v>7117.4147854629828</c:v>
                </c:pt>
                <c:pt idx="85">
                  <c:v>7439.8223988989357</c:v>
                </c:pt>
                <c:pt idx="86">
                  <c:v>7771.9488952024922</c:v>
                </c:pt>
                <c:pt idx="87">
                  <c:v>8113.8172124341163</c:v>
                </c:pt>
                <c:pt idx="88">
                  <c:v>8465.4315759932342</c:v>
                </c:pt>
                <c:pt idx="89">
                  <c:v>8826.7764466666704</c:v>
                </c:pt>
                <c:pt idx="90">
                  <c:v>9197.8155046485554</c:v>
                </c:pt>
                <c:pt idx="91">
                  <c:v>9578.4906799558303</c:v>
                </c:pt>
                <c:pt idx="92">
                  <c:v>9968.7212401060006</c:v>
                </c:pt>
                <c:pt idx="93">
                  <c:v>10368.402946265956</c:v>
                </c:pt>
                <c:pt idx="94">
                  <c:v>10777.40728930687</c:v>
                </c:pt>
                <c:pt idx="95">
                  <c:v>11195.580817294314</c:v>
                </c:pt>
                <c:pt idx="96">
                  <c:v>11622.744565889558</c:v>
                </c:pt>
                <c:pt idx="97">
                  <c:v>12058.693602922234</c:v>
                </c:pt>
                <c:pt idx="98">
                  <c:v>12503.196698006805</c:v>
                </c:pt>
                <c:pt idx="99">
                  <c:v>12955.99612750391</c:v>
                </c:pt>
                <c:pt idx="100">
                  <c:v>13416.807624364896</c:v>
                </c:pt>
                <c:pt idx="101">
                  <c:v>13885.320481444702</c:v>
                </c:pt>
                <c:pt idx="102">
                  <c:v>14361.197815719086</c:v>
                </c:pt>
                <c:pt idx="103">
                  <c:v>14844.076999508021</c:v>
                </c:pt>
                <c:pt idx="104">
                  <c:v>15333.570263292258</c:v>
                </c:pt>
                <c:pt idx="105">
                  <c:v>15829.265473031657</c:v>
                </c:pt>
                <c:pt idx="106">
                  <c:v>16330.727083069431</c:v>
                </c:pt>
                <c:pt idx="107">
                  <c:v>16837.497263760153</c:v>
                </c:pt>
                <c:pt idx="108">
                  <c:v>17349.097200919383</c:v>
                </c:pt>
                <c:pt idx="109">
                  <c:v>17865.028562089803</c:v>
                </c:pt>
                <c:pt idx="110">
                  <c:v>18384.775122490912</c:v>
                </c:pt>
                <c:pt idx="111">
                  <c:v>18907.804541402413</c:v>
                </c:pt>
                <c:pt idx="112">
                  <c:v>19433.570277666542</c:v>
                </c:pt>
                <c:pt idx="113">
                  <c:v>19961.513631023907</c:v>
                </c:pt>
                <c:pt idx="114">
                  <c:v>20491.065894159572</c:v>
                </c:pt>
                <c:pt idx="115">
                  <c:v>21021.65059867208</c:v>
                </c:pt>
                <c:pt idx="116">
                  <c:v>21552.685836724802</c:v>
                </c:pt>
                <c:pt idx="117">
                  <c:v>22083.586638928351</c:v>
                </c:pt>
                <c:pt idx="118">
                  <c:v>22613.767388065236</c:v>
                </c:pt>
                <c:pt idx="119">
                  <c:v>23142.64424762471</c:v>
                </c:pt>
                <c:pt idx="120">
                  <c:v>23669.63758378493</c:v>
                </c:pt>
                <c:pt idx="121">
                  <c:v>24194.174359469984</c:v>
                </c:pt>
                <c:pt idx="122">
                  <c:v>24715.690479422556</c:v>
                </c:pt>
                <c:pt idx="123">
                  <c:v>25233.633065865139</c:v>
                </c:pt>
                <c:pt idx="124">
                  <c:v>25747.462645261174</c:v>
                </c:pt>
                <c:pt idx="125">
                  <c:v>26256.655227910669</c:v>
                </c:pt>
                <c:pt idx="126">
                  <c:v>26760.704263599968</c:v>
                </c:pt>
                <c:pt idx="127">
                  <c:v>27259.122458237052</c:v>
                </c:pt>
                <c:pt idx="128">
                  <c:v>27751.443438309976</c:v>
                </c:pt>
                <c:pt idx="129">
                  <c:v>28237.22325206297</c:v>
                </c:pt>
                <c:pt idx="130">
                  <c:v>28716.041698452318</c:v>
                </c:pt>
                <c:pt idx="131">
                  <c:v>29187.503477178994</c:v>
                </c:pt>
                <c:pt idx="132">
                  <c:v>29651.23915535277</c:v>
                </c:pt>
                <c:pt idx="133">
                  <c:v>30106.905948581127</c:v>
                </c:pt>
                <c:pt idx="134">
                  <c:v>30554.188316457105</c:v>
                </c:pt>
                <c:pt idx="135">
                  <c:v>30992.798374504004</c:v>
                </c:pt>
                <c:pt idx="136">
                  <c:v>31422.476126592606</c:v>
                </c:pt>
                <c:pt idx="137">
                  <c:v>31842.989523646072</c:v>
                </c:pt>
                <c:pt idx="138">
                  <c:v>32254.13435606896</c:v>
                </c:pt>
                <c:pt idx="139">
                  <c:v>32655.7339887618</c:v>
                </c:pt>
                <c:pt idx="140">
                  <c:v>33047.638948797467</c:v>
                </c:pt>
                <c:pt idx="141">
                  <c:v>33429.726376834922</c:v>
                </c:pt>
                <c:pt idx="142">
                  <c:v>33801.899354128138</c:v>
                </c:pt>
                <c:pt idx="143">
                  <c:v>34164.086117553532</c:v>
                </c:pt>
                <c:pt idx="144">
                  <c:v>34516.239175438663</c:v>
                </c:pt>
                <c:pt idx="145">
                  <c:v>34858.334337135624</c:v>
                </c:pt>
                <c:pt idx="146">
                  <c:v>35190.369669259773</c:v>
                </c:pt>
                <c:pt idx="147">
                  <c:v>35512.364391325544</c:v>
                </c:pt>
                <c:pt idx="148">
                  <c:v>35824.357723170418</c:v>
                </c:pt>
                <c:pt idx="149">
                  <c:v>36126.407696089125</c:v>
                </c:pt>
                <c:pt idx="150">
                  <c:v>36418.589939018944</c:v>
                </c:pt>
                <c:pt idx="151">
                  <c:v>36700.996450445724</c:v>
                </c:pt>
                <c:pt idx="152">
                  <c:v>36973.734365956887</c:v>
                </c:pt>
                <c:pt idx="153">
                  <c:v>37236.92473057293</c:v>
                </c:pt>
                <c:pt idx="154">
                  <c:v>37490.701284155693</c:v>
                </c:pt>
                <c:pt idx="155">
                  <c:v>37735.209267343605</c:v>
                </c:pt>
                <c:pt idx="156">
                  <c:v>37970.604254608268</c:v>
                </c:pt>
                <c:pt idx="157">
                  <c:v>38197.05102018077</c:v>
                </c:pt>
                <c:pt idx="158">
                  <c:v>38414.722441770478</c:v>
                </c:pt>
                <c:pt idx="159">
                  <c:v>38623.798446201887</c:v>
                </c:pt>
                <c:pt idx="160">
                  <c:v>38824.465000335491</c:v>
                </c:pt>
                <c:pt idx="161">
                  <c:v>39016.913149923399</c:v>
                </c:pt>
                <c:pt idx="162">
                  <c:v>39201.338108382297</c:v>
                </c:pt>
                <c:pt idx="163">
                  <c:v>39377.938396849982</c:v>
                </c:pt>
                <c:pt idx="164">
                  <c:v>39546.915036329483</c:v>
                </c:pt>
                <c:pt idx="165">
                  <c:v>39708.470792216343</c:v>
                </c:pt>
                <c:pt idx="166">
                  <c:v>39862.80947105107</c:v>
                </c:pt>
                <c:pt idx="167">
                  <c:v>40010.135268937105</c:v>
                </c:pt>
                <c:pt idx="168">
                  <c:v>40150.652170717491</c:v>
                </c:pt>
                <c:pt idx="169">
                  <c:v>40284.563398702114</c:v>
                </c:pt>
                <c:pt idx="170">
                  <c:v>40412.070909486749</c:v>
                </c:pt>
                <c:pt idx="171">
                  <c:v>40533.374937195025</c:v>
                </c:pt>
                <c:pt idx="172">
                  <c:v>40648.673581307092</c:v>
                </c:pt>
                <c:pt idx="173">
                  <c:v>40758.162437108345</c:v>
                </c:pt>
                <c:pt idx="174">
                  <c:v>40862.034266694049</c:v>
                </c:pt>
                <c:pt idx="175">
                  <c:v>40960.478708400733</c:v>
                </c:pt>
                <c:pt idx="176">
                  <c:v>41053.68202249497</c:v>
                </c:pt>
                <c:pt idx="177">
                  <c:v>41141.826870937024</c:v>
                </c:pt>
                <c:pt idx="178">
                  <c:v>41225.092129041601</c:v>
                </c:pt>
                <c:pt idx="179">
                  <c:v>41303.65272688293</c:v>
                </c:pt>
                <c:pt idx="180">
                  <c:v>41377.679518331082</c:v>
                </c:pt>
                <c:pt idx="181">
                  <c:v>41447.339175658766</c:v>
                </c:pt>
                <c:pt idx="182">
                  <c:v>41512.794107721427</c:v>
                </c:pt>
                <c:pt idx="183">
                  <c:v>41574.202399784866</c:v>
                </c:pt>
                <c:pt idx="184">
                  <c:v>41631.717773153076</c:v>
                </c:pt>
                <c:pt idx="185">
                  <c:v>41685.489562832307</c:v>
                </c:pt>
                <c:pt idx="186">
                  <c:v>41735.662711554207</c:v>
                </c:pt>
                <c:pt idx="187">
                  <c:v>41782.377778569375</c:v>
                </c:pt>
                <c:pt idx="188">
                  <c:v>41825.770961713497</c:v>
                </c:pt>
                <c:pt idx="189">
                  <c:v>41865.974131336799</c:v>
                </c:pt>
                <c:pt idx="190">
                  <c:v>41903.114874777828</c:v>
                </c:pt>
                <c:pt idx="191">
                  <c:v>41937.316550150121</c:v>
                </c:pt>
                <c:pt idx="192">
                  <c:v>41968.698348294864</c:v>
                </c:pt>
                <c:pt idx="193">
                  <c:v>41997.375361836879</c:v>
                </c:pt>
                <c:pt idx="194">
                  <c:v>42023.458660360629</c:v>
                </c:pt>
                <c:pt idx="195">
                  <c:v>42047.055370799899</c:v>
                </c:pt>
                <c:pt idx="196">
                  <c:v>42069.220727363165</c:v>
                </c:pt>
                <c:pt idx="197">
                  <c:v>42090.472556138506</c:v>
                </c:pt>
                <c:pt idx="198">
                  <c:v>42110.849185677318</c:v>
                </c:pt>
                <c:pt idx="199">
                  <c:v>42130.387510696281</c:v>
                </c:pt>
                <c:pt idx="200">
                  <c:v>42149.123030200404</c:v>
                </c:pt>
                <c:pt idx="201">
                  <c:v>42167.089886082518</c:v>
                </c:pt>
                <c:pt idx="202">
                  <c:v>42184.320902011816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0C1-4581-840B-66DFC0799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curve-70-0'!$S$3:$S$205</c:f>
              <c:numCache>
                <c:formatCode>#,##0</c:formatCode>
                <c:ptCount val="203"/>
                <c:pt idx="0">
                  <c:v>1710029.9999999986</c:v>
                </c:pt>
                <c:pt idx="1">
                  <c:v>1710138.3357842208</c:v>
                </c:pt>
                <c:pt idx="2">
                  <c:v>1710529.5549688267</c:v>
                </c:pt>
                <c:pt idx="3">
                  <c:v>1710505.2007715704</c:v>
                </c:pt>
                <c:pt idx="4">
                  <c:v>1710482.3164847873</c:v>
                </c:pt>
                <c:pt idx="5">
                  <c:v>1710460.8140607998</c:v>
                </c:pt>
                <c:pt idx="6">
                  <c:v>1710440.6106487166</c:v>
                </c:pt>
                <c:pt idx="7">
                  <c:v>1710421.6282965094</c:v>
                </c:pt>
                <c:pt idx="8">
                  <c:v>1710403.7936691528</c:v>
                </c:pt>
                <c:pt idx="9">
                  <c:v>1710387.0377820511</c:v>
                </c:pt>
                <c:pt idx="10">
                  <c:v>1710371.2957490727</c:v>
                </c:pt>
                <c:pt idx="11">
                  <c:v>1710356.506544448</c:v>
                </c:pt>
                <c:pt idx="12">
                  <c:v>1710342.6127778986</c:v>
                </c:pt>
                <c:pt idx="13">
                  <c:v>1710329.5604822817</c:v>
                </c:pt>
                <c:pt idx="14">
                  <c:v>1710317.2989131708</c:v>
                </c:pt>
                <c:pt idx="15">
                  <c:v>1710305.7803597325</c:v>
                </c:pt>
                <c:pt idx="16">
                  <c:v>1710294.959966307</c:v>
                </c:pt>
                <c:pt idx="17">
                  <c:v>1710284.7955641712</c:v>
                </c:pt>
                <c:pt idx="18">
                  <c:v>1710275.2475128879</c:v>
                </c:pt>
                <c:pt idx="19">
                  <c:v>1710266.2785507741</c:v>
                </c:pt>
                <c:pt idx="20">
                  <c:v>1710257.8536539772</c:v>
                </c:pt>
                <c:pt idx="21">
                  <c:v>1710249.9399036879</c:v>
                </c:pt>
                <c:pt idx="22">
                  <c:v>1710242.506361061</c:v>
                </c:pt>
                <c:pt idx="23">
                  <c:v>1710235.5239493891</c:v>
                </c:pt>
                <c:pt idx="24">
                  <c:v>1710228.9653431559</c:v>
                </c:pt>
                <c:pt idx="25">
                  <c:v>1710222.8048635817</c:v>
                </c:pt>
                <c:pt idx="26">
                  <c:v>1710217.0183802592</c:v>
                </c:pt>
                <c:pt idx="27">
                  <c:v>1710211.5832186097</c:v>
                </c:pt>
                <c:pt idx="28">
                  <c:v>1710206.4780727238</c:v>
                </c:pt>
                <c:pt idx="29">
                  <c:v>1710201.6829234029</c:v>
                </c:pt>
                <c:pt idx="30">
                  <c:v>1710197.1789609876</c:v>
                </c:pt>
                <c:pt idx="31">
                  <c:v>1710192.9485127993</c:v>
                </c:pt>
                <c:pt idx="32">
                  <c:v>1710188.9749748372</c:v>
                </c:pt>
                <c:pt idx="33">
                  <c:v>1710185.2427475643</c:v>
                </c:pt>
                <c:pt idx="34">
                  <c:v>1710181.7371754833</c:v>
                </c:pt>
                <c:pt idx="35">
                  <c:v>1710178.4444903354</c:v>
                </c:pt>
                <c:pt idx="36">
                  <c:v>1710175.3517576596</c:v>
                </c:pt>
                <c:pt idx="37">
                  <c:v>1710172.4468265485</c:v>
                </c:pt>
                <c:pt idx="38">
                  <c:v>1710169.7182824118</c:v>
                </c:pt>
                <c:pt idx="39">
                  <c:v>1710167.1554025563</c:v>
                </c:pt>
                <c:pt idx="40">
                  <c:v>1710164.7481144315</c:v>
                </c:pt>
                <c:pt idx="41">
                  <c:v>1710162.4869563573</c:v>
                </c:pt>
                <c:pt idx="42">
                  <c:v>1710160.3630406468</c:v>
                </c:pt>
                <c:pt idx="43">
                  <c:v>1710158.3680188896</c:v>
                </c:pt>
                <c:pt idx="44">
                  <c:v>1710156.4940493675</c:v>
                </c:pt>
                <c:pt idx="45">
                  <c:v>1710154.7337663868</c:v>
                </c:pt>
                <c:pt idx="46">
                  <c:v>1710153.0802514991</c:v>
                </c:pt>
                <c:pt idx="47">
                  <c:v>1710151.527006411</c:v>
                </c:pt>
                <c:pt idx="48">
                  <c:v>1710150.0679275556</c:v>
                </c:pt>
                <c:pt idx="49">
                  <c:v>1710148.6972821839</c:v>
                </c:pt>
                <c:pt idx="50">
                  <c:v>1710147.4096858925</c:v>
                </c:pt>
                <c:pt idx="51">
                  <c:v>1710146.2000815226</c:v>
                </c:pt>
                <c:pt idx="52">
                  <c:v>1710145.0637193173</c:v>
                </c:pt>
                <c:pt idx="53">
                  <c:v>1710143.9961382789</c:v>
                </c:pt>
                <c:pt idx="54">
                  <c:v>1710142.9931486647</c:v>
                </c:pt>
                <c:pt idx="55">
                  <c:v>1710142.0508155304</c:v>
                </c:pt>
                <c:pt idx="56">
                  <c:v>1710141.1654432539</c:v>
                </c:pt>
                <c:pt idx="57">
                  <c:v>1710140.3335610351</c:v>
                </c:pt>
                <c:pt idx="58">
                  <c:v>1710139.5519092353</c:v>
                </c:pt>
                <c:pt idx="59">
                  <c:v>1710138.8174265497</c:v>
                </c:pt>
                <c:pt idx="60">
                  <c:v>1710138.1272379786</c:v>
                </c:pt>
                <c:pt idx="61">
                  <c:v>1710137.4786434954</c:v>
                </c:pt>
                <c:pt idx="62">
                  <c:v>1710136.8691074376</c:v>
                </c:pt>
                <c:pt idx="63">
                  <c:v>1710136.2962484958</c:v>
                </c:pt>
                <c:pt idx="64">
                  <c:v>1710135.7578303539</c:v>
                </c:pt>
                <c:pt idx="65">
                  <c:v>1710135.2517528643</c:v>
                </c:pt>
                <c:pt idx="66">
                  <c:v>1710134.7760437769</c:v>
                </c:pt>
                <c:pt idx="67">
                  <c:v>1710134.328850962</c:v>
                </c:pt>
                <c:pt idx="68">
                  <c:v>1710133.9084351067</c:v>
                </c:pt>
                <c:pt idx="69">
                  <c:v>1710133.5131628495</c:v>
                </c:pt>
                <c:pt idx="70">
                  <c:v>1710133.1415003375</c:v>
                </c:pt>
                <c:pt idx="71">
                  <c:v>1710132.7920071741</c:v>
                </c:pt>
                <c:pt idx="72">
                  <c:v>1710132.463330745</c:v>
                </c:pt>
                <c:pt idx="73">
                  <c:v>1710132.1542008491</c:v>
                </c:pt>
                <c:pt idx="74">
                  <c:v>1710131.8634247151</c:v>
                </c:pt>
                <c:pt idx="75">
                  <c:v>1710131.5898822669</c:v>
                </c:pt>
                <c:pt idx="76">
                  <c:v>1710131.3325217084</c:v>
                </c:pt>
                <c:pt idx="77">
                  <c:v>1710131.0903553609</c:v>
                </c:pt>
                <c:pt idx="78">
                  <c:v>1710130.8624557685</c:v>
                </c:pt>
                <c:pt idx="79">
                  <c:v>1710130.6479520253</c:v>
                </c:pt>
                <c:pt idx="80">
                  <c:v>1710130.4460263348</c:v>
                </c:pt>
                <c:pt idx="81">
                  <c:v>1710130.2559107649</c:v>
                </c:pt>
                <c:pt idx="82">
                  <c:v>1710130.0768842341</c:v>
                </c:pt>
                <c:pt idx="83">
                  <c:v>1710129.9082696303</c:v>
                </c:pt>
                <c:pt idx="84">
                  <c:v>1710129.7494311484</c:v>
                </c:pt>
                <c:pt idx="85">
                  <c:v>1710129.5997717737</c:v>
                </c:pt>
                <c:pt idx="86">
                  <c:v>1710129.4587309125</c:v>
                </c:pt>
                <c:pt idx="87">
                  <c:v>1710129.3257821763</c:v>
                </c:pt>
                <c:pt idx="88">
                  <c:v>1710129.2004312987</c:v>
                </c:pt>
                <c:pt idx="89">
                  <c:v>1710129.0822141736</c:v>
                </c:pt>
                <c:pt idx="90">
                  <c:v>1710128.9706950174</c:v>
                </c:pt>
                <c:pt idx="91">
                  <c:v>1710128.8654646501</c:v>
                </c:pt>
                <c:pt idx="92">
                  <c:v>1710128.7661388607</c:v>
                </c:pt>
                <c:pt idx="93">
                  <c:v>1710128.6723568963</c:v>
                </c:pt>
                <c:pt idx="94">
                  <c:v>1710128.5837800237</c:v>
                </c:pt>
                <c:pt idx="95">
                  <c:v>1710128.5000901932</c:v>
                </c:pt>
                <c:pt idx="96">
                  <c:v>1710128.4209887676</c:v>
                </c:pt>
                <c:pt idx="97">
                  <c:v>1710128.3461953572</c:v>
                </c:pt>
                <c:pt idx="98">
                  <c:v>1710128.2754466864</c:v>
                </c:pt>
                <c:pt idx="99">
                  <c:v>1710128.2084955573</c:v>
                </c:pt>
                <c:pt idx="100">
                  <c:v>1710128.1451098744</c:v>
                </c:pt>
                <c:pt idx="101">
                  <c:v>1710128.0850717111</c:v>
                </c:pt>
                <c:pt idx="102">
                  <c:v>1710128.0281764613</c:v>
                </c:pt>
                <c:pt idx="103">
                  <c:v>1710127.974232015</c:v>
                </c:pt>
                <c:pt idx="104">
                  <c:v>1710127.9230579971</c:v>
                </c:pt>
                <c:pt idx="105">
                  <c:v>1710127.8744850538</c:v>
                </c:pt>
                <c:pt idx="106">
                  <c:v>1710127.8283541808</c:v>
                </c:pt>
                <c:pt idx="107">
                  <c:v>1710127.784516088</c:v>
                </c:pt>
                <c:pt idx="108">
                  <c:v>1710127.7428306073</c:v>
                </c:pt>
                <c:pt idx="109">
                  <c:v>1710127.7031661423</c:v>
                </c:pt>
                <c:pt idx="110">
                  <c:v>1710127.6653991335</c:v>
                </c:pt>
                <c:pt idx="111">
                  <c:v>1710127.629413574</c:v>
                </c:pt>
                <c:pt idx="112">
                  <c:v>1710127.5951005609</c:v>
                </c:pt>
                <c:pt idx="113">
                  <c:v>1710127.5623578292</c:v>
                </c:pt>
                <c:pt idx="114">
                  <c:v>1710127.531089379</c:v>
                </c:pt>
                <c:pt idx="115">
                  <c:v>1710127.5012050769</c:v>
                </c:pt>
                <c:pt idx="116">
                  <c:v>1710127.4726202979</c:v>
                </c:pt>
                <c:pt idx="117">
                  <c:v>1710127.4452555969</c:v>
                </c:pt>
                <c:pt idx="118">
                  <c:v>1710127.4190363826</c:v>
                </c:pt>
                <c:pt idx="119">
                  <c:v>1710127.3938926295</c:v>
                </c:pt>
                <c:pt idx="120">
                  <c:v>1710127.3697585932</c:v>
                </c:pt>
                <c:pt idx="121">
                  <c:v>1710127.3465725509</c:v>
                </c:pt>
                <c:pt idx="122">
                  <c:v>1710127.3242765579</c:v>
                </c:pt>
                <c:pt idx="123">
                  <c:v>1710127.3028162068</c:v>
                </c:pt>
                <c:pt idx="124">
                  <c:v>1710127.2821404219</c:v>
                </c:pt>
                <c:pt idx="125">
                  <c:v>1710127.2622012605</c:v>
                </c:pt>
                <c:pt idx="126">
                  <c:v>1710127.2429537002</c:v>
                </c:pt>
                <c:pt idx="127">
                  <c:v>1710127.2243554869</c:v>
                </c:pt>
                <c:pt idx="128">
                  <c:v>1710127.2063669425</c:v>
                </c:pt>
                <c:pt idx="129">
                  <c:v>1710127.188950825</c:v>
                </c:pt>
                <c:pt idx="130">
                  <c:v>1710127.1720721642</c:v>
                </c:pt>
                <c:pt idx="131">
                  <c:v>1710127.1556981327</c:v>
                </c:pt>
                <c:pt idx="132">
                  <c:v>1710127.1397979113</c:v>
                </c:pt>
                <c:pt idx="133">
                  <c:v>1710127.1243425771</c:v>
                </c:pt>
                <c:pt idx="134">
                  <c:v>1710127.1093049655</c:v>
                </c:pt>
                <c:pt idx="135">
                  <c:v>1710127.0946595834</c:v>
                </c:pt>
                <c:pt idx="136">
                  <c:v>1710127.080382494</c:v>
                </c:pt>
                <c:pt idx="137">
                  <c:v>1710127.0664512259</c:v>
                </c:pt>
                <c:pt idx="138">
                  <c:v>1710127.0528446864</c:v>
                </c:pt>
                <c:pt idx="139">
                  <c:v>1710127.0395430748</c:v>
                </c:pt>
                <c:pt idx="140">
                  <c:v>1710127.0265278015</c:v>
                </c:pt>
                <c:pt idx="141">
                  <c:v>1710127.0137814197</c:v>
                </c:pt>
                <c:pt idx="142">
                  <c:v>1710127.0012875423</c:v>
                </c:pt>
                <c:pt idx="143">
                  <c:v>1710126.9890307947</c:v>
                </c:pt>
                <c:pt idx="144">
                  <c:v>1710126.9769967422</c:v>
                </c:pt>
                <c:pt idx="145">
                  <c:v>1710126.9651718293</c:v>
                </c:pt>
                <c:pt idx="146">
                  <c:v>1710126.9535433368</c:v>
                </c:pt>
                <c:pt idx="147">
                  <c:v>1710126.9420993226</c:v>
                </c:pt>
                <c:pt idx="148">
                  <c:v>1710126.9308285799</c:v>
                </c:pt>
                <c:pt idx="149">
                  <c:v>1710126.9197205843</c:v>
                </c:pt>
                <c:pt idx="150">
                  <c:v>1710126.9087654545</c:v>
                </c:pt>
                <c:pt idx="151">
                  <c:v>1710126.8979539226</c:v>
                </c:pt>
                <c:pt idx="152">
                  <c:v>1710126.8872772811</c:v>
                </c:pt>
                <c:pt idx="153">
                  <c:v>1710126.8767273631</c:v>
                </c:pt>
                <c:pt idx="154">
                  <c:v>1710126.8662964958</c:v>
                </c:pt>
                <c:pt idx="155">
                  <c:v>1710126.8559774808</c:v>
                </c:pt>
                <c:pt idx="156">
                  <c:v>1710126.8457635622</c:v>
                </c:pt>
                <c:pt idx="157">
                  <c:v>1710126.8356483902</c:v>
                </c:pt>
                <c:pt idx="158">
                  <c:v>1710126.8256260129</c:v>
                </c:pt>
                <c:pt idx="159">
                  <c:v>1710126.8156908422</c:v>
                </c:pt>
                <c:pt idx="160">
                  <c:v>1710126.8058376352</c:v>
                </c:pt>
                <c:pt idx="161">
                  <c:v>1710126.7960614592</c:v>
                </c:pt>
                <c:pt idx="162">
                  <c:v>1710126.7863576976</c:v>
                </c:pt>
                <c:pt idx="163">
                  <c:v>1710126.776722006</c:v>
                </c:pt>
                <c:pt idx="164">
                  <c:v>1710126.7671503122</c:v>
                </c:pt>
                <c:pt idx="165">
                  <c:v>1710126.7576387939</c:v>
                </c:pt>
                <c:pt idx="166">
                  <c:v>1710126.7481838632</c:v>
                </c:pt>
                <c:pt idx="167">
                  <c:v>1710126.738782153</c:v>
                </c:pt>
                <c:pt idx="168">
                  <c:v>1710126.7294304997</c:v>
                </c:pt>
                <c:pt idx="169">
                  <c:v>1710126.7201259348</c:v>
                </c:pt>
                <c:pt idx="170">
                  <c:v>1710126.710865671</c:v>
                </c:pt>
                <c:pt idx="171">
                  <c:v>1710126.7016470979</c:v>
                </c:pt>
                <c:pt idx="172">
                  <c:v>1710126.6924677603</c:v>
                </c:pt>
                <c:pt idx="173">
                  <c:v>1710126.683325351</c:v>
                </c:pt>
                <c:pt idx="174">
                  <c:v>1710126.6742177126</c:v>
                </c:pt>
                <c:pt idx="175">
                  <c:v>1710126.6651428102</c:v>
                </c:pt>
                <c:pt idx="176">
                  <c:v>1710126.6560987425</c:v>
                </c:pt>
                <c:pt idx="177">
                  <c:v>1710126.6470837214</c:v>
                </c:pt>
                <c:pt idx="178">
                  <c:v>1710126.6380960639</c:v>
                </c:pt>
                <c:pt idx="179">
                  <c:v>1710126.6291342003</c:v>
                </c:pt>
                <c:pt idx="180">
                  <c:v>1710126.6201966498</c:v>
                </c:pt>
                <c:pt idx="181">
                  <c:v>1710126.6112820236</c:v>
                </c:pt>
                <c:pt idx="182">
                  <c:v>1710126.6023890211</c:v>
                </c:pt>
                <c:pt idx="183">
                  <c:v>1710126.5935164178</c:v>
                </c:pt>
                <c:pt idx="184">
                  <c:v>1710126.5846630682</c:v>
                </c:pt>
                <c:pt idx="185">
                  <c:v>1710126.5758278936</c:v>
                </c:pt>
                <c:pt idx="186">
                  <c:v>1710126.5670098842</c:v>
                </c:pt>
                <c:pt idx="187">
                  <c:v>1710126.558208091</c:v>
                </c:pt>
                <c:pt idx="188">
                  <c:v>1710126.5494216217</c:v>
                </c:pt>
                <c:pt idx="189">
                  <c:v>1710126.5406496411</c:v>
                </c:pt>
                <c:pt idx="190">
                  <c:v>1710126.5318913676</c:v>
                </c:pt>
                <c:pt idx="191">
                  <c:v>1710126.5231460638</c:v>
                </c:pt>
                <c:pt idx="192">
                  <c:v>1710126.5144130369</c:v>
                </c:pt>
                <c:pt idx="193">
                  <c:v>1710126.5056916412</c:v>
                </c:pt>
                <c:pt idx="194">
                  <c:v>1710126.4969812662</c:v>
                </c:pt>
                <c:pt idx="195">
                  <c:v>1710126.4882813361</c:v>
                </c:pt>
                <c:pt idx="196">
                  <c:v>1710126.4795913224</c:v>
                </c:pt>
                <c:pt idx="197">
                  <c:v>1710126.4709107189</c:v>
                </c:pt>
                <c:pt idx="198">
                  <c:v>1710126.4622390477</c:v>
                </c:pt>
                <c:pt idx="199">
                  <c:v>1710126.4535758721</c:v>
                </c:pt>
                <c:pt idx="200">
                  <c:v>1710126.4449207715</c:v>
                </c:pt>
                <c:pt idx="201">
                  <c:v>1710126.4362733567</c:v>
                </c:pt>
                <c:pt idx="202">
                  <c:v>1710126.4276332604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CB-41BD-B714-44B22B887509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curve-70-0'!$O$3:$O$205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276.67156844179976</c:v>
                </c:pt>
                <c:pt idx="2">
                  <c:v>1059.1099376534573</c:v>
                </c:pt>
                <c:pt idx="3">
                  <c:v>1010.4015431410263</c:v>
                </c:pt>
                <c:pt idx="4">
                  <c:v>964.63296957460807</c:v>
                </c:pt>
                <c:pt idx="5">
                  <c:v>921.62812159957139</c:v>
                </c:pt>
                <c:pt idx="6">
                  <c:v>881.22129743295477</c:v>
                </c:pt>
                <c:pt idx="7">
                  <c:v>843.25659301875965</c:v>
                </c:pt>
                <c:pt idx="8">
                  <c:v>807.58733830554877</c:v>
                </c:pt>
                <c:pt idx="9">
                  <c:v>774.07556410225004</c:v>
                </c:pt>
                <c:pt idx="10">
                  <c:v>742.59149814526188</c:v>
                </c:pt>
                <c:pt idx="11">
                  <c:v>713.01308889604172</c:v>
                </c:pt>
                <c:pt idx="12">
                  <c:v>685.22555579719756</c:v>
                </c:pt>
                <c:pt idx="13">
                  <c:v>659.12096456322013</c:v>
                </c:pt>
                <c:pt idx="14">
                  <c:v>634.59782634145427</c:v>
                </c:pt>
                <c:pt idx="15">
                  <c:v>611.56071946499856</c:v>
                </c:pt>
                <c:pt idx="16">
                  <c:v>589.91993261414689</c:v>
                </c:pt>
                <c:pt idx="17">
                  <c:v>569.59112834220616</c:v>
                </c:pt>
                <c:pt idx="18">
                  <c:v>550.49502577597661</c:v>
                </c:pt>
                <c:pt idx="19">
                  <c:v>532.55710154798135</c:v>
                </c:pt>
                <c:pt idx="20">
                  <c:v>515.70730795424959</c:v>
                </c:pt>
                <c:pt idx="21">
                  <c:v>499.87980737575822</c:v>
                </c:pt>
                <c:pt idx="22">
                  <c:v>485.01272212186916</c:v>
                </c:pt>
                <c:pt idx="23">
                  <c:v>471.04789877816523</c:v>
                </c:pt>
                <c:pt idx="24">
                  <c:v>457.930686311947</c:v>
                </c:pt>
                <c:pt idx="25">
                  <c:v>445.609727163343</c:v>
                </c:pt>
                <c:pt idx="26">
                  <c:v>434.03676051834151</c:v>
                </c:pt>
                <c:pt idx="27">
                  <c:v>423.16643721951317</c:v>
                </c:pt>
                <c:pt idx="28">
                  <c:v>412.95614544745172</c:v>
                </c:pt>
                <c:pt idx="29">
                  <c:v>403.36584680589203</c:v>
                </c:pt>
                <c:pt idx="30">
                  <c:v>394.35792197517469</c:v>
                </c:pt>
                <c:pt idx="31">
                  <c:v>385.89702559865822</c:v>
                </c:pt>
                <c:pt idx="32">
                  <c:v>377.94994967432774</c:v>
                </c:pt>
                <c:pt idx="33">
                  <c:v>370.4854951288583</c:v>
                </c:pt>
                <c:pt idx="34">
                  <c:v>363.4743509666194</c:v>
                </c:pt>
                <c:pt idx="35">
                  <c:v>356.88898067087746</c:v>
                </c:pt>
                <c:pt idx="36">
                  <c:v>350.70351531929498</c:v>
                </c:pt>
                <c:pt idx="37">
                  <c:v>344.89365309731124</c:v>
                </c:pt>
                <c:pt idx="38">
                  <c:v>339.43656482338105</c:v>
                </c:pt>
                <c:pt idx="39">
                  <c:v>334.31080511270306</c:v>
                </c:pt>
                <c:pt idx="40">
                  <c:v>329.49622886302433</c:v>
                </c:pt>
                <c:pt idx="41">
                  <c:v>324.97391271446577</c:v>
                </c:pt>
                <c:pt idx="42">
                  <c:v>320.72608129352085</c:v>
                </c:pt>
                <c:pt idx="43">
                  <c:v>316.73603777926382</c:v>
                </c:pt>
                <c:pt idx="44">
                  <c:v>312.98809873481213</c:v>
                </c:pt>
                <c:pt idx="45">
                  <c:v>309.46753277372176</c:v>
                </c:pt>
                <c:pt idx="46">
                  <c:v>306.16050299803186</c:v>
                </c:pt>
                <c:pt idx="47">
                  <c:v>303.05401282193498</c:v>
                </c:pt>
                <c:pt idx="48">
                  <c:v>300.13585511146078</c:v>
                </c:pt>
                <c:pt idx="49">
                  <c:v>297.3945643680587</c:v>
                </c:pt>
                <c:pt idx="50">
                  <c:v>294.81937178521542</c:v>
                </c:pt>
                <c:pt idx="51">
                  <c:v>292.40016304521441</c:v>
                </c:pt>
                <c:pt idx="52">
                  <c:v>290.12743863454648</c:v>
                </c:pt>
                <c:pt idx="53">
                  <c:v>287.99227655773586</c:v>
                </c:pt>
                <c:pt idx="54">
                  <c:v>285.98629732934364</c:v>
                </c:pt>
                <c:pt idx="55">
                  <c:v>284.10163106062924</c:v>
                </c:pt>
                <c:pt idx="56">
                  <c:v>282.33088650797544</c:v>
                </c:pt>
                <c:pt idx="57">
                  <c:v>280.66712207042156</c:v>
                </c:pt>
                <c:pt idx="58">
                  <c:v>279.10381847051633</c:v>
                </c:pt>
                <c:pt idx="59">
                  <c:v>277.63485309950653</c:v>
                </c:pt>
                <c:pt idx="60">
                  <c:v>276.25447595724938</c:v>
                </c:pt>
                <c:pt idx="61">
                  <c:v>274.95728699067354</c:v>
                </c:pt>
                <c:pt idx="62">
                  <c:v>273.73821487508553</c:v>
                </c:pt>
                <c:pt idx="63">
                  <c:v>272.59249699151945</c:v>
                </c:pt>
                <c:pt idx="64">
                  <c:v>271.51566070771071</c:v>
                </c:pt>
                <c:pt idx="65">
                  <c:v>270.50350572854762</c:v>
                </c:pt>
                <c:pt idx="66">
                  <c:v>269.5520875539703</c:v>
                </c:pt>
                <c:pt idx="67">
                  <c:v>268.6577019240799</c:v>
                </c:pt>
                <c:pt idx="68">
                  <c:v>267.81687021348864</c:v>
                </c:pt>
                <c:pt idx="69">
                  <c:v>267.02632569897133</c:v>
                </c:pt>
                <c:pt idx="70">
                  <c:v>266.28300067510492</c:v>
                </c:pt>
                <c:pt idx="71">
                  <c:v>265.58401434828573</c:v>
                </c:pt>
                <c:pt idx="72">
                  <c:v>264.92666149013911</c:v>
                </c:pt>
                <c:pt idx="73">
                  <c:v>264.30840169844316</c:v>
                </c:pt>
                <c:pt idx="74">
                  <c:v>263.72684943010148</c:v>
                </c:pt>
                <c:pt idx="75">
                  <c:v>263.17976453404947</c:v>
                </c:pt>
                <c:pt idx="76">
                  <c:v>262.66504341698749</c:v>
                </c:pt>
                <c:pt idx="77">
                  <c:v>262.18071072170449</c:v>
                </c:pt>
                <c:pt idx="78">
                  <c:v>261.72491153697575</c:v>
                </c:pt>
                <c:pt idx="79">
                  <c:v>261.29590405044036</c:v>
                </c:pt>
                <c:pt idx="80">
                  <c:v>260.89205266977001</c:v>
                </c:pt>
                <c:pt idx="81">
                  <c:v>260.51182152986297</c:v>
                </c:pt>
                <c:pt idx="82">
                  <c:v>260.1537684683297</c:v>
                </c:pt>
                <c:pt idx="83">
                  <c:v>259.81653926043793</c:v>
                </c:pt>
                <c:pt idx="84">
                  <c:v>259.49886229703623</c:v>
                </c:pt>
                <c:pt idx="85">
                  <c:v>259.19954354725053</c:v>
                </c:pt>
                <c:pt idx="86">
                  <c:v>258.91746182493682</c:v>
                </c:pt>
                <c:pt idx="87">
                  <c:v>258.6515643525633</c:v>
                </c:pt>
                <c:pt idx="88">
                  <c:v>258.40086259720783</c:v>
                </c:pt>
                <c:pt idx="89">
                  <c:v>258.16442834702968</c:v>
                </c:pt>
                <c:pt idx="90">
                  <c:v>257.94139003454399</c:v>
                </c:pt>
                <c:pt idx="91">
                  <c:v>257.73092930037046</c:v>
                </c:pt>
                <c:pt idx="92">
                  <c:v>257.53227772151723</c:v>
                </c:pt>
                <c:pt idx="93">
                  <c:v>257.34471379279535</c:v>
                </c:pt>
                <c:pt idx="94">
                  <c:v>257.16756004745542</c:v>
                </c:pt>
                <c:pt idx="95">
                  <c:v>257.00018038665729</c:v>
                </c:pt>
                <c:pt idx="96">
                  <c:v>256.84197753550461</c:v>
                </c:pt>
                <c:pt idx="97">
                  <c:v>256.69239071424153</c:v>
                </c:pt>
                <c:pt idx="98">
                  <c:v>256.5508933727312</c:v>
                </c:pt>
                <c:pt idx="99">
                  <c:v>256.41699111478289</c:v>
                </c:pt>
                <c:pt idx="100">
                  <c:v>256.29021974904464</c:v>
                </c:pt>
                <c:pt idx="101">
                  <c:v>256.17014342216305</c:v>
                </c:pt>
                <c:pt idx="102">
                  <c:v>256.05635292280658</c:v>
                </c:pt>
                <c:pt idx="103">
                  <c:v>255.94846402998695</c:v>
                </c:pt>
                <c:pt idx="104">
                  <c:v>255.84611599427376</c:v>
                </c:pt>
                <c:pt idx="105">
                  <c:v>255.74897010760543</c:v>
                </c:pt>
                <c:pt idx="106">
                  <c:v>255.65670836169562</c:v>
                </c:pt>
                <c:pt idx="107">
                  <c:v>255.56903217605065</c:v>
                </c:pt>
                <c:pt idx="108">
                  <c:v>255.48566121458282</c:v>
                </c:pt>
                <c:pt idx="109">
                  <c:v>255.40633228449127</c:v>
                </c:pt>
                <c:pt idx="110">
                  <c:v>255.33079826678406</c:v>
                </c:pt>
                <c:pt idx="111">
                  <c:v>255.25882714805272</c:v>
                </c:pt>
                <c:pt idx="112">
                  <c:v>255.19020112185763</c:v>
                </c:pt>
                <c:pt idx="113">
                  <c:v>255.12471565847238</c:v>
                </c:pt>
                <c:pt idx="114">
                  <c:v>255.06217875814752</c:v>
                </c:pt>
                <c:pt idx="115">
                  <c:v>255.00241015374849</c:v>
                </c:pt>
                <c:pt idx="116">
                  <c:v>254.94524059566092</c:v>
                </c:pt>
                <c:pt idx="117">
                  <c:v>254.89051119365058</c:v>
                </c:pt>
                <c:pt idx="118">
                  <c:v>254.83807276505121</c:v>
                </c:pt>
                <c:pt idx="119">
                  <c:v>254.787785258892</c:v>
                </c:pt>
                <c:pt idx="120">
                  <c:v>254.73951718635311</c:v>
                </c:pt>
                <c:pt idx="121">
                  <c:v>254.69314510184748</c:v>
                </c:pt>
                <c:pt idx="122">
                  <c:v>254.64855311574385</c:v>
                </c:pt>
                <c:pt idx="123">
                  <c:v>254.60563241341828</c:v>
                </c:pt>
                <c:pt idx="124">
                  <c:v>254.56428084391635</c:v>
                </c:pt>
                <c:pt idx="125">
                  <c:v>254.52440252127229</c:v>
                </c:pt>
                <c:pt idx="126">
                  <c:v>254.48590740051458</c:v>
                </c:pt>
                <c:pt idx="127">
                  <c:v>254.4487109739091</c:v>
                </c:pt>
                <c:pt idx="128">
                  <c:v>254.41273388493445</c:v>
                </c:pt>
                <c:pt idx="129">
                  <c:v>254.37790164983821</c:v>
                </c:pt>
                <c:pt idx="130">
                  <c:v>254.34414432856656</c:v>
                </c:pt>
                <c:pt idx="131">
                  <c:v>254.3113962653054</c:v>
                </c:pt>
                <c:pt idx="132">
                  <c:v>254.2795958226929</c:v>
                </c:pt>
                <c:pt idx="133">
                  <c:v>254.24868515400158</c:v>
                </c:pt>
                <c:pt idx="134">
                  <c:v>254.21860993102285</c:v>
                </c:pt>
                <c:pt idx="135">
                  <c:v>254.18931916687538</c:v>
                </c:pt>
                <c:pt idx="136">
                  <c:v>254.16076498818717</c:v>
                </c:pt>
                <c:pt idx="137">
                  <c:v>254.13290245157594</c:v>
                </c:pt>
                <c:pt idx="138">
                  <c:v>254.10568937278555</c:v>
                </c:pt>
                <c:pt idx="139">
                  <c:v>254.0790861494946</c:v>
                </c:pt>
                <c:pt idx="140">
                  <c:v>254.05305560310953</c:v>
                </c:pt>
                <c:pt idx="141">
                  <c:v>254.02756283954275</c:v>
                </c:pt>
                <c:pt idx="142">
                  <c:v>254.00257508467749</c:v>
                </c:pt>
                <c:pt idx="143">
                  <c:v>253.9780615894438</c:v>
                </c:pt>
                <c:pt idx="144">
                  <c:v>253.95399348426827</c:v>
                </c:pt>
                <c:pt idx="145">
                  <c:v>253.93034365883693</c:v>
                </c:pt>
                <c:pt idx="146">
                  <c:v>253.90708667349938</c:v>
                </c:pt>
                <c:pt idx="147">
                  <c:v>253.88419864535993</c:v>
                </c:pt>
                <c:pt idx="148">
                  <c:v>253.8616571596819</c:v>
                </c:pt>
                <c:pt idx="149">
                  <c:v>253.83944116863512</c:v>
                </c:pt>
                <c:pt idx="150">
                  <c:v>253.81753090902848</c:v>
                </c:pt>
                <c:pt idx="151">
                  <c:v>253.79590784535554</c:v>
                </c:pt>
                <c:pt idx="152">
                  <c:v>253.77455456221386</c:v>
                </c:pt>
                <c:pt idx="153">
                  <c:v>253.75345472633538</c:v>
                </c:pt>
                <c:pt idx="154">
                  <c:v>253.73259299166227</c:v>
                </c:pt>
                <c:pt idx="155">
                  <c:v>253.71195496137756</c:v>
                </c:pt>
                <c:pt idx="156">
                  <c:v>253.69152712462207</c:v>
                </c:pt>
                <c:pt idx="157">
                  <c:v>253.67129678055545</c:v>
                </c:pt>
                <c:pt idx="158">
                  <c:v>253.65125202569948</c:v>
                </c:pt>
                <c:pt idx="159">
                  <c:v>253.63138168432721</c:v>
                </c:pt>
                <c:pt idx="160">
                  <c:v>253.61167527049309</c:v>
                </c:pt>
                <c:pt idx="161">
                  <c:v>253.59212291842238</c:v>
                </c:pt>
                <c:pt idx="162">
                  <c:v>253.57271539516722</c:v>
                </c:pt>
                <c:pt idx="163">
                  <c:v>253.55344401201131</c:v>
                </c:pt>
                <c:pt idx="164">
                  <c:v>253.53430062446947</c:v>
                </c:pt>
                <c:pt idx="165">
                  <c:v>253.51527758799008</c:v>
                </c:pt>
                <c:pt idx="166">
                  <c:v>253.49636772631357</c:v>
                </c:pt>
                <c:pt idx="167">
                  <c:v>253.47756430615931</c:v>
                </c:pt>
                <c:pt idx="168">
                  <c:v>253.45886099925607</c:v>
                </c:pt>
                <c:pt idx="169">
                  <c:v>253.44025186968543</c:v>
                </c:pt>
                <c:pt idx="170">
                  <c:v>253.42173134224043</c:v>
                </c:pt>
                <c:pt idx="171">
                  <c:v>253.40329419609731</c:v>
                </c:pt>
                <c:pt idx="172">
                  <c:v>253.38493552051756</c:v>
                </c:pt>
                <c:pt idx="173">
                  <c:v>253.36665070219144</c:v>
                </c:pt>
                <c:pt idx="174">
                  <c:v>253.34843542523799</c:v>
                </c:pt>
                <c:pt idx="175">
                  <c:v>253.33028562057879</c:v>
                </c:pt>
                <c:pt idx="176">
                  <c:v>253.31219748492285</c:v>
                </c:pt>
                <c:pt idx="177">
                  <c:v>253.29416744279686</c:v>
                </c:pt>
                <c:pt idx="178">
                  <c:v>253.27619212756059</c:v>
                </c:pt>
                <c:pt idx="179">
                  <c:v>253.25826840039144</c:v>
                </c:pt>
                <c:pt idx="180">
                  <c:v>253.24039329965854</c:v>
                </c:pt>
                <c:pt idx="181">
                  <c:v>253.22256404725073</c:v>
                </c:pt>
                <c:pt idx="182">
                  <c:v>253.20477804224862</c:v>
                </c:pt>
                <c:pt idx="183">
                  <c:v>253.18703283561118</c:v>
                </c:pt>
                <c:pt idx="184">
                  <c:v>253.16932613650422</c:v>
                </c:pt>
                <c:pt idx="185">
                  <c:v>253.15165578698728</c:v>
                </c:pt>
                <c:pt idx="186">
                  <c:v>253.13401976834183</c:v>
                </c:pt>
                <c:pt idx="187">
                  <c:v>253.11641618208648</c:v>
                </c:pt>
                <c:pt idx="188">
                  <c:v>253.09884324364873</c:v>
                </c:pt>
                <c:pt idx="189">
                  <c:v>253.08129928236499</c:v>
                </c:pt>
                <c:pt idx="190">
                  <c:v>253.0637827351523</c:v>
                </c:pt>
                <c:pt idx="191">
                  <c:v>253.04629212752337</c:v>
                </c:pt>
                <c:pt idx="192">
                  <c:v>253.02882607358691</c:v>
                </c:pt>
                <c:pt idx="193">
                  <c:v>253.0113832823755</c:v>
                </c:pt>
                <c:pt idx="194">
                  <c:v>252.99396253253281</c:v>
                </c:pt>
                <c:pt idx="195">
                  <c:v>252.97656267231349</c:v>
                </c:pt>
                <c:pt idx="196">
                  <c:v>252.95918264489626</c:v>
                </c:pt>
                <c:pt idx="197">
                  <c:v>252.94182143775768</c:v>
                </c:pt>
                <c:pt idx="198">
                  <c:v>252.92447809532882</c:v>
                </c:pt>
                <c:pt idx="199">
                  <c:v>252.90715174430824</c:v>
                </c:pt>
                <c:pt idx="200">
                  <c:v>252.88984154303586</c:v>
                </c:pt>
                <c:pt idx="201">
                  <c:v>252.87254671313431</c:v>
                </c:pt>
                <c:pt idx="202">
                  <c:v>252.85526652052414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CB-41BD-B714-44B22B887509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curve-70-0'!$P$3:$P$205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138.33578422089988</c:v>
                </c:pt>
                <c:pt idx="2">
                  <c:v>529.55496882672867</c:v>
                </c:pt>
                <c:pt idx="3">
                  <c:v>505.20077157051315</c:v>
                </c:pt>
                <c:pt idx="4">
                  <c:v>482.31648478730403</c:v>
                </c:pt>
                <c:pt idx="5">
                  <c:v>460.81406079978569</c:v>
                </c:pt>
                <c:pt idx="6">
                  <c:v>440.61064871647739</c:v>
                </c:pt>
                <c:pt idx="7">
                  <c:v>421.62829650937982</c:v>
                </c:pt>
                <c:pt idx="8">
                  <c:v>403.79366915277438</c:v>
                </c:pt>
                <c:pt idx="9">
                  <c:v>387.03778205112502</c:v>
                </c:pt>
                <c:pt idx="10">
                  <c:v>371.29574907263094</c:v>
                </c:pt>
                <c:pt idx="11">
                  <c:v>356.50654444802086</c:v>
                </c:pt>
                <c:pt idx="12">
                  <c:v>342.61277789859878</c:v>
                </c:pt>
                <c:pt idx="13">
                  <c:v>329.56048228161006</c:v>
                </c:pt>
                <c:pt idx="14">
                  <c:v>317.29891317072713</c:v>
                </c:pt>
                <c:pt idx="15">
                  <c:v>305.78035973249928</c:v>
                </c:pt>
                <c:pt idx="16">
                  <c:v>294.95996630707344</c:v>
                </c:pt>
                <c:pt idx="17">
                  <c:v>284.79556417110308</c:v>
                </c:pt>
                <c:pt idx="18">
                  <c:v>275.24751288798831</c:v>
                </c:pt>
                <c:pt idx="19">
                  <c:v>266.27855077399067</c:v>
                </c:pt>
                <c:pt idx="20">
                  <c:v>257.85365397712479</c:v>
                </c:pt>
                <c:pt idx="21">
                  <c:v>249.93990368787911</c:v>
                </c:pt>
                <c:pt idx="22">
                  <c:v>242.50636106093458</c:v>
                </c:pt>
                <c:pt idx="23">
                  <c:v>235.52394938908262</c:v>
                </c:pt>
                <c:pt idx="24">
                  <c:v>228.9653431559735</c:v>
                </c:pt>
                <c:pt idx="25">
                  <c:v>222.8048635816715</c:v>
                </c:pt>
                <c:pt idx="26">
                  <c:v>217.01838025917075</c:v>
                </c:pt>
                <c:pt idx="27">
                  <c:v>211.58321860975659</c:v>
                </c:pt>
                <c:pt idx="28">
                  <c:v>206.47807272372586</c:v>
                </c:pt>
                <c:pt idx="29">
                  <c:v>201.68292340294602</c:v>
                </c:pt>
                <c:pt idx="30">
                  <c:v>197.17896098758735</c:v>
                </c:pt>
                <c:pt idx="31">
                  <c:v>192.94851279932911</c:v>
                </c:pt>
                <c:pt idx="32">
                  <c:v>188.97497483716387</c:v>
                </c:pt>
                <c:pt idx="33">
                  <c:v>185.24274756442915</c:v>
                </c:pt>
                <c:pt idx="34">
                  <c:v>181.7371754833097</c:v>
                </c:pt>
                <c:pt idx="35">
                  <c:v>178.44449033543873</c:v>
                </c:pt>
                <c:pt idx="36">
                  <c:v>175.35175765964749</c:v>
                </c:pt>
                <c:pt idx="37">
                  <c:v>172.44682654865562</c:v>
                </c:pt>
                <c:pt idx="38">
                  <c:v>169.71828241169052</c:v>
                </c:pt>
                <c:pt idx="39">
                  <c:v>167.15540255635153</c:v>
                </c:pt>
                <c:pt idx="40">
                  <c:v>164.74811443151216</c:v>
                </c:pt>
                <c:pt idx="41">
                  <c:v>162.48695635723288</c:v>
                </c:pt>
                <c:pt idx="42">
                  <c:v>160.36304064676042</c:v>
                </c:pt>
                <c:pt idx="43">
                  <c:v>158.36801888963191</c:v>
                </c:pt>
                <c:pt idx="44">
                  <c:v>156.49404936740606</c:v>
                </c:pt>
                <c:pt idx="45">
                  <c:v>154.73376638686088</c:v>
                </c:pt>
                <c:pt idx="46">
                  <c:v>153.08025149901593</c:v>
                </c:pt>
                <c:pt idx="47">
                  <c:v>151.52700641096749</c:v>
                </c:pt>
                <c:pt idx="48">
                  <c:v>150.06792755573039</c:v>
                </c:pt>
                <c:pt idx="49">
                  <c:v>148.69728218402935</c:v>
                </c:pt>
                <c:pt idx="50">
                  <c:v>147.40968589260771</c:v>
                </c:pt>
                <c:pt idx="51">
                  <c:v>146.20008152260721</c:v>
                </c:pt>
                <c:pt idx="52">
                  <c:v>145.06371931727324</c:v>
                </c:pt>
                <c:pt idx="53">
                  <c:v>143.99613827886793</c:v>
                </c:pt>
                <c:pt idx="54">
                  <c:v>142.99314866467182</c:v>
                </c:pt>
                <c:pt idx="55">
                  <c:v>142.05081553031462</c:v>
                </c:pt>
                <c:pt idx="56">
                  <c:v>141.16544325398772</c:v>
                </c:pt>
                <c:pt idx="57">
                  <c:v>140.33356103521078</c:v>
                </c:pt>
                <c:pt idx="58">
                  <c:v>139.55190923525817</c:v>
                </c:pt>
                <c:pt idx="59">
                  <c:v>138.81742654975326</c:v>
                </c:pt>
                <c:pt idx="60">
                  <c:v>138.12723797862469</c:v>
                </c:pt>
                <c:pt idx="61">
                  <c:v>137.47864349533677</c:v>
                </c:pt>
                <c:pt idx="62">
                  <c:v>136.86910743754277</c:v>
                </c:pt>
                <c:pt idx="63">
                  <c:v>136.29624849575973</c:v>
                </c:pt>
                <c:pt idx="64">
                  <c:v>135.75783035385535</c:v>
                </c:pt>
                <c:pt idx="65">
                  <c:v>135.25175286427381</c:v>
                </c:pt>
                <c:pt idx="66">
                  <c:v>134.77604377698515</c:v>
                </c:pt>
                <c:pt idx="67">
                  <c:v>134.32885096203995</c:v>
                </c:pt>
                <c:pt idx="68">
                  <c:v>133.90843510674432</c:v>
                </c:pt>
                <c:pt idx="69">
                  <c:v>133.51316284948567</c:v>
                </c:pt>
                <c:pt idx="70">
                  <c:v>133.14150033755246</c:v>
                </c:pt>
                <c:pt idx="71">
                  <c:v>132.79200717414287</c:v>
                </c:pt>
                <c:pt idx="72">
                  <c:v>132.46333074506956</c:v>
                </c:pt>
                <c:pt idx="73">
                  <c:v>132.15420084922158</c:v>
                </c:pt>
                <c:pt idx="74">
                  <c:v>131.86342471505074</c:v>
                </c:pt>
                <c:pt idx="75">
                  <c:v>131.58988226702473</c:v>
                </c:pt>
                <c:pt idx="76">
                  <c:v>131.33252170849374</c:v>
                </c:pt>
                <c:pt idx="77">
                  <c:v>131.09035536085224</c:v>
                </c:pt>
                <c:pt idx="78">
                  <c:v>130.86245576848788</c:v>
                </c:pt>
                <c:pt idx="79">
                  <c:v>130.64795202522018</c:v>
                </c:pt>
                <c:pt idx="80">
                  <c:v>130.446026334885</c:v>
                </c:pt>
                <c:pt idx="81">
                  <c:v>130.25591076493149</c:v>
                </c:pt>
                <c:pt idx="82">
                  <c:v>130.07688423416485</c:v>
                </c:pt>
                <c:pt idx="83">
                  <c:v>129.90826963021897</c:v>
                </c:pt>
                <c:pt idx="84">
                  <c:v>129.74943114851811</c:v>
                </c:pt>
                <c:pt idx="85">
                  <c:v>129.59977177362526</c:v>
                </c:pt>
                <c:pt idx="86">
                  <c:v>129.45873091246841</c:v>
                </c:pt>
                <c:pt idx="87">
                  <c:v>129.32578217628165</c:v>
                </c:pt>
                <c:pt idx="88">
                  <c:v>129.20043129860392</c:v>
                </c:pt>
                <c:pt idx="89">
                  <c:v>129.08221417351484</c:v>
                </c:pt>
                <c:pt idx="90">
                  <c:v>128.97069501727199</c:v>
                </c:pt>
                <c:pt idx="91">
                  <c:v>128.86546465018523</c:v>
                </c:pt>
                <c:pt idx="92">
                  <c:v>128.76613886075862</c:v>
                </c:pt>
                <c:pt idx="93">
                  <c:v>128.67235689639767</c:v>
                </c:pt>
                <c:pt idx="94">
                  <c:v>128.58378002372771</c:v>
                </c:pt>
                <c:pt idx="95">
                  <c:v>128.50009019332865</c:v>
                </c:pt>
                <c:pt idx="96">
                  <c:v>128.42098876775231</c:v>
                </c:pt>
                <c:pt idx="97">
                  <c:v>128.34619535712076</c:v>
                </c:pt>
                <c:pt idx="98">
                  <c:v>128.2754466863656</c:v>
                </c:pt>
                <c:pt idx="99">
                  <c:v>128.20849555739144</c:v>
                </c:pt>
                <c:pt idx="100">
                  <c:v>128.14510987452232</c:v>
                </c:pt>
                <c:pt idx="101">
                  <c:v>128.08507171108153</c:v>
                </c:pt>
                <c:pt idx="102">
                  <c:v>128.02817646140329</c:v>
                </c:pt>
                <c:pt idx="103">
                  <c:v>127.97423201499348</c:v>
                </c:pt>
                <c:pt idx="104">
                  <c:v>127.92305799713688</c:v>
                </c:pt>
                <c:pt idx="105">
                  <c:v>127.87448505380272</c:v>
                </c:pt>
                <c:pt idx="106">
                  <c:v>127.82835418084781</c:v>
                </c:pt>
                <c:pt idx="107">
                  <c:v>127.78451608802533</c:v>
                </c:pt>
                <c:pt idx="108">
                  <c:v>127.74283060729141</c:v>
                </c:pt>
                <c:pt idx="109">
                  <c:v>127.70316614224564</c:v>
                </c:pt>
                <c:pt idx="110">
                  <c:v>127.66539913339203</c:v>
                </c:pt>
                <c:pt idx="111">
                  <c:v>127.62941357402636</c:v>
                </c:pt>
                <c:pt idx="112">
                  <c:v>127.59510056092881</c:v>
                </c:pt>
                <c:pt idx="113">
                  <c:v>127.56235782923619</c:v>
                </c:pt>
                <c:pt idx="114">
                  <c:v>127.53108937907376</c:v>
                </c:pt>
                <c:pt idx="115">
                  <c:v>127.50120507687424</c:v>
                </c:pt>
                <c:pt idx="116">
                  <c:v>127.47262029783046</c:v>
                </c:pt>
                <c:pt idx="117">
                  <c:v>127.44525559682529</c:v>
                </c:pt>
                <c:pt idx="118">
                  <c:v>127.4190363825256</c:v>
                </c:pt>
                <c:pt idx="119">
                  <c:v>127.393892629446</c:v>
                </c:pt>
                <c:pt idx="120">
                  <c:v>127.36975859317656</c:v>
                </c:pt>
                <c:pt idx="121">
                  <c:v>127.34657255092374</c:v>
                </c:pt>
                <c:pt idx="122">
                  <c:v>127.32427655787193</c:v>
                </c:pt>
                <c:pt idx="123">
                  <c:v>127.30281620670914</c:v>
                </c:pt>
                <c:pt idx="124">
                  <c:v>127.28214042195818</c:v>
                </c:pt>
                <c:pt idx="125">
                  <c:v>127.26220126063615</c:v>
                </c:pt>
                <c:pt idx="126">
                  <c:v>127.24295370025729</c:v>
                </c:pt>
                <c:pt idx="127">
                  <c:v>127.22435548695455</c:v>
                </c:pt>
                <c:pt idx="128">
                  <c:v>127.20636694246723</c:v>
                </c:pt>
                <c:pt idx="129">
                  <c:v>127.1889508249191</c:v>
                </c:pt>
                <c:pt idx="130">
                  <c:v>127.17207216428328</c:v>
                </c:pt>
                <c:pt idx="131">
                  <c:v>127.1556981326527</c:v>
                </c:pt>
                <c:pt idx="132">
                  <c:v>127.13979791134645</c:v>
                </c:pt>
                <c:pt idx="133">
                  <c:v>127.12434257700079</c:v>
                </c:pt>
                <c:pt idx="134">
                  <c:v>127.10930496551143</c:v>
                </c:pt>
                <c:pt idx="135">
                  <c:v>127.09465958343769</c:v>
                </c:pt>
                <c:pt idx="136">
                  <c:v>127.08038249409358</c:v>
                </c:pt>
                <c:pt idx="137">
                  <c:v>127.06645122578797</c:v>
                </c:pt>
                <c:pt idx="138">
                  <c:v>127.05284468639277</c:v>
                </c:pt>
                <c:pt idx="139">
                  <c:v>127.0395430747473</c:v>
                </c:pt>
                <c:pt idx="140">
                  <c:v>127.02652780155476</c:v>
                </c:pt>
                <c:pt idx="141">
                  <c:v>127.01378141977138</c:v>
                </c:pt>
                <c:pt idx="142">
                  <c:v>127.00128754233874</c:v>
                </c:pt>
                <c:pt idx="143">
                  <c:v>126.9890307947219</c:v>
                </c:pt>
                <c:pt idx="144">
                  <c:v>126.97699674213413</c:v>
                </c:pt>
                <c:pt idx="145">
                  <c:v>126.96517182941847</c:v>
                </c:pt>
                <c:pt idx="146">
                  <c:v>126.95354333674969</c:v>
                </c:pt>
                <c:pt idx="147">
                  <c:v>126.94209932267997</c:v>
                </c:pt>
                <c:pt idx="148">
                  <c:v>126.93082857984095</c:v>
                </c:pt>
                <c:pt idx="149">
                  <c:v>126.91972058431756</c:v>
                </c:pt>
                <c:pt idx="150">
                  <c:v>126.90876545451424</c:v>
                </c:pt>
                <c:pt idx="151">
                  <c:v>126.89795392267777</c:v>
                </c:pt>
                <c:pt idx="152">
                  <c:v>126.88727728110693</c:v>
                </c:pt>
                <c:pt idx="153">
                  <c:v>126.87672736316769</c:v>
                </c:pt>
                <c:pt idx="154">
                  <c:v>126.86629649583114</c:v>
                </c:pt>
                <c:pt idx="155">
                  <c:v>126.85597748068878</c:v>
                </c:pt>
                <c:pt idx="156">
                  <c:v>126.84576356231103</c:v>
                </c:pt>
                <c:pt idx="157">
                  <c:v>126.83564839027773</c:v>
                </c:pt>
                <c:pt idx="158">
                  <c:v>126.82562601284974</c:v>
                </c:pt>
                <c:pt idx="159">
                  <c:v>126.8156908421636</c:v>
                </c:pt>
                <c:pt idx="160">
                  <c:v>126.80583763524655</c:v>
                </c:pt>
                <c:pt idx="161">
                  <c:v>126.79606145921119</c:v>
                </c:pt>
                <c:pt idx="162">
                  <c:v>126.78635769758361</c:v>
                </c:pt>
                <c:pt idx="163">
                  <c:v>126.77672200600566</c:v>
                </c:pt>
                <c:pt idx="164">
                  <c:v>126.76715031223473</c:v>
                </c:pt>
                <c:pt idx="165">
                  <c:v>126.75763879399504</c:v>
                </c:pt>
                <c:pt idx="166">
                  <c:v>126.74818386315678</c:v>
                </c:pt>
                <c:pt idx="167">
                  <c:v>126.73878215307965</c:v>
                </c:pt>
                <c:pt idx="168">
                  <c:v>126.72943049962804</c:v>
                </c:pt>
                <c:pt idx="169">
                  <c:v>126.72012593484271</c:v>
                </c:pt>
                <c:pt idx="170">
                  <c:v>126.71086567112022</c:v>
                </c:pt>
                <c:pt idx="171">
                  <c:v>126.70164709804865</c:v>
                </c:pt>
                <c:pt idx="172">
                  <c:v>126.69246776025878</c:v>
                </c:pt>
                <c:pt idx="173">
                  <c:v>126.68332535109572</c:v>
                </c:pt>
                <c:pt idx="174">
                  <c:v>126.674217712619</c:v>
                </c:pt>
                <c:pt idx="175">
                  <c:v>126.6651428102894</c:v>
                </c:pt>
                <c:pt idx="176">
                  <c:v>126.65609874246142</c:v>
                </c:pt>
                <c:pt idx="177">
                  <c:v>126.64708372139843</c:v>
                </c:pt>
                <c:pt idx="178">
                  <c:v>126.6380960637803</c:v>
                </c:pt>
                <c:pt idx="179">
                  <c:v>126.62913420019572</c:v>
                </c:pt>
                <c:pt idx="180">
                  <c:v>126.62019664982927</c:v>
                </c:pt>
                <c:pt idx="181">
                  <c:v>126.61128202362536</c:v>
                </c:pt>
                <c:pt idx="182">
                  <c:v>126.60238902112431</c:v>
                </c:pt>
                <c:pt idx="183">
                  <c:v>126.59351641780559</c:v>
                </c:pt>
                <c:pt idx="184">
                  <c:v>126.58466306825211</c:v>
                </c:pt>
                <c:pt idx="185">
                  <c:v>126.57582789349364</c:v>
                </c:pt>
                <c:pt idx="186">
                  <c:v>126.56700988417091</c:v>
                </c:pt>
                <c:pt idx="187">
                  <c:v>126.55820809104324</c:v>
                </c:pt>
                <c:pt idx="188">
                  <c:v>126.54942162182437</c:v>
                </c:pt>
                <c:pt idx="189">
                  <c:v>126.5406496411825</c:v>
                </c:pt>
                <c:pt idx="190">
                  <c:v>126.53189136757615</c:v>
                </c:pt>
                <c:pt idx="191">
                  <c:v>126.52314606376169</c:v>
                </c:pt>
                <c:pt idx="192">
                  <c:v>126.51441303679346</c:v>
                </c:pt>
                <c:pt idx="193">
                  <c:v>126.50569164118775</c:v>
                </c:pt>
                <c:pt idx="194">
                  <c:v>126.4969812662664</c:v>
                </c:pt>
                <c:pt idx="195">
                  <c:v>126.48828133615675</c:v>
                </c:pt>
                <c:pt idx="196">
                  <c:v>126.47959132244813</c:v>
                </c:pt>
                <c:pt idx="197">
                  <c:v>126.47091071887884</c:v>
                </c:pt>
                <c:pt idx="198">
                  <c:v>126.46223904766441</c:v>
                </c:pt>
                <c:pt idx="199">
                  <c:v>126.45357587215412</c:v>
                </c:pt>
                <c:pt idx="200">
                  <c:v>126.44492077151793</c:v>
                </c:pt>
                <c:pt idx="201">
                  <c:v>126.43627335656716</c:v>
                </c:pt>
                <c:pt idx="202">
                  <c:v>126.42763326026207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CB-41BD-B714-44B22B887509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curve-70-0'!$T$3:$T$205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29.878559916597645</c:v>
                </c:pt>
                <c:pt idx="2">
                  <c:v>114.35501938930584</c:v>
                </c:pt>
                <c:pt idx="3">
                  <c:v>109.09710535571155</c:v>
                </c:pt>
                <c:pt idx="4">
                  <c:v>104.15642434400054</c:v>
                </c:pt>
                <c:pt idx="5">
                  <c:v>99.513987155804926</c:v>
                </c:pt>
                <c:pt idx="6">
                  <c:v>95.151923841390769</c:v>
                </c:pt>
                <c:pt idx="7">
                  <c:v>91.053419717704273</c:v>
                </c:pt>
                <c:pt idx="8">
                  <c:v>87.202654813690998</c:v>
                </c:pt>
                <c:pt idx="9">
                  <c:v>83.584746580855551</c:v>
                </c:pt>
                <c:pt idx="10">
                  <c:v>80.18569572563672</c:v>
                </c:pt>
                <c:pt idx="11">
                  <c:v>76.992335007408116</c:v>
                </c:pt>
                <c:pt idx="12">
                  <c:v>73.992280868045839</c:v>
                </c:pt>
                <c:pt idx="13">
                  <c:v>71.173887742236602</c:v>
                </c:pt>
                <c:pt idx="14">
                  <c:v>68.526204925383155</c:v>
                </c:pt>
                <c:pt idx="15">
                  <c:v>66.038935863372643</c:v>
                </c:pt>
                <c:pt idx="16">
                  <c:v>63.702399738461445</c:v>
                </c:pt>
                <c:pt idx="17">
                  <c:v>61.507495240330861</c:v>
                </c:pt>
                <c:pt idx="18">
                  <c:v>59.445666395446835</c:v>
                </c:pt>
                <c:pt idx="19">
                  <c:v>57.508870354322042</c:v>
                </c:pt>
                <c:pt idx="20">
                  <c:v>55.689547029284071</c:v>
                </c:pt>
                <c:pt idx="21">
                  <c:v>53.980590479992792</c:v>
                </c:pt>
                <c:pt idx="22">
                  <c:v>52.375321956804598</c:v>
                </c:pt>
                <c:pt idx="23">
                  <c:v>50.867464503769391</c:v>
                </c:pt>
                <c:pt idx="24">
                  <c:v>49.451119041394314</c:v>
                </c:pt>
                <c:pt idx="25">
                  <c:v>48.120741846487171</c:v>
                </c:pt>
                <c:pt idx="26">
                  <c:v>46.871123342896681</c:v>
                </c:pt>
                <c:pt idx="27">
                  <c:v>45.697368144913156</c:v>
                </c:pt>
                <c:pt idx="28">
                  <c:v>44.59487626018273</c:v>
                </c:pt>
                <c:pt idx="29">
                  <c:v>43.559325412915264</c:v>
                </c:pt>
                <c:pt idx="30">
                  <c:v>42.586654397552905</c:v>
                </c:pt>
                <c:pt idx="31">
                  <c:v>41.673047427005272</c:v>
                </c:pt>
                <c:pt idx="32">
                  <c:v>40.814919397154029</c:v>
                </c:pt>
                <c:pt idx="33">
                  <c:v>40.008902033028619</c:v>
                </c:pt>
                <c:pt idx="34">
                  <c:v>39.251830851275976</c:v>
                </c:pt>
                <c:pt idx="35">
                  <c:v>38.540732904270548</c:v>
                </c:pt>
                <c:pt idx="36">
                  <c:v>37.872815247954804</c:v>
                </c:pt>
                <c:pt idx="37">
                  <c:v>37.245454099396554</c:v>
                </c:pt>
                <c:pt idx="38">
                  <c:v>36.656184642514688</c:v>
                </c:pt>
                <c:pt idx="39">
                  <c:v>36.102691441775931</c:v>
                </c:pt>
                <c:pt idx="40">
                  <c:v>35.582799429800836</c:v>
                </c:pt>
                <c:pt idx="41">
                  <c:v>35.094465431388343</c:v>
                </c:pt>
                <c:pt idx="42">
                  <c:v>34.635770203540737</c:v>
                </c:pt>
                <c:pt idx="43">
                  <c:v>34.204910941677539</c:v>
                </c:pt>
                <c:pt idx="44">
                  <c:v>33.800194245951843</c:v>
                </c:pt>
                <c:pt idx="45">
                  <c:v>33.420029501258398</c:v>
                </c:pt>
                <c:pt idx="46">
                  <c:v>33.062922664149568</c:v>
                </c:pt>
                <c:pt idx="47">
                  <c:v>32.727470415018971</c:v>
                </c:pt>
                <c:pt idx="48">
                  <c:v>32.412354668074606</c:v>
                </c:pt>
                <c:pt idx="49">
                  <c:v>32.116337409751871</c:v>
                </c:pt>
                <c:pt idx="50">
                  <c:v>31.838255847145959</c:v>
                </c:pt>
                <c:pt idx="51">
                  <c:v>31.577017852140038</c:v>
                </c:pt>
                <c:pt idx="52">
                  <c:v>31.331597677335267</c:v>
                </c:pt>
                <c:pt idx="53">
                  <c:v>31.101031930819712</c:v>
                </c:pt>
                <c:pt idx="54">
                  <c:v>30.884415796810721</c:v>
                </c:pt>
                <c:pt idx="55">
                  <c:v>30.680899482369618</c:v>
                </c:pt>
                <c:pt idx="56">
                  <c:v>30.489684875852337</c:v>
                </c:pt>
                <c:pt idx="57">
                  <c:v>30.310022415742054</c:v>
                </c:pt>
                <c:pt idx="58">
                  <c:v>30.141208141173713</c:v>
                </c:pt>
                <c:pt idx="59">
                  <c:v>29.98258092211023</c:v>
                </c:pt>
                <c:pt idx="60">
                  <c:v>29.833519861661994</c:v>
                </c:pt>
                <c:pt idx="61">
                  <c:v>29.693441849373173</c:v>
                </c:pt>
                <c:pt idx="62">
                  <c:v>29.561799270265062</c:v>
                </c:pt>
                <c:pt idx="63">
                  <c:v>29.438077842991259</c:v>
                </c:pt>
                <c:pt idx="64">
                  <c:v>29.321794598727081</c:v>
                </c:pt>
                <c:pt idx="65">
                  <c:v>29.212495975513487</c:v>
                </c:pt>
                <c:pt idx="66">
                  <c:v>29.109756032159623</c:v>
                </c:pt>
                <c:pt idx="67">
                  <c:v>29.013174768723783</c:v>
                </c:pt>
                <c:pt idx="68">
                  <c:v>28.922376549475722</c:v>
                </c:pt>
                <c:pt idx="69">
                  <c:v>28.837008620142804</c:v>
                </c:pt>
                <c:pt idx="70">
                  <c:v>28.756739716708871</c:v>
                </c:pt>
                <c:pt idx="71">
                  <c:v>28.681258758251108</c:v>
                </c:pt>
                <c:pt idx="72">
                  <c:v>28.61027362176673</c:v>
                </c:pt>
                <c:pt idx="73">
                  <c:v>28.543509982590283</c:v>
                </c:pt>
                <c:pt idx="74">
                  <c:v>28.480710238170715</c:v>
                </c:pt>
                <c:pt idx="75">
                  <c:v>28.421632485824688</c:v>
                </c:pt>
                <c:pt idx="76">
                  <c:v>28.366049568818013</c:v>
                </c:pt>
                <c:pt idx="77">
                  <c:v>28.313748177792341</c:v>
                </c:pt>
                <c:pt idx="78">
                  <c:v>28.264528009587956</c:v>
                </c:pt>
                <c:pt idx="79">
                  <c:v>28.218200973896483</c:v>
                </c:pt>
                <c:pt idx="80">
                  <c:v>28.174590450477609</c:v>
                </c:pt>
                <c:pt idx="81">
                  <c:v>28.133530588056658</c:v>
                </c:pt>
                <c:pt idx="82">
                  <c:v>28.094865653787366</c:v>
                </c:pt>
                <c:pt idx="83">
                  <c:v>28.058449410729214</c:v>
                </c:pt>
                <c:pt idx="84">
                  <c:v>28.024144543157362</c:v>
                </c:pt>
                <c:pt idx="85">
                  <c:v>27.991822112621435</c:v>
                </c:pt>
                <c:pt idx="86">
                  <c:v>27.961361046803514</c:v>
                </c:pt>
                <c:pt idx="87">
                  <c:v>27.932647660492318</c:v>
                </c:pt>
                <c:pt idx="88">
                  <c:v>27.905575205940359</c:v>
                </c:pt>
                <c:pt idx="89">
                  <c:v>27.880043449187372</c:v>
                </c:pt>
                <c:pt idx="90">
                  <c:v>27.855958273033725</c:v>
                </c:pt>
                <c:pt idx="91">
                  <c:v>27.83323130598049</c:v>
                </c:pt>
                <c:pt idx="92">
                  <c:v>27.811779568935993</c:v>
                </c:pt>
                <c:pt idx="93">
                  <c:v>27.791525149256092</c:v>
                </c:pt>
                <c:pt idx="94">
                  <c:v>27.772394889817679</c:v>
                </c:pt>
                <c:pt idx="95">
                  <c:v>27.754320100642616</c:v>
                </c:pt>
                <c:pt idx="96">
                  <c:v>27.73723628418827</c:v>
                </c:pt>
                <c:pt idx="97">
                  <c:v>27.721082883872111</c:v>
                </c:pt>
                <c:pt idx="98">
                  <c:v>27.705803039429366</c:v>
                </c:pt>
                <c:pt idx="99">
                  <c:v>27.691343362771299</c:v>
                </c:pt>
                <c:pt idx="100">
                  <c:v>27.67765372751051</c:v>
                </c:pt>
                <c:pt idx="101">
                  <c:v>27.664687067369588</c:v>
                </c:pt>
                <c:pt idx="102">
                  <c:v>27.652399193040452</c:v>
                </c:pt>
                <c:pt idx="103">
                  <c:v>27.640748613827025</c:v>
                </c:pt>
                <c:pt idx="104">
                  <c:v>27.629696373638318</c:v>
                </c:pt>
                <c:pt idx="105">
                  <c:v>27.619205896548578</c:v>
                </c:pt>
                <c:pt idx="106">
                  <c:v>27.609242841924321</c:v>
                </c:pt>
                <c:pt idx="107">
                  <c:v>27.59977496706831</c:v>
                </c:pt>
                <c:pt idx="108">
                  <c:v>27.590771999430508</c:v>
                </c:pt>
                <c:pt idx="109">
                  <c:v>27.582205517702786</c:v>
                </c:pt>
                <c:pt idx="110">
                  <c:v>27.574048836330235</c:v>
                </c:pt>
                <c:pt idx="111">
                  <c:v>27.56627690095641</c:v>
                </c:pt>
                <c:pt idx="112">
                  <c:v>27.558866191385452</c:v>
                </c:pt>
                <c:pt idx="113">
                  <c:v>27.551794621127357</c:v>
                </c:pt>
                <c:pt idx="114">
                  <c:v>27.545041456760845</c:v>
                </c:pt>
                <c:pt idx="115">
                  <c:v>27.538587231829204</c:v>
                </c:pt>
                <c:pt idx="116">
                  <c:v>27.532413669619938</c:v>
                </c:pt>
                <c:pt idx="117">
                  <c:v>27.526503612094636</c:v>
                </c:pt>
                <c:pt idx="118">
                  <c:v>27.520840949502187</c:v>
                </c:pt>
                <c:pt idx="119">
                  <c:v>27.515410558192421</c:v>
                </c:pt>
                <c:pt idx="120">
                  <c:v>27.510198239113038</c:v>
                </c:pt>
                <c:pt idx="121">
                  <c:v>27.505190661773494</c:v>
                </c:pt>
                <c:pt idx="122">
                  <c:v>27.500375311625728</c:v>
                </c:pt>
                <c:pt idx="123">
                  <c:v>27.495740438128184</c:v>
                </c:pt>
                <c:pt idx="124">
                  <c:v>27.491275010326927</c:v>
                </c:pt>
                <c:pt idx="125">
                  <c:v>27.486968673803478</c:v>
                </c:pt>
                <c:pt idx="126">
                  <c:v>27.482811704889105</c:v>
                </c:pt>
                <c:pt idx="127">
                  <c:v>27.478794977863206</c:v>
                </c:pt>
                <c:pt idx="128">
                  <c:v>27.474909923267784</c:v>
                </c:pt>
                <c:pt idx="129">
                  <c:v>27.471148497839302</c:v>
                </c:pt>
                <c:pt idx="130">
                  <c:v>27.467503148973439</c:v>
                </c:pt>
                <c:pt idx="131">
                  <c:v>27.463966786707047</c:v>
                </c:pt>
                <c:pt idx="132">
                  <c:v>27.460532755016629</c:v>
                </c:pt>
                <c:pt idx="133">
                  <c:v>27.457194807217054</c:v>
                </c:pt>
                <c:pt idx="134">
                  <c:v>27.453947076576718</c:v>
                </c:pt>
                <c:pt idx="135">
                  <c:v>27.45078405718321</c:v>
                </c:pt>
                <c:pt idx="136">
                  <c:v>27.447700579341987</c:v>
                </c:pt>
                <c:pt idx="137">
                  <c:v>27.444691789758728</c:v>
                </c:pt>
                <c:pt idx="138">
                  <c:v>27.441753133088309</c:v>
                </c:pt>
                <c:pt idx="139">
                  <c:v>27.438880332800522</c:v>
                </c:pt>
                <c:pt idx="140">
                  <c:v>27.436069374095769</c:v>
                </c:pt>
                <c:pt idx="141">
                  <c:v>27.433316488871018</c:v>
                </c:pt>
                <c:pt idx="142">
                  <c:v>27.430618137952123</c:v>
                </c:pt>
                <c:pt idx="143">
                  <c:v>27.427971000843336</c:v>
                </c:pt>
                <c:pt idx="144">
                  <c:v>27.425371960009773</c:v>
                </c:pt>
                <c:pt idx="145">
                  <c:v>27.422818087893411</c:v>
                </c:pt>
                <c:pt idx="146">
                  <c:v>27.420306637345913</c:v>
                </c:pt>
                <c:pt idx="147">
                  <c:v>27.417835029327946</c:v>
                </c:pt>
                <c:pt idx="148">
                  <c:v>27.415400843342056</c:v>
                </c:pt>
                <c:pt idx="149">
                  <c:v>27.41300180649872</c:v>
                </c:pt>
                <c:pt idx="150">
                  <c:v>27.410635784632511</c:v>
                </c:pt>
                <c:pt idx="151">
                  <c:v>27.408300776151851</c:v>
                </c:pt>
                <c:pt idx="152">
                  <c:v>27.405994900421636</c:v>
                </c:pt>
                <c:pt idx="153">
                  <c:v>27.403716393663078</c:v>
                </c:pt>
                <c:pt idx="154">
                  <c:v>27.401463598703113</c:v>
                </c:pt>
                <c:pt idx="155">
                  <c:v>27.399234960874228</c:v>
                </c:pt>
                <c:pt idx="156">
                  <c:v>27.397029021180717</c:v>
                </c:pt>
                <c:pt idx="157">
                  <c:v>27.394844408098269</c:v>
                </c:pt>
                <c:pt idx="158">
                  <c:v>27.392679836207208</c:v>
                </c:pt>
                <c:pt idx="159">
                  <c:v>27.390534098675463</c:v>
                </c:pt>
                <c:pt idx="160">
                  <c:v>27.388406063158286</c:v>
                </c:pt>
                <c:pt idx="161">
                  <c:v>27.386294664281241</c:v>
                </c:pt>
                <c:pt idx="162">
                  <c:v>27.38419890500689</c:v>
                </c:pt>
                <c:pt idx="163">
                  <c:v>27.382117847067676</c:v>
                </c:pt>
                <c:pt idx="164">
                  <c:v>27.380050610965846</c:v>
                </c:pt>
                <c:pt idx="165">
                  <c:v>27.377996371189937</c:v>
                </c:pt>
                <c:pt idx="166">
                  <c:v>27.375954352797869</c:v>
                </c:pt>
                <c:pt idx="167">
                  <c:v>27.373923828683491</c:v>
                </c:pt>
                <c:pt idx="168">
                  <c:v>27.371904115476351</c:v>
                </c:pt>
                <c:pt idx="169">
                  <c:v>27.369894572174957</c:v>
                </c:pt>
                <c:pt idx="170">
                  <c:v>27.367894596729933</c:v>
                </c:pt>
                <c:pt idx="171">
                  <c:v>27.365903625360634</c:v>
                </c:pt>
                <c:pt idx="172">
                  <c:v>27.363921127771579</c:v>
                </c:pt>
                <c:pt idx="173">
                  <c:v>27.361946605785672</c:v>
                </c:pt>
                <c:pt idx="174">
                  <c:v>27.359979593344242</c:v>
                </c:pt>
                <c:pt idx="175">
                  <c:v>27.358019651040067</c:v>
                </c:pt>
                <c:pt idx="176">
                  <c:v>27.356066368167468</c:v>
                </c:pt>
                <c:pt idx="177">
                  <c:v>27.354119358622103</c:v>
                </c:pt>
                <c:pt idx="178">
                  <c:v>27.352178258850866</c:v>
                </c:pt>
                <c:pt idx="179">
                  <c:v>27.350242729901971</c:v>
                </c:pt>
                <c:pt idx="180">
                  <c:v>27.348312451958023</c:v>
                </c:pt>
                <c:pt idx="181">
                  <c:v>27.346387125019344</c:v>
                </c:pt>
                <c:pt idx="182">
                  <c:v>27.344466468220659</c:v>
                </c:pt>
                <c:pt idx="183">
                  <c:v>27.342550217097561</c:v>
                </c:pt>
                <c:pt idx="184">
                  <c:v>27.340638124269901</c:v>
                </c:pt>
                <c:pt idx="185">
                  <c:v>27.338729956708342</c:v>
                </c:pt>
                <c:pt idx="186">
                  <c:v>27.336825496417667</c:v>
                </c:pt>
                <c:pt idx="187">
                  <c:v>27.334924538386701</c:v>
                </c:pt>
                <c:pt idx="188">
                  <c:v>27.333026889904954</c:v>
                </c:pt>
                <c:pt idx="189">
                  <c:v>27.331132370562592</c:v>
                </c:pt>
                <c:pt idx="190">
                  <c:v>27.32924081156709</c:v>
                </c:pt>
                <c:pt idx="191">
                  <c:v>27.327352053693094</c:v>
                </c:pt>
                <c:pt idx="192">
                  <c:v>27.325465947282456</c:v>
                </c:pt>
                <c:pt idx="193">
                  <c:v>27.32358235292757</c:v>
                </c:pt>
                <c:pt idx="194">
                  <c:v>27.321701138737911</c:v>
                </c:pt>
                <c:pt idx="195">
                  <c:v>27.31982218034004</c:v>
                </c:pt>
                <c:pt idx="196">
                  <c:v>27.31794536361107</c:v>
                </c:pt>
                <c:pt idx="197">
                  <c:v>27.316070579211697</c:v>
                </c:pt>
                <c:pt idx="198">
                  <c:v>27.314197723952962</c:v>
                </c:pt>
                <c:pt idx="199">
                  <c:v>27.312326703529727</c:v>
                </c:pt>
                <c:pt idx="200">
                  <c:v>27.310457427053699</c:v>
                </c:pt>
                <c:pt idx="201">
                  <c:v>27.308589810470295</c:v>
                </c:pt>
                <c:pt idx="202">
                  <c:v>27.306723774508519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CB-41BD-B714-44B22B887509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curve-70-0'!$V$3:$V$205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5.5334313688359957</c:v>
                </c:pt>
                <c:pt idx="2">
                  <c:v>21.182198753069148</c:v>
                </c:pt>
                <c:pt idx="3">
                  <c:v>20.208030862820525</c:v>
                </c:pt>
                <c:pt idx="4">
                  <c:v>19.292659391492162</c:v>
                </c:pt>
                <c:pt idx="5">
                  <c:v>18.432562431991428</c:v>
                </c:pt>
                <c:pt idx="6">
                  <c:v>17.624425948659095</c:v>
                </c:pt>
                <c:pt idx="7">
                  <c:v>16.865131860375193</c:v>
                </c:pt>
                <c:pt idx="8">
                  <c:v>16.151746766110975</c:v>
                </c:pt>
                <c:pt idx="9">
                  <c:v>15.481511282045002</c:v>
                </c:pt>
                <c:pt idx="10">
                  <c:v>14.851829962905239</c:v>
                </c:pt>
                <c:pt idx="11">
                  <c:v>14.260261777920835</c:v>
                </c:pt>
                <c:pt idx="12">
                  <c:v>13.704511115943951</c:v>
                </c:pt>
                <c:pt idx="13">
                  <c:v>13.182419291264402</c:v>
                </c:pt>
                <c:pt idx="14">
                  <c:v>12.691956526829086</c:v>
                </c:pt>
                <c:pt idx="15">
                  <c:v>12.231214389299971</c:v>
                </c:pt>
                <c:pt idx="16">
                  <c:v>11.798398652282938</c:v>
                </c:pt>
                <c:pt idx="17">
                  <c:v>11.391822566844123</c:v>
                </c:pt>
                <c:pt idx="18">
                  <c:v>11.009900515519533</c:v>
                </c:pt>
                <c:pt idx="19">
                  <c:v>10.651142030959628</c:v>
                </c:pt>
                <c:pt idx="20">
                  <c:v>10.314146159084991</c:v>
                </c:pt>
                <c:pt idx="21">
                  <c:v>9.9975961475151642</c:v>
                </c:pt>
                <c:pt idx="22">
                  <c:v>9.7002544424373838</c:v>
                </c:pt>
                <c:pt idx="23">
                  <c:v>9.4209579755633044</c:v>
                </c:pt>
                <c:pt idx="24">
                  <c:v>9.15861372623894</c:v>
                </c:pt>
                <c:pt idx="25">
                  <c:v>8.9121945432668603</c:v>
                </c:pt>
                <c:pt idx="26">
                  <c:v>8.68073521036683</c:v>
                </c:pt>
                <c:pt idx="27">
                  <c:v>8.4633287443902638</c:v>
                </c:pt>
                <c:pt idx="28">
                  <c:v>8.2591229089490348</c:v>
                </c:pt>
                <c:pt idx="29">
                  <c:v>8.067316936117841</c:v>
                </c:pt>
                <c:pt idx="30">
                  <c:v>7.8871584395034944</c:v>
                </c:pt>
                <c:pt idx="31">
                  <c:v>7.7179405119731648</c:v>
                </c:pt>
                <c:pt idx="32">
                  <c:v>7.5589989934865551</c:v>
                </c:pt>
                <c:pt idx="33">
                  <c:v>7.4097099025771662</c:v>
                </c:pt>
                <c:pt idx="34">
                  <c:v>7.2694870193323879</c:v>
                </c:pt>
                <c:pt idx="35">
                  <c:v>7.1377796134175497</c:v>
                </c:pt>
                <c:pt idx="36">
                  <c:v>7.0140703063859</c:v>
                </c:pt>
                <c:pt idx="37">
                  <c:v>6.8978730619462247</c:v>
                </c:pt>
                <c:pt idx="38">
                  <c:v>6.7887312964676214</c:v>
                </c:pt>
                <c:pt idx="39">
                  <c:v>6.6862161022540612</c:v>
                </c:pt>
                <c:pt idx="40">
                  <c:v>6.5899245772604864</c:v>
                </c:pt>
                <c:pt idx="41">
                  <c:v>6.4994782542893157</c:v>
                </c:pt>
                <c:pt idx="42">
                  <c:v>6.4145216258704174</c:v>
                </c:pt>
                <c:pt idx="43">
                  <c:v>6.3347207555852769</c:v>
                </c:pt>
                <c:pt idx="44">
                  <c:v>6.259761974696243</c:v>
                </c:pt>
                <c:pt idx="45">
                  <c:v>6.1893506554744349</c:v>
                </c:pt>
                <c:pt idx="46">
                  <c:v>6.1232100599606376</c:v>
                </c:pt>
                <c:pt idx="47">
                  <c:v>6.0610802564387001</c:v>
                </c:pt>
                <c:pt idx="48">
                  <c:v>6.0027171022292158</c:v>
                </c:pt>
                <c:pt idx="49">
                  <c:v>5.9478912873611742</c:v>
                </c:pt>
                <c:pt idx="50">
                  <c:v>5.8963874357043089</c:v>
                </c:pt>
                <c:pt idx="51">
                  <c:v>5.8480032609042887</c:v>
                </c:pt>
                <c:pt idx="52">
                  <c:v>5.8025487726909297</c:v>
                </c:pt>
                <c:pt idx="53">
                  <c:v>5.759845531154717</c:v>
                </c:pt>
                <c:pt idx="54">
                  <c:v>5.7197259465868733</c:v>
                </c:pt>
                <c:pt idx="55">
                  <c:v>5.6820326212125849</c:v>
                </c:pt>
                <c:pt idx="56">
                  <c:v>5.6466177301595089</c:v>
                </c:pt>
                <c:pt idx="57">
                  <c:v>5.613342441408431</c:v>
                </c:pt>
                <c:pt idx="58">
                  <c:v>5.582076369410327</c:v>
                </c:pt>
                <c:pt idx="59">
                  <c:v>5.5526970619901306</c:v>
                </c:pt>
                <c:pt idx="60">
                  <c:v>5.5250895191449878</c:v>
                </c:pt>
                <c:pt idx="61">
                  <c:v>5.4991457398134704</c:v>
                </c:pt>
                <c:pt idx="62">
                  <c:v>5.4747642975017108</c:v>
                </c:pt>
                <c:pt idx="63">
                  <c:v>5.4518499398303888</c:v>
                </c:pt>
                <c:pt idx="64">
                  <c:v>5.4303132141542143</c:v>
                </c:pt>
                <c:pt idx="65">
                  <c:v>5.4100701145709529</c:v>
                </c:pt>
                <c:pt idx="66">
                  <c:v>5.3910417510794062</c:v>
                </c:pt>
                <c:pt idx="67">
                  <c:v>5.3731540384815979</c:v>
                </c:pt>
                <c:pt idx="68">
                  <c:v>5.3563374042697731</c:v>
                </c:pt>
                <c:pt idx="69">
                  <c:v>5.3405265139794267</c:v>
                </c:pt>
                <c:pt idx="70">
                  <c:v>5.3256600135020982</c:v>
                </c:pt>
                <c:pt idx="71">
                  <c:v>5.3116802869657151</c:v>
                </c:pt>
                <c:pt idx="72">
                  <c:v>5.2985332298027821</c:v>
                </c:pt>
                <c:pt idx="73">
                  <c:v>5.2861680339688633</c:v>
                </c:pt>
                <c:pt idx="74">
                  <c:v>5.2745369886020299</c:v>
                </c:pt>
                <c:pt idx="75">
                  <c:v>5.2635952906809891</c:v>
                </c:pt>
                <c:pt idx="76">
                  <c:v>5.2533008683397497</c:v>
                </c:pt>
                <c:pt idx="77">
                  <c:v>5.24361421443409</c:v>
                </c:pt>
                <c:pt idx="78">
                  <c:v>5.2344982307395149</c:v>
                </c:pt>
                <c:pt idx="79">
                  <c:v>5.2259180810088068</c:v>
                </c:pt>
                <c:pt idx="80">
                  <c:v>5.2178410533954001</c:v>
                </c:pt>
                <c:pt idx="81">
                  <c:v>5.2102364305972593</c:v>
                </c:pt>
                <c:pt idx="82">
                  <c:v>5.2030753693665943</c:v>
                </c:pt>
                <c:pt idx="83">
                  <c:v>5.196330785208759</c:v>
                </c:pt>
                <c:pt idx="84">
                  <c:v>5.1899772459407245</c:v>
                </c:pt>
                <c:pt idx="85">
                  <c:v>5.1839908709450109</c:v>
                </c:pt>
                <c:pt idx="86">
                  <c:v>5.1783492364987369</c:v>
                </c:pt>
                <c:pt idx="87">
                  <c:v>5.1730312870512662</c:v>
                </c:pt>
                <c:pt idx="88">
                  <c:v>5.168017251944157</c:v>
                </c:pt>
                <c:pt idx="89">
                  <c:v>5.1632885669405937</c:v>
                </c:pt>
                <c:pt idx="90">
                  <c:v>5.1588278006908794</c:v>
                </c:pt>
                <c:pt idx="91">
                  <c:v>5.154618586007409</c:v>
                </c:pt>
                <c:pt idx="92">
                  <c:v>5.1506455544303451</c:v>
                </c:pt>
                <c:pt idx="93">
                  <c:v>5.1468942758559066</c:v>
                </c:pt>
                <c:pt idx="94">
                  <c:v>5.1433512009491089</c:v>
                </c:pt>
                <c:pt idx="95">
                  <c:v>5.1400036077331457</c:v>
                </c:pt>
                <c:pt idx="96">
                  <c:v>5.1368395507100919</c:v>
                </c:pt>
                <c:pt idx="97">
                  <c:v>5.1338478142848309</c:v>
                </c:pt>
                <c:pt idx="98">
                  <c:v>5.1310178674546236</c:v>
                </c:pt>
                <c:pt idx="99">
                  <c:v>5.1283398222956578</c:v>
                </c:pt>
                <c:pt idx="100">
                  <c:v>5.1258043949808929</c:v>
                </c:pt>
                <c:pt idx="101">
                  <c:v>5.1234028684432609</c:v>
                </c:pt>
                <c:pt idx="102">
                  <c:v>5.1211270584561319</c:v>
                </c:pt>
                <c:pt idx="103">
                  <c:v>5.1189692805997389</c:v>
                </c:pt>
                <c:pt idx="104">
                  <c:v>5.1169223198854752</c:v>
                </c:pt>
                <c:pt idx="105">
                  <c:v>5.1149794021521089</c:v>
                </c:pt>
                <c:pt idx="106">
                  <c:v>5.1131341672339126</c:v>
                </c:pt>
                <c:pt idx="107">
                  <c:v>5.111380643521013</c:v>
                </c:pt>
                <c:pt idx="108">
                  <c:v>5.1097132242916565</c:v>
                </c:pt>
                <c:pt idx="109">
                  <c:v>5.1081266456898256</c:v>
                </c:pt>
                <c:pt idx="110">
                  <c:v>5.1066159653356813</c:v>
                </c:pt>
                <c:pt idx="111">
                  <c:v>5.1051765429610541</c:v>
                </c:pt>
                <c:pt idx="112">
                  <c:v>5.1038040224371528</c:v>
                </c:pt>
                <c:pt idx="113">
                  <c:v>5.1024943131694478</c:v>
                </c:pt>
                <c:pt idx="114">
                  <c:v>5.1012435751629503</c:v>
                </c:pt>
                <c:pt idx="115">
                  <c:v>5.1000482030749694</c:v>
                </c:pt>
                <c:pt idx="116">
                  <c:v>5.0989048119132185</c:v>
                </c:pt>
                <c:pt idx="117">
                  <c:v>5.0978102238730116</c:v>
                </c:pt>
                <c:pt idx="118">
                  <c:v>5.0967614553010243</c:v>
                </c:pt>
                <c:pt idx="119">
                  <c:v>5.0957557051778402</c:v>
                </c:pt>
                <c:pt idx="120">
                  <c:v>5.0947903437270625</c:v>
                </c:pt>
                <c:pt idx="121">
                  <c:v>5.0938629020369497</c:v>
                </c:pt>
                <c:pt idx="122">
                  <c:v>5.0929710623148772</c:v>
                </c:pt>
                <c:pt idx="123">
                  <c:v>5.0921126482683654</c:v>
                </c:pt>
                <c:pt idx="124">
                  <c:v>5.0912856168783271</c:v>
                </c:pt>
                <c:pt idx="125">
                  <c:v>5.0904880504254457</c:v>
                </c:pt>
                <c:pt idx="126">
                  <c:v>5.0897181480102915</c:v>
                </c:pt>
                <c:pt idx="127">
                  <c:v>5.0889742194781817</c:v>
                </c:pt>
                <c:pt idx="128">
                  <c:v>5.0882546776986892</c:v>
                </c:pt>
                <c:pt idx="129">
                  <c:v>5.087558032996764</c:v>
                </c:pt>
                <c:pt idx="130">
                  <c:v>5.0868828865713311</c:v>
                </c:pt>
                <c:pt idx="131">
                  <c:v>5.0862279253061082</c:v>
                </c:pt>
                <c:pt idx="132">
                  <c:v>5.0855919164538577</c:v>
                </c:pt>
                <c:pt idx="133">
                  <c:v>5.0849737030800313</c:v>
                </c:pt>
                <c:pt idx="134">
                  <c:v>5.0843721986204571</c:v>
                </c:pt>
                <c:pt idx="135">
                  <c:v>5.0837863833375074</c:v>
                </c:pt>
                <c:pt idx="136">
                  <c:v>5.0832152997637436</c:v>
                </c:pt>
                <c:pt idx="137">
                  <c:v>5.0826580490315187</c:v>
                </c:pt>
                <c:pt idx="138">
                  <c:v>5.082113787455711</c:v>
                </c:pt>
                <c:pt idx="139">
                  <c:v>5.0815817229898919</c:v>
                </c:pt>
                <c:pt idx="140">
                  <c:v>5.0810611120621907</c:v>
                </c:pt>
                <c:pt idx="141">
                  <c:v>5.0805512567908551</c:v>
                </c:pt>
                <c:pt idx="142">
                  <c:v>5.0800515016935499</c:v>
                </c:pt>
                <c:pt idx="143">
                  <c:v>5.0795612317888761</c:v>
                </c:pt>
                <c:pt idx="144">
                  <c:v>5.0790798696853656</c:v>
                </c:pt>
                <c:pt idx="145">
                  <c:v>5.0786068731767386</c:v>
                </c:pt>
                <c:pt idx="146">
                  <c:v>5.0781417334699874</c:v>
                </c:pt>
                <c:pt idx="147">
                  <c:v>5.0776839729071988</c:v>
                </c:pt>
                <c:pt idx="148">
                  <c:v>5.0772331431936379</c:v>
                </c:pt>
                <c:pt idx="149">
                  <c:v>5.0767888233727021</c:v>
                </c:pt>
                <c:pt idx="150">
                  <c:v>5.0763506181805695</c:v>
                </c:pt>
                <c:pt idx="151">
                  <c:v>5.075918156907111</c:v>
                </c:pt>
                <c:pt idx="152">
                  <c:v>5.0754910912442774</c:v>
                </c:pt>
                <c:pt idx="153">
                  <c:v>5.0750690945267074</c:v>
                </c:pt>
                <c:pt idx="154">
                  <c:v>5.0746518598332457</c:v>
                </c:pt>
                <c:pt idx="155">
                  <c:v>5.074239099227551</c:v>
                </c:pt>
                <c:pt idx="156">
                  <c:v>5.0738305424924413</c:v>
                </c:pt>
                <c:pt idx="157">
                  <c:v>5.0734259356111089</c:v>
                </c:pt>
                <c:pt idx="158">
                  <c:v>5.0730250405139898</c:v>
                </c:pt>
                <c:pt idx="159">
                  <c:v>5.0726276336865439</c:v>
                </c:pt>
                <c:pt idx="160">
                  <c:v>5.0722335054098622</c:v>
                </c:pt>
                <c:pt idx="161">
                  <c:v>5.0718424583684474</c:v>
                </c:pt>
                <c:pt idx="162">
                  <c:v>5.0714543079033447</c:v>
                </c:pt>
                <c:pt idx="163">
                  <c:v>5.071068880240226</c:v>
                </c:pt>
                <c:pt idx="164">
                  <c:v>5.0706860124893893</c:v>
                </c:pt>
                <c:pt idx="165">
                  <c:v>5.0703055517598017</c:v>
                </c:pt>
                <c:pt idx="166">
                  <c:v>5.0699273545262713</c:v>
                </c:pt>
                <c:pt idx="167">
                  <c:v>5.0695512861231862</c:v>
                </c:pt>
                <c:pt idx="168">
                  <c:v>5.0691772199851215</c:v>
                </c:pt>
                <c:pt idx="169">
                  <c:v>5.0688050373937088</c:v>
                </c:pt>
                <c:pt idx="170">
                  <c:v>5.0684346268448088</c:v>
                </c:pt>
                <c:pt idx="171">
                  <c:v>5.0680658839219461</c:v>
                </c:pt>
                <c:pt idx="172">
                  <c:v>5.067698710410351</c:v>
                </c:pt>
                <c:pt idx="173">
                  <c:v>5.0673330140438289</c:v>
                </c:pt>
                <c:pt idx="174">
                  <c:v>5.0669687085047599</c:v>
                </c:pt>
                <c:pt idx="175">
                  <c:v>5.066605712411576</c:v>
                </c:pt>
                <c:pt idx="176">
                  <c:v>5.0662439496984568</c:v>
                </c:pt>
                <c:pt idx="177">
                  <c:v>5.0658833488559374</c:v>
                </c:pt>
                <c:pt idx="178">
                  <c:v>5.0655238425512117</c:v>
                </c:pt>
                <c:pt idx="179">
                  <c:v>5.065165368007829</c:v>
                </c:pt>
                <c:pt idx="180">
                  <c:v>5.0648078659931706</c:v>
                </c:pt>
                <c:pt idx="181">
                  <c:v>5.0644512809450148</c:v>
                </c:pt>
                <c:pt idx="182">
                  <c:v>5.0640955608449723</c:v>
                </c:pt>
                <c:pt idx="183">
                  <c:v>5.0637406567122234</c:v>
                </c:pt>
                <c:pt idx="184">
                  <c:v>5.0633865227300845</c:v>
                </c:pt>
                <c:pt idx="185">
                  <c:v>5.0630331157397457</c:v>
                </c:pt>
                <c:pt idx="186">
                  <c:v>5.0626803953668364</c:v>
                </c:pt>
                <c:pt idx="187">
                  <c:v>5.0623283236417294</c:v>
                </c:pt>
                <c:pt idx="188">
                  <c:v>5.0619768648729746</c:v>
                </c:pt>
                <c:pt idx="189">
                  <c:v>5.0616259856473</c:v>
                </c:pt>
                <c:pt idx="190">
                  <c:v>5.0612756547030457</c:v>
                </c:pt>
                <c:pt idx="191">
                  <c:v>5.0609258425504677</c:v>
                </c:pt>
                <c:pt idx="192">
                  <c:v>5.060576521471738</c:v>
                </c:pt>
                <c:pt idx="193">
                  <c:v>5.0602276656475098</c:v>
                </c:pt>
                <c:pt idx="194">
                  <c:v>5.0598792506506562</c:v>
                </c:pt>
                <c:pt idx="195">
                  <c:v>5.05953125344627</c:v>
                </c:pt>
                <c:pt idx="196">
                  <c:v>5.059183652897925</c:v>
                </c:pt>
                <c:pt idx="197">
                  <c:v>5.0588364287551535</c:v>
                </c:pt>
                <c:pt idx="198">
                  <c:v>5.0584895619065762</c:v>
                </c:pt>
                <c:pt idx="199">
                  <c:v>5.0581430348861645</c:v>
                </c:pt>
                <c:pt idx="200">
                  <c:v>5.0577968308607169</c:v>
                </c:pt>
                <c:pt idx="201">
                  <c:v>5.0574509342626861</c:v>
                </c:pt>
                <c:pt idx="202">
                  <c:v>5.0571053304104829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DCB-41BD-B714-44B22B887509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curve-70-0'!$X$3:$X$205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1.1066862737671992</c:v>
                </c:pt>
                <c:pt idx="2">
                  <c:v>4.2364397506138296</c:v>
                </c:pt>
                <c:pt idx="3">
                  <c:v>4.041606172564105</c:v>
                </c:pt>
                <c:pt idx="4">
                  <c:v>3.8585318782984324</c:v>
                </c:pt>
                <c:pt idx="5">
                  <c:v>3.6865124863982857</c:v>
                </c:pt>
                <c:pt idx="6">
                  <c:v>3.524885189731819</c:v>
                </c:pt>
                <c:pt idx="7">
                  <c:v>3.3730263720750386</c:v>
                </c:pt>
                <c:pt idx="8">
                  <c:v>3.230349353222195</c:v>
                </c:pt>
                <c:pt idx="9">
                  <c:v>3.0963022564090004</c:v>
                </c:pt>
                <c:pt idx="10">
                  <c:v>2.9703659925810477</c:v>
                </c:pt>
                <c:pt idx="11">
                  <c:v>2.852052355584167</c:v>
                </c:pt>
                <c:pt idx="12">
                  <c:v>2.7409022231887903</c:v>
                </c:pt>
                <c:pt idx="13">
                  <c:v>2.6364838582528805</c:v>
                </c:pt>
                <c:pt idx="14">
                  <c:v>2.5383913053658174</c:v>
                </c:pt>
                <c:pt idx="15">
                  <c:v>2.4462428778599943</c:v>
                </c:pt>
                <c:pt idx="16">
                  <c:v>2.3596797304565875</c:v>
                </c:pt>
                <c:pt idx="17">
                  <c:v>2.2783645133688246</c:v>
                </c:pt>
                <c:pt idx="18">
                  <c:v>2.2019801031039066</c:v>
                </c:pt>
                <c:pt idx="19">
                  <c:v>2.1302284061919257</c:v>
                </c:pt>
                <c:pt idx="20">
                  <c:v>2.0628292318169983</c:v>
                </c:pt>
                <c:pt idx="21">
                  <c:v>1.9995192295030328</c:v>
                </c:pt>
                <c:pt idx="22">
                  <c:v>1.9400508884874768</c:v>
                </c:pt>
                <c:pt idx="23">
                  <c:v>1.8841915951126609</c:v>
                </c:pt>
                <c:pt idx="24">
                  <c:v>1.831722745247788</c:v>
                </c:pt>
                <c:pt idx="25">
                  <c:v>1.7824389086533721</c:v>
                </c:pt>
                <c:pt idx="26">
                  <c:v>1.736147042073366</c:v>
                </c:pt>
                <c:pt idx="27">
                  <c:v>1.6926657488780528</c:v>
                </c:pt>
                <c:pt idx="28">
                  <c:v>1.651824581789807</c:v>
                </c:pt>
                <c:pt idx="29">
                  <c:v>1.6134633872235682</c:v>
                </c:pt>
                <c:pt idx="30">
                  <c:v>1.5774316879006989</c:v>
                </c:pt>
                <c:pt idx="31">
                  <c:v>1.543588102394633</c:v>
                </c:pt>
                <c:pt idx="32">
                  <c:v>1.5117997986973111</c:v>
                </c:pt>
                <c:pt idx="33">
                  <c:v>1.4819419805154332</c:v>
                </c:pt>
                <c:pt idx="34">
                  <c:v>1.4538974038664776</c:v>
                </c:pt>
                <c:pt idx="35">
                  <c:v>1.4275559226835099</c:v>
                </c:pt>
                <c:pt idx="36">
                  <c:v>1.40281406127718</c:v>
                </c:pt>
                <c:pt idx="37">
                  <c:v>1.3795746123892449</c:v>
                </c:pt>
                <c:pt idx="38">
                  <c:v>1.3577462592935243</c:v>
                </c:pt>
                <c:pt idx="39">
                  <c:v>1.3372432204508122</c:v>
                </c:pt>
                <c:pt idx="40">
                  <c:v>1.3179849154520973</c:v>
                </c:pt>
                <c:pt idx="41">
                  <c:v>1.2998956508578632</c:v>
                </c:pt>
                <c:pt idx="42">
                  <c:v>1.2829043251740835</c:v>
                </c:pt>
                <c:pt idx="43">
                  <c:v>1.2669441511170554</c:v>
                </c:pt>
                <c:pt idx="44">
                  <c:v>1.2519523949392486</c:v>
                </c:pt>
                <c:pt idx="45">
                  <c:v>1.237870131094887</c:v>
                </c:pt>
                <c:pt idx="46">
                  <c:v>1.2246420119921275</c:v>
                </c:pt>
                <c:pt idx="47">
                  <c:v>1.21221605128774</c:v>
                </c:pt>
                <c:pt idx="48">
                  <c:v>1.2005434204458432</c:v>
                </c:pt>
                <c:pt idx="49">
                  <c:v>1.1895782574722349</c:v>
                </c:pt>
                <c:pt idx="50">
                  <c:v>1.1792774871408618</c:v>
                </c:pt>
                <c:pt idx="51">
                  <c:v>1.1696006521808577</c:v>
                </c:pt>
                <c:pt idx="52">
                  <c:v>1.1605097545381859</c:v>
                </c:pt>
                <c:pt idx="53">
                  <c:v>1.1519691062309434</c:v>
                </c:pt>
                <c:pt idx="54">
                  <c:v>1.1439451893173747</c:v>
                </c:pt>
                <c:pt idx="55">
                  <c:v>1.136406524242517</c:v>
                </c:pt>
                <c:pt idx="56">
                  <c:v>1.1293235460319018</c:v>
                </c:pt>
                <c:pt idx="57">
                  <c:v>1.1226684882816862</c:v>
                </c:pt>
                <c:pt idx="58">
                  <c:v>1.1164152738820654</c:v>
                </c:pt>
                <c:pt idx="59">
                  <c:v>1.1105394123980261</c:v>
                </c:pt>
                <c:pt idx="60">
                  <c:v>1.1050179038289976</c:v>
                </c:pt>
                <c:pt idx="61">
                  <c:v>1.099829147962694</c:v>
                </c:pt>
                <c:pt idx="62">
                  <c:v>1.0949528595003422</c:v>
                </c:pt>
                <c:pt idx="63">
                  <c:v>1.0903699879660778</c:v>
                </c:pt>
                <c:pt idx="64">
                  <c:v>1.0860626428308429</c:v>
                </c:pt>
                <c:pt idx="65">
                  <c:v>1.0820140229141906</c:v>
                </c:pt>
                <c:pt idx="66">
                  <c:v>1.0782083502158812</c:v>
                </c:pt>
                <c:pt idx="67">
                  <c:v>1.0746308076963196</c:v>
                </c:pt>
                <c:pt idx="68">
                  <c:v>1.0712674808539546</c:v>
                </c:pt>
                <c:pt idx="69">
                  <c:v>1.0681053027958853</c:v>
                </c:pt>
                <c:pt idx="70">
                  <c:v>1.0651320027004196</c:v>
                </c:pt>
                <c:pt idx="71">
                  <c:v>1.0623360573931431</c:v>
                </c:pt>
                <c:pt idx="72">
                  <c:v>1.0597066459605564</c:v>
                </c:pt>
                <c:pt idx="73">
                  <c:v>1.0572336067937727</c:v>
                </c:pt>
                <c:pt idx="74">
                  <c:v>1.054907397720406</c:v>
                </c:pt>
                <c:pt idx="75">
                  <c:v>1.0527190581361978</c:v>
                </c:pt>
                <c:pt idx="76">
                  <c:v>1.0506601736679499</c:v>
                </c:pt>
                <c:pt idx="77">
                  <c:v>1.0487228428868181</c:v>
                </c:pt>
                <c:pt idx="78">
                  <c:v>1.046899646147903</c:v>
                </c:pt>
                <c:pt idx="79">
                  <c:v>1.0451836162017614</c:v>
                </c:pt>
                <c:pt idx="80">
                  <c:v>1.04356821067908</c:v>
                </c:pt>
                <c:pt idx="81">
                  <c:v>1.0420472861194519</c:v>
                </c:pt>
                <c:pt idx="82">
                  <c:v>1.0406150738733189</c:v>
                </c:pt>
                <c:pt idx="83">
                  <c:v>1.0392661570417518</c:v>
                </c:pt>
                <c:pt idx="84">
                  <c:v>1.0379954491881449</c:v>
                </c:pt>
                <c:pt idx="85">
                  <c:v>1.0367981741890022</c:v>
                </c:pt>
                <c:pt idx="86">
                  <c:v>1.0356698472997474</c:v>
                </c:pt>
                <c:pt idx="87">
                  <c:v>1.0346062574102532</c:v>
                </c:pt>
                <c:pt idx="88">
                  <c:v>1.0336034503888314</c:v>
                </c:pt>
                <c:pt idx="89">
                  <c:v>1.0326577133881187</c:v>
                </c:pt>
                <c:pt idx="90">
                  <c:v>1.0317655601381759</c:v>
                </c:pt>
                <c:pt idx="91">
                  <c:v>1.0309237172014818</c:v>
                </c:pt>
                <c:pt idx="92">
                  <c:v>1.0301291108860691</c:v>
                </c:pt>
                <c:pt idx="93">
                  <c:v>1.0293788551711813</c:v>
                </c:pt>
                <c:pt idx="94">
                  <c:v>1.0286702401898218</c:v>
                </c:pt>
                <c:pt idx="95">
                  <c:v>1.0280007215466291</c:v>
                </c:pt>
                <c:pt idx="96">
                  <c:v>1.0273679101420183</c:v>
                </c:pt>
                <c:pt idx="97">
                  <c:v>1.0267695628569662</c:v>
                </c:pt>
                <c:pt idx="98">
                  <c:v>1.0262035734909247</c:v>
                </c:pt>
                <c:pt idx="99">
                  <c:v>1.0256679644591316</c:v>
                </c:pt>
                <c:pt idx="100">
                  <c:v>1.0251608789961786</c:v>
                </c:pt>
                <c:pt idx="101">
                  <c:v>1.0246805736886522</c:v>
                </c:pt>
                <c:pt idx="102">
                  <c:v>1.0242254116912264</c:v>
                </c:pt>
                <c:pt idx="103">
                  <c:v>1.0237938561199478</c:v>
                </c:pt>
                <c:pt idx="104">
                  <c:v>1.023384463977095</c:v>
                </c:pt>
                <c:pt idx="105">
                  <c:v>1.0229958804304218</c:v>
                </c:pt>
                <c:pt idx="106">
                  <c:v>1.0226268334467825</c:v>
                </c:pt>
                <c:pt idx="107">
                  <c:v>1.0222761287042026</c:v>
                </c:pt>
                <c:pt idx="108">
                  <c:v>1.0219426448583313</c:v>
                </c:pt>
                <c:pt idx="109">
                  <c:v>1.0216253291379651</c:v>
                </c:pt>
                <c:pt idx="110">
                  <c:v>1.0213231930671363</c:v>
                </c:pt>
                <c:pt idx="111">
                  <c:v>1.0210353085922108</c:v>
                </c:pt>
                <c:pt idx="112">
                  <c:v>1.0207608044874306</c:v>
                </c:pt>
                <c:pt idx="113">
                  <c:v>1.0204988626338896</c:v>
                </c:pt>
                <c:pt idx="114">
                  <c:v>1.0202487150325901</c:v>
                </c:pt>
                <c:pt idx="115">
                  <c:v>1.0200096406149939</c:v>
                </c:pt>
                <c:pt idx="116">
                  <c:v>1.0197809623826437</c:v>
                </c:pt>
                <c:pt idx="117">
                  <c:v>1.0195620447746023</c:v>
                </c:pt>
                <c:pt idx="118">
                  <c:v>1.0193522910602049</c:v>
                </c:pt>
                <c:pt idx="119">
                  <c:v>1.019151141035568</c:v>
                </c:pt>
                <c:pt idx="120">
                  <c:v>1.0189580687454125</c:v>
                </c:pt>
                <c:pt idx="121">
                  <c:v>1.0187725804073899</c:v>
                </c:pt>
                <c:pt idx="122">
                  <c:v>1.0185942124629754</c:v>
                </c:pt>
                <c:pt idx="123">
                  <c:v>1.0184225296536731</c:v>
                </c:pt>
                <c:pt idx="124">
                  <c:v>1.0182571233756654</c:v>
                </c:pt>
                <c:pt idx="125">
                  <c:v>1.0180976100850891</c:v>
                </c:pt>
                <c:pt idx="126">
                  <c:v>1.0179436296020583</c:v>
                </c:pt>
                <c:pt idx="127">
                  <c:v>1.0177948438956363</c:v>
                </c:pt>
                <c:pt idx="128">
                  <c:v>1.0176509355397378</c:v>
                </c:pt>
                <c:pt idx="129">
                  <c:v>1.0175116065993528</c:v>
                </c:pt>
                <c:pt idx="130">
                  <c:v>1.0173765773142662</c:v>
                </c:pt>
                <c:pt idx="131">
                  <c:v>1.0172455850612216</c:v>
                </c:pt>
                <c:pt idx="132">
                  <c:v>1.0171183832907715</c:v>
                </c:pt>
                <c:pt idx="133">
                  <c:v>1.0169947406160063</c:v>
                </c:pt>
                <c:pt idx="134">
                  <c:v>1.0168744397240914</c:v>
                </c:pt>
                <c:pt idx="135">
                  <c:v>1.0167572766675015</c:v>
                </c:pt>
                <c:pt idx="136">
                  <c:v>1.0166430599527487</c:v>
                </c:pt>
                <c:pt idx="137">
                  <c:v>1.0165316098063037</c:v>
                </c:pt>
                <c:pt idx="138">
                  <c:v>1.0164227574911422</c:v>
                </c:pt>
                <c:pt idx="139">
                  <c:v>1.0163163445979784</c:v>
                </c:pt>
                <c:pt idx="140">
                  <c:v>1.0162122224124381</c:v>
                </c:pt>
                <c:pt idx="141">
                  <c:v>1.016110251358171</c:v>
                </c:pt>
                <c:pt idx="142">
                  <c:v>1.01601030033871</c:v>
                </c:pt>
                <c:pt idx="143">
                  <c:v>1.0159122463577752</c:v>
                </c:pt>
                <c:pt idx="144">
                  <c:v>1.0158159739370731</c:v>
                </c:pt>
                <c:pt idx="145">
                  <c:v>1.0157213746353477</c:v>
                </c:pt>
                <c:pt idx="146">
                  <c:v>1.0156283466939975</c:v>
                </c:pt>
                <c:pt idx="147">
                  <c:v>1.0155367945814398</c:v>
                </c:pt>
                <c:pt idx="148">
                  <c:v>1.0154466286387276</c:v>
                </c:pt>
                <c:pt idx="149">
                  <c:v>1.0153577646745404</c:v>
                </c:pt>
                <c:pt idx="150">
                  <c:v>1.0152701236361139</c:v>
                </c:pt>
                <c:pt idx="151">
                  <c:v>1.0151836313814222</c:v>
                </c:pt>
                <c:pt idx="152">
                  <c:v>1.0150982182488555</c:v>
                </c:pt>
                <c:pt idx="153">
                  <c:v>1.0150138189053415</c:v>
                </c:pt>
                <c:pt idx="154">
                  <c:v>1.0149303719666491</c:v>
                </c:pt>
                <c:pt idx="155">
                  <c:v>1.0148478198455102</c:v>
                </c:pt>
                <c:pt idx="156">
                  <c:v>1.0147661084984883</c:v>
                </c:pt>
                <c:pt idx="157">
                  <c:v>1.0146851871222218</c:v>
                </c:pt>
                <c:pt idx="158">
                  <c:v>1.014605008102798</c:v>
                </c:pt>
                <c:pt idx="159">
                  <c:v>1.0145255267373088</c:v>
                </c:pt>
                <c:pt idx="160">
                  <c:v>1.0144467010819724</c:v>
                </c:pt>
                <c:pt idx="161">
                  <c:v>1.0143684916736895</c:v>
                </c:pt>
                <c:pt idx="162">
                  <c:v>1.0142908615806689</c:v>
                </c:pt>
                <c:pt idx="163">
                  <c:v>1.0142137760480452</c:v>
                </c:pt>
                <c:pt idx="164">
                  <c:v>1.0141372024978779</c:v>
                </c:pt>
                <c:pt idx="165">
                  <c:v>1.0140611103519603</c:v>
                </c:pt>
                <c:pt idx="166">
                  <c:v>1.0139854709052543</c:v>
                </c:pt>
                <c:pt idx="167">
                  <c:v>1.0139102572246372</c:v>
                </c:pt>
                <c:pt idx="168">
                  <c:v>1.0138354439970243</c:v>
                </c:pt>
                <c:pt idx="169">
                  <c:v>1.0137610074787418</c:v>
                </c:pt>
                <c:pt idx="170">
                  <c:v>1.0136869253689618</c:v>
                </c:pt>
                <c:pt idx="171">
                  <c:v>1.0136131767843892</c:v>
                </c:pt>
                <c:pt idx="172">
                  <c:v>1.0135397420820702</c:v>
                </c:pt>
                <c:pt idx="173">
                  <c:v>1.0134666028087658</c:v>
                </c:pt>
                <c:pt idx="174">
                  <c:v>1.013393741700952</c:v>
                </c:pt>
                <c:pt idx="175">
                  <c:v>1.0133211424823152</c:v>
                </c:pt>
                <c:pt idx="176">
                  <c:v>1.0132487899396914</c:v>
                </c:pt>
                <c:pt idx="177">
                  <c:v>1.0131766697711875</c:v>
                </c:pt>
                <c:pt idx="178">
                  <c:v>1.0131047685102423</c:v>
                </c:pt>
                <c:pt idx="179">
                  <c:v>1.0130330736015658</c:v>
                </c:pt>
                <c:pt idx="180">
                  <c:v>1.0129615731986341</c:v>
                </c:pt>
                <c:pt idx="181">
                  <c:v>1.012890256189003</c:v>
                </c:pt>
                <c:pt idx="182">
                  <c:v>1.0128191121689945</c:v>
                </c:pt>
                <c:pt idx="183">
                  <c:v>1.0127481313424447</c:v>
                </c:pt>
                <c:pt idx="184">
                  <c:v>1.0126773045460169</c:v>
                </c:pt>
                <c:pt idx="185">
                  <c:v>1.0126066231479491</c:v>
                </c:pt>
                <c:pt idx="186">
                  <c:v>1.0125360790733673</c:v>
                </c:pt>
                <c:pt idx="187">
                  <c:v>1.0124656647283459</c:v>
                </c:pt>
                <c:pt idx="188">
                  <c:v>1.0123953729745949</c:v>
                </c:pt>
                <c:pt idx="189">
                  <c:v>1.01232519712946</c:v>
                </c:pt>
                <c:pt idx="190">
                  <c:v>1.0122551309406091</c:v>
                </c:pt>
                <c:pt idx="191">
                  <c:v>1.0121851685100935</c:v>
                </c:pt>
                <c:pt idx="192">
                  <c:v>1.0121153042943476</c:v>
                </c:pt>
                <c:pt idx="193">
                  <c:v>1.012045533129502</c:v>
                </c:pt>
                <c:pt idx="194">
                  <c:v>1.0119758501301312</c:v>
                </c:pt>
                <c:pt idx="195">
                  <c:v>1.011906250689254</c:v>
                </c:pt>
                <c:pt idx="196">
                  <c:v>1.011836730579585</c:v>
                </c:pt>
                <c:pt idx="197">
                  <c:v>1.0117672857510307</c:v>
                </c:pt>
                <c:pt idx="198">
                  <c:v>1.0116979123813152</c:v>
                </c:pt>
                <c:pt idx="199">
                  <c:v>1.0116286069772329</c:v>
                </c:pt>
                <c:pt idx="200">
                  <c:v>1.0115593661721434</c:v>
                </c:pt>
                <c:pt idx="201">
                  <c:v>1.0114901868525372</c:v>
                </c:pt>
                <c:pt idx="202">
                  <c:v>1.0114210660820966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DCB-41BD-B714-44B22B887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curve-70-0'!$O$3:$O$205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276.67156844179976</c:v>
                </c:pt>
                <c:pt idx="2">
                  <c:v>1059.1099376534573</c:v>
                </c:pt>
                <c:pt idx="3">
                  <c:v>1010.4015431410263</c:v>
                </c:pt>
                <c:pt idx="4">
                  <c:v>964.63296957460807</c:v>
                </c:pt>
                <c:pt idx="5">
                  <c:v>921.62812159957139</c:v>
                </c:pt>
                <c:pt idx="6">
                  <c:v>881.22129743295477</c:v>
                </c:pt>
                <c:pt idx="7">
                  <c:v>843.25659301875965</c:v>
                </c:pt>
                <c:pt idx="8">
                  <c:v>807.58733830554877</c:v>
                </c:pt>
                <c:pt idx="9">
                  <c:v>774.07556410225004</c:v>
                </c:pt>
                <c:pt idx="10">
                  <c:v>742.59149814526188</c:v>
                </c:pt>
                <c:pt idx="11">
                  <c:v>713.01308889604172</c:v>
                </c:pt>
                <c:pt idx="12">
                  <c:v>685.22555579719756</c:v>
                </c:pt>
                <c:pt idx="13">
                  <c:v>659.12096456322013</c:v>
                </c:pt>
                <c:pt idx="14">
                  <c:v>634.59782634145427</c:v>
                </c:pt>
                <c:pt idx="15">
                  <c:v>611.56071946499856</c:v>
                </c:pt>
                <c:pt idx="16">
                  <c:v>589.91993261414689</c:v>
                </c:pt>
                <c:pt idx="17">
                  <c:v>569.59112834220616</c:v>
                </c:pt>
                <c:pt idx="18">
                  <c:v>550.49502577597661</c:v>
                </c:pt>
                <c:pt idx="19">
                  <c:v>532.55710154798135</c:v>
                </c:pt>
                <c:pt idx="20">
                  <c:v>515.70730795424959</c:v>
                </c:pt>
                <c:pt idx="21">
                  <c:v>499.87980737575822</c:v>
                </c:pt>
                <c:pt idx="22">
                  <c:v>485.01272212186916</c:v>
                </c:pt>
                <c:pt idx="23">
                  <c:v>471.04789877816523</c:v>
                </c:pt>
                <c:pt idx="24">
                  <c:v>457.930686311947</c:v>
                </c:pt>
                <c:pt idx="25">
                  <c:v>445.609727163343</c:v>
                </c:pt>
                <c:pt idx="26">
                  <c:v>434.03676051834151</c:v>
                </c:pt>
                <c:pt idx="27">
                  <c:v>423.16643721951317</c:v>
                </c:pt>
                <c:pt idx="28">
                  <c:v>412.95614544745172</c:v>
                </c:pt>
                <c:pt idx="29">
                  <c:v>403.36584680589203</c:v>
                </c:pt>
                <c:pt idx="30">
                  <c:v>394.35792197517469</c:v>
                </c:pt>
                <c:pt idx="31">
                  <c:v>385.89702559865822</c:v>
                </c:pt>
                <c:pt idx="32">
                  <c:v>377.94994967432774</c:v>
                </c:pt>
                <c:pt idx="33">
                  <c:v>370.4854951288583</c:v>
                </c:pt>
                <c:pt idx="34">
                  <c:v>363.4743509666194</c:v>
                </c:pt>
                <c:pt idx="35">
                  <c:v>356.88898067087746</c:v>
                </c:pt>
                <c:pt idx="36">
                  <c:v>350.70351531929498</c:v>
                </c:pt>
                <c:pt idx="37">
                  <c:v>344.89365309731124</c:v>
                </c:pt>
                <c:pt idx="38">
                  <c:v>339.43656482338105</c:v>
                </c:pt>
                <c:pt idx="39">
                  <c:v>334.31080511270306</c:v>
                </c:pt>
                <c:pt idx="40">
                  <c:v>329.49622886302433</c:v>
                </c:pt>
                <c:pt idx="41">
                  <c:v>324.97391271446577</c:v>
                </c:pt>
                <c:pt idx="42">
                  <c:v>320.72608129352085</c:v>
                </c:pt>
                <c:pt idx="43">
                  <c:v>316.73603777926382</c:v>
                </c:pt>
                <c:pt idx="44">
                  <c:v>312.98809873481213</c:v>
                </c:pt>
                <c:pt idx="45">
                  <c:v>309.46753277372176</c:v>
                </c:pt>
                <c:pt idx="46">
                  <c:v>306.16050299803186</c:v>
                </c:pt>
                <c:pt idx="47">
                  <c:v>303.05401282193498</c:v>
                </c:pt>
                <c:pt idx="48">
                  <c:v>300.13585511146078</c:v>
                </c:pt>
                <c:pt idx="49">
                  <c:v>297.3945643680587</c:v>
                </c:pt>
                <c:pt idx="50">
                  <c:v>294.81937178521542</c:v>
                </c:pt>
                <c:pt idx="51">
                  <c:v>292.40016304521441</c:v>
                </c:pt>
                <c:pt idx="52">
                  <c:v>290.12743863454648</c:v>
                </c:pt>
                <c:pt idx="53">
                  <c:v>287.99227655773586</c:v>
                </c:pt>
                <c:pt idx="54">
                  <c:v>285.98629732934364</c:v>
                </c:pt>
                <c:pt idx="55">
                  <c:v>284.10163106062924</c:v>
                </c:pt>
                <c:pt idx="56">
                  <c:v>282.33088650797544</c:v>
                </c:pt>
                <c:pt idx="57">
                  <c:v>280.66712207042156</c:v>
                </c:pt>
                <c:pt idx="58">
                  <c:v>279.10381847051633</c:v>
                </c:pt>
                <c:pt idx="59">
                  <c:v>277.63485309950653</c:v>
                </c:pt>
                <c:pt idx="60">
                  <c:v>276.25447595724938</c:v>
                </c:pt>
                <c:pt idx="61">
                  <c:v>274.95728699067354</c:v>
                </c:pt>
                <c:pt idx="62">
                  <c:v>273.73821487508553</c:v>
                </c:pt>
                <c:pt idx="63">
                  <c:v>272.59249699151945</c:v>
                </c:pt>
                <c:pt idx="64">
                  <c:v>271.51566070771071</c:v>
                </c:pt>
                <c:pt idx="65">
                  <c:v>270.50350572854762</c:v>
                </c:pt>
                <c:pt idx="66">
                  <c:v>269.5520875539703</c:v>
                </c:pt>
                <c:pt idx="67">
                  <c:v>268.6577019240799</c:v>
                </c:pt>
                <c:pt idx="68">
                  <c:v>267.81687021348864</c:v>
                </c:pt>
                <c:pt idx="69">
                  <c:v>267.02632569897133</c:v>
                </c:pt>
                <c:pt idx="70">
                  <c:v>266.28300067510492</c:v>
                </c:pt>
                <c:pt idx="71">
                  <c:v>265.58401434828573</c:v>
                </c:pt>
                <c:pt idx="72">
                  <c:v>264.92666149013911</c:v>
                </c:pt>
                <c:pt idx="73">
                  <c:v>264.30840169844316</c:v>
                </c:pt>
                <c:pt idx="74">
                  <c:v>263.72684943010148</c:v>
                </c:pt>
                <c:pt idx="75">
                  <c:v>263.17976453404947</c:v>
                </c:pt>
                <c:pt idx="76">
                  <c:v>262.66504341698749</c:v>
                </c:pt>
                <c:pt idx="77">
                  <c:v>262.18071072170449</c:v>
                </c:pt>
                <c:pt idx="78">
                  <c:v>261.72491153697575</c:v>
                </c:pt>
                <c:pt idx="79">
                  <c:v>261.29590405044036</c:v>
                </c:pt>
                <c:pt idx="80">
                  <c:v>260.89205266977001</c:v>
                </c:pt>
                <c:pt idx="81">
                  <c:v>260.51182152986297</c:v>
                </c:pt>
                <c:pt idx="82">
                  <c:v>260.1537684683297</c:v>
                </c:pt>
                <c:pt idx="83">
                  <c:v>259.81653926043793</c:v>
                </c:pt>
                <c:pt idx="84">
                  <c:v>259.49886229703623</c:v>
                </c:pt>
                <c:pt idx="85">
                  <c:v>259.19954354725053</c:v>
                </c:pt>
                <c:pt idx="86">
                  <c:v>258.91746182493682</c:v>
                </c:pt>
                <c:pt idx="87">
                  <c:v>258.6515643525633</c:v>
                </c:pt>
                <c:pt idx="88">
                  <c:v>258.40086259720783</c:v>
                </c:pt>
                <c:pt idx="89">
                  <c:v>258.16442834702968</c:v>
                </c:pt>
                <c:pt idx="90">
                  <c:v>257.94139003454399</c:v>
                </c:pt>
                <c:pt idx="91">
                  <c:v>257.73092930037046</c:v>
                </c:pt>
                <c:pt idx="92">
                  <c:v>257.53227772151723</c:v>
                </c:pt>
                <c:pt idx="93">
                  <c:v>257.34471379279535</c:v>
                </c:pt>
                <c:pt idx="94">
                  <c:v>257.16756004745542</c:v>
                </c:pt>
                <c:pt idx="95">
                  <c:v>257.00018038665729</c:v>
                </c:pt>
                <c:pt idx="96">
                  <c:v>256.84197753550461</c:v>
                </c:pt>
                <c:pt idx="97">
                  <c:v>256.69239071424153</c:v>
                </c:pt>
                <c:pt idx="98">
                  <c:v>256.5508933727312</c:v>
                </c:pt>
                <c:pt idx="99">
                  <c:v>256.41699111478289</c:v>
                </c:pt>
                <c:pt idx="100">
                  <c:v>256.29021974904464</c:v>
                </c:pt>
                <c:pt idx="101">
                  <c:v>256.17014342216305</c:v>
                </c:pt>
                <c:pt idx="102">
                  <c:v>256.05635292280658</c:v>
                </c:pt>
                <c:pt idx="103">
                  <c:v>255.94846402998695</c:v>
                </c:pt>
                <c:pt idx="104">
                  <c:v>255.84611599427376</c:v>
                </c:pt>
                <c:pt idx="105">
                  <c:v>255.74897010760543</c:v>
                </c:pt>
                <c:pt idx="106">
                  <c:v>255.65670836169562</c:v>
                </c:pt>
                <c:pt idx="107">
                  <c:v>255.56903217605065</c:v>
                </c:pt>
                <c:pt idx="108">
                  <c:v>255.48566121458282</c:v>
                </c:pt>
                <c:pt idx="109">
                  <c:v>255.40633228449127</c:v>
                </c:pt>
                <c:pt idx="110">
                  <c:v>255.33079826678406</c:v>
                </c:pt>
                <c:pt idx="111">
                  <c:v>255.25882714805272</c:v>
                </c:pt>
                <c:pt idx="112">
                  <c:v>255.19020112185763</c:v>
                </c:pt>
                <c:pt idx="113">
                  <c:v>255.12471565847238</c:v>
                </c:pt>
                <c:pt idx="114">
                  <c:v>255.06217875814752</c:v>
                </c:pt>
                <c:pt idx="115">
                  <c:v>255.00241015374849</c:v>
                </c:pt>
                <c:pt idx="116">
                  <c:v>254.94524059566092</c:v>
                </c:pt>
                <c:pt idx="117">
                  <c:v>254.89051119365058</c:v>
                </c:pt>
                <c:pt idx="118">
                  <c:v>254.83807276505121</c:v>
                </c:pt>
                <c:pt idx="119">
                  <c:v>254.787785258892</c:v>
                </c:pt>
                <c:pt idx="120">
                  <c:v>254.73951718635311</c:v>
                </c:pt>
                <c:pt idx="121">
                  <c:v>254.69314510184748</c:v>
                </c:pt>
                <c:pt idx="122">
                  <c:v>254.64855311574385</c:v>
                </c:pt>
                <c:pt idx="123">
                  <c:v>254.60563241341828</c:v>
                </c:pt>
                <c:pt idx="124">
                  <c:v>254.56428084391635</c:v>
                </c:pt>
                <c:pt idx="125">
                  <c:v>254.52440252127229</c:v>
                </c:pt>
                <c:pt idx="126">
                  <c:v>254.48590740051458</c:v>
                </c:pt>
                <c:pt idx="127">
                  <c:v>254.4487109739091</c:v>
                </c:pt>
                <c:pt idx="128">
                  <c:v>254.41273388493445</c:v>
                </c:pt>
                <c:pt idx="129">
                  <c:v>254.37790164983821</c:v>
                </c:pt>
                <c:pt idx="130">
                  <c:v>254.34414432856656</c:v>
                </c:pt>
                <c:pt idx="131">
                  <c:v>254.3113962653054</c:v>
                </c:pt>
                <c:pt idx="132">
                  <c:v>254.2795958226929</c:v>
                </c:pt>
                <c:pt idx="133">
                  <c:v>254.24868515400158</c:v>
                </c:pt>
                <c:pt idx="134">
                  <c:v>254.21860993102285</c:v>
                </c:pt>
                <c:pt idx="135">
                  <c:v>254.18931916687538</c:v>
                </c:pt>
                <c:pt idx="136">
                  <c:v>254.16076498818717</c:v>
                </c:pt>
                <c:pt idx="137">
                  <c:v>254.13290245157594</c:v>
                </c:pt>
                <c:pt idx="138">
                  <c:v>254.10568937278555</c:v>
                </c:pt>
                <c:pt idx="139">
                  <c:v>254.0790861494946</c:v>
                </c:pt>
                <c:pt idx="140">
                  <c:v>254.05305560310953</c:v>
                </c:pt>
                <c:pt idx="141">
                  <c:v>254.02756283954275</c:v>
                </c:pt>
                <c:pt idx="142">
                  <c:v>254.00257508467749</c:v>
                </c:pt>
                <c:pt idx="143">
                  <c:v>253.9780615894438</c:v>
                </c:pt>
                <c:pt idx="144">
                  <c:v>253.95399348426827</c:v>
                </c:pt>
                <c:pt idx="145">
                  <c:v>253.93034365883693</c:v>
                </c:pt>
                <c:pt idx="146">
                  <c:v>253.90708667349938</c:v>
                </c:pt>
                <c:pt idx="147">
                  <c:v>253.88419864535993</c:v>
                </c:pt>
                <c:pt idx="148">
                  <c:v>253.8616571596819</c:v>
                </c:pt>
                <c:pt idx="149">
                  <c:v>253.83944116863512</c:v>
                </c:pt>
                <c:pt idx="150">
                  <c:v>253.81753090902848</c:v>
                </c:pt>
                <c:pt idx="151">
                  <c:v>253.79590784535554</c:v>
                </c:pt>
                <c:pt idx="152">
                  <c:v>253.77455456221386</c:v>
                </c:pt>
                <c:pt idx="153">
                  <c:v>253.75345472633538</c:v>
                </c:pt>
                <c:pt idx="154">
                  <c:v>253.73259299166227</c:v>
                </c:pt>
                <c:pt idx="155">
                  <c:v>253.71195496137756</c:v>
                </c:pt>
                <c:pt idx="156">
                  <c:v>253.69152712462207</c:v>
                </c:pt>
                <c:pt idx="157">
                  <c:v>253.67129678055545</c:v>
                </c:pt>
                <c:pt idx="158">
                  <c:v>253.65125202569948</c:v>
                </c:pt>
                <c:pt idx="159">
                  <c:v>253.63138168432721</c:v>
                </c:pt>
                <c:pt idx="160">
                  <c:v>253.61167527049309</c:v>
                </c:pt>
                <c:pt idx="161">
                  <c:v>253.59212291842238</c:v>
                </c:pt>
                <c:pt idx="162">
                  <c:v>253.57271539516722</c:v>
                </c:pt>
                <c:pt idx="163">
                  <c:v>253.55344401201131</c:v>
                </c:pt>
                <c:pt idx="164">
                  <c:v>253.53430062446947</c:v>
                </c:pt>
                <c:pt idx="165">
                  <c:v>253.51527758799008</c:v>
                </c:pt>
                <c:pt idx="166">
                  <c:v>253.49636772631357</c:v>
                </c:pt>
                <c:pt idx="167">
                  <c:v>253.47756430615931</c:v>
                </c:pt>
                <c:pt idx="168">
                  <c:v>253.45886099925607</c:v>
                </c:pt>
                <c:pt idx="169">
                  <c:v>253.44025186968543</c:v>
                </c:pt>
                <c:pt idx="170">
                  <c:v>253.42173134224043</c:v>
                </c:pt>
                <c:pt idx="171">
                  <c:v>253.40329419609731</c:v>
                </c:pt>
                <c:pt idx="172">
                  <c:v>253.38493552051756</c:v>
                </c:pt>
                <c:pt idx="173">
                  <c:v>253.36665070219144</c:v>
                </c:pt>
                <c:pt idx="174">
                  <c:v>253.34843542523799</c:v>
                </c:pt>
                <c:pt idx="175">
                  <c:v>253.33028562057879</c:v>
                </c:pt>
                <c:pt idx="176">
                  <c:v>253.31219748492285</c:v>
                </c:pt>
                <c:pt idx="177">
                  <c:v>253.29416744279686</c:v>
                </c:pt>
                <c:pt idx="178">
                  <c:v>253.27619212756059</c:v>
                </c:pt>
                <c:pt idx="179">
                  <c:v>253.25826840039144</c:v>
                </c:pt>
                <c:pt idx="180">
                  <c:v>253.24039329965854</c:v>
                </c:pt>
                <c:pt idx="181">
                  <c:v>253.22256404725073</c:v>
                </c:pt>
                <c:pt idx="182">
                  <c:v>253.20477804224862</c:v>
                </c:pt>
                <c:pt idx="183">
                  <c:v>253.18703283561118</c:v>
                </c:pt>
                <c:pt idx="184">
                  <c:v>253.16932613650422</c:v>
                </c:pt>
                <c:pt idx="185">
                  <c:v>253.15165578698728</c:v>
                </c:pt>
                <c:pt idx="186">
                  <c:v>253.13401976834183</c:v>
                </c:pt>
                <c:pt idx="187">
                  <c:v>253.11641618208648</c:v>
                </c:pt>
                <c:pt idx="188">
                  <c:v>253.09884324364873</c:v>
                </c:pt>
                <c:pt idx="189">
                  <c:v>253.08129928236499</c:v>
                </c:pt>
                <c:pt idx="190">
                  <c:v>253.0637827351523</c:v>
                </c:pt>
                <c:pt idx="191">
                  <c:v>253.04629212752337</c:v>
                </c:pt>
                <c:pt idx="192">
                  <c:v>253.02882607358691</c:v>
                </c:pt>
                <c:pt idx="193">
                  <c:v>253.0113832823755</c:v>
                </c:pt>
                <c:pt idx="194">
                  <c:v>252.99396253253281</c:v>
                </c:pt>
                <c:pt idx="195">
                  <c:v>252.97656267231349</c:v>
                </c:pt>
                <c:pt idx="196">
                  <c:v>252.95918264489626</c:v>
                </c:pt>
                <c:pt idx="197">
                  <c:v>252.94182143775768</c:v>
                </c:pt>
                <c:pt idx="198">
                  <c:v>252.92447809532882</c:v>
                </c:pt>
                <c:pt idx="199">
                  <c:v>252.90715174430824</c:v>
                </c:pt>
                <c:pt idx="200">
                  <c:v>252.88984154303586</c:v>
                </c:pt>
                <c:pt idx="201">
                  <c:v>252.87254671313431</c:v>
                </c:pt>
                <c:pt idx="202">
                  <c:v>252.85526652052414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BE-4710-826F-42E2BF524688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curve-70-0'!$P$3:$P$205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138.33578422089988</c:v>
                </c:pt>
                <c:pt idx="2">
                  <c:v>529.55496882672867</c:v>
                </c:pt>
                <c:pt idx="3">
                  <c:v>505.20077157051315</c:v>
                </c:pt>
                <c:pt idx="4">
                  <c:v>482.31648478730403</c:v>
                </c:pt>
                <c:pt idx="5">
                  <c:v>460.81406079978569</c:v>
                </c:pt>
                <c:pt idx="6">
                  <c:v>440.61064871647739</c:v>
                </c:pt>
                <c:pt idx="7">
                  <c:v>421.62829650937982</c:v>
                </c:pt>
                <c:pt idx="8">
                  <c:v>403.79366915277438</c:v>
                </c:pt>
                <c:pt idx="9">
                  <c:v>387.03778205112502</c:v>
                </c:pt>
                <c:pt idx="10">
                  <c:v>371.29574907263094</c:v>
                </c:pt>
                <c:pt idx="11">
                  <c:v>356.50654444802086</c:v>
                </c:pt>
                <c:pt idx="12">
                  <c:v>342.61277789859878</c:v>
                </c:pt>
                <c:pt idx="13">
                  <c:v>329.56048228161006</c:v>
                </c:pt>
                <c:pt idx="14">
                  <c:v>317.29891317072713</c:v>
                </c:pt>
                <c:pt idx="15">
                  <c:v>305.78035973249928</c:v>
                </c:pt>
                <c:pt idx="16">
                  <c:v>294.95996630707344</c:v>
                </c:pt>
                <c:pt idx="17">
                  <c:v>284.79556417110308</c:v>
                </c:pt>
                <c:pt idx="18">
                  <c:v>275.24751288798831</c:v>
                </c:pt>
                <c:pt idx="19">
                  <c:v>266.27855077399067</c:v>
                </c:pt>
                <c:pt idx="20">
                  <c:v>257.85365397712479</c:v>
                </c:pt>
                <c:pt idx="21">
                  <c:v>249.93990368787911</c:v>
                </c:pt>
                <c:pt idx="22">
                  <c:v>242.50636106093458</c:v>
                </c:pt>
                <c:pt idx="23">
                  <c:v>235.52394938908262</c:v>
                </c:pt>
                <c:pt idx="24">
                  <c:v>228.9653431559735</c:v>
                </c:pt>
                <c:pt idx="25">
                  <c:v>222.8048635816715</c:v>
                </c:pt>
                <c:pt idx="26">
                  <c:v>217.01838025917075</c:v>
                </c:pt>
                <c:pt idx="27">
                  <c:v>211.58321860975659</c:v>
                </c:pt>
                <c:pt idx="28">
                  <c:v>206.47807272372586</c:v>
                </c:pt>
                <c:pt idx="29">
                  <c:v>201.68292340294602</c:v>
                </c:pt>
                <c:pt idx="30">
                  <c:v>197.17896098758735</c:v>
                </c:pt>
                <c:pt idx="31">
                  <c:v>192.94851279932911</c:v>
                </c:pt>
                <c:pt idx="32">
                  <c:v>188.97497483716387</c:v>
                </c:pt>
                <c:pt idx="33">
                  <c:v>185.24274756442915</c:v>
                </c:pt>
                <c:pt idx="34">
                  <c:v>181.7371754833097</c:v>
                </c:pt>
                <c:pt idx="35">
                  <c:v>178.44449033543873</c:v>
                </c:pt>
                <c:pt idx="36">
                  <c:v>175.35175765964749</c:v>
                </c:pt>
                <c:pt idx="37">
                  <c:v>172.44682654865562</c:v>
                </c:pt>
                <c:pt idx="38">
                  <c:v>169.71828241169052</c:v>
                </c:pt>
                <c:pt idx="39">
                  <c:v>167.15540255635153</c:v>
                </c:pt>
                <c:pt idx="40">
                  <c:v>164.74811443151216</c:v>
                </c:pt>
                <c:pt idx="41">
                  <c:v>162.48695635723288</c:v>
                </c:pt>
                <c:pt idx="42">
                  <c:v>160.36304064676042</c:v>
                </c:pt>
                <c:pt idx="43">
                  <c:v>158.36801888963191</c:v>
                </c:pt>
                <c:pt idx="44">
                  <c:v>156.49404936740606</c:v>
                </c:pt>
                <c:pt idx="45">
                  <c:v>154.73376638686088</c:v>
                </c:pt>
                <c:pt idx="46">
                  <c:v>153.08025149901593</c:v>
                </c:pt>
                <c:pt idx="47">
                  <c:v>151.52700641096749</c:v>
                </c:pt>
                <c:pt idx="48">
                  <c:v>150.06792755573039</c:v>
                </c:pt>
                <c:pt idx="49">
                  <c:v>148.69728218402935</c:v>
                </c:pt>
                <c:pt idx="50">
                  <c:v>147.40968589260771</c:v>
                </c:pt>
                <c:pt idx="51">
                  <c:v>146.20008152260721</c:v>
                </c:pt>
                <c:pt idx="52">
                  <c:v>145.06371931727324</c:v>
                </c:pt>
                <c:pt idx="53">
                  <c:v>143.99613827886793</c:v>
                </c:pt>
                <c:pt idx="54">
                  <c:v>142.99314866467182</c:v>
                </c:pt>
                <c:pt idx="55">
                  <c:v>142.05081553031462</c:v>
                </c:pt>
                <c:pt idx="56">
                  <c:v>141.16544325398772</c:v>
                </c:pt>
                <c:pt idx="57">
                  <c:v>140.33356103521078</c:v>
                </c:pt>
                <c:pt idx="58">
                  <c:v>139.55190923525817</c:v>
                </c:pt>
                <c:pt idx="59">
                  <c:v>138.81742654975326</c:v>
                </c:pt>
                <c:pt idx="60">
                  <c:v>138.12723797862469</c:v>
                </c:pt>
                <c:pt idx="61">
                  <c:v>137.47864349533677</c:v>
                </c:pt>
                <c:pt idx="62">
                  <c:v>136.86910743754277</c:v>
                </c:pt>
                <c:pt idx="63">
                  <c:v>136.29624849575973</c:v>
                </c:pt>
                <c:pt idx="64">
                  <c:v>135.75783035385535</c:v>
                </c:pt>
                <c:pt idx="65">
                  <c:v>135.25175286427381</c:v>
                </c:pt>
                <c:pt idx="66">
                  <c:v>134.77604377698515</c:v>
                </c:pt>
                <c:pt idx="67">
                  <c:v>134.32885096203995</c:v>
                </c:pt>
                <c:pt idx="68">
                  <c:v>133.90843510674432</c:v>
                </c:pt>
                <c:pt idx="69">
                  <c:v>133.51316284948567</c:v>
                </c:pt>
                <c:pt idx="70">
                  <c:v>133.14150033755246</c:v>
                </c:pt>
                <c:pt idx="71">
                  <c:v>132.79200717414287</c:v>
                </c:pt>
                <c:pt idx="72">
                  <c:v>132.46333074506956</c:v>
                </c:pt>
                <c:pt idx="73">
                  <c:v>132.15420084922158</c:v>
                </c:pt>
                <c:pt idx="74">
                  <c:v>131.86342471505074</c:v>
                </c:pt>
                <c:pt idx="75">
                  <c:v>131.58988226702473</c:v>
                </c:pt>
                <c:pt idx="76">
                  <c:v>131.33252170849374</c:v>
                </c:pt>
                <c:pt idx="77">
                  <c:v>131.09035536085224</c:v>
                </c:pt>
                <c:pt idx="78">
                  <c:v>130.86245576848788</c:v>
                </c:pt>
                <c:pt idx="79">
                  <c:v>130.64795202522018</c:v>
                </c:pt>
                <c:pt idx="80">
                  <c:v>130.446026334885</c:v>
                </c:pt>
                <c:pt idx="81">
                  <c:v>130.25591076493149</c:v>
                </c:pt>
                <c:pt idx="82">
                  <c:v>130.07688423416485</c:v>
                </c:pt>
                <c:pt idx="83">
                  <c:v>129.90826963021897</c:v>
                </c:pt>
                <c:pt idx="84">
                  <c:v>129.74943114851811</c:v>
                </c:pt>
                <c:pt idx="85">
                  <c:v>129.59977177362526</c:v>
                </c:pt>
                <c:pt idx="86">
                  <c:v>129.45873091246841</c:v>
                </c:pt>
                <c:pt idx="87">
                  <c:v>129.32578217628165</c:v>
                </c:pt>
                <c:pt idx="88">
                  <c:v>129.20043129860392</c:v>
                </c:pt>
                <c:pt idx="89">
                  <c:v>129.08221417351484</c:v>
                </c:pt>
                <c:pt idx="90">
                  <c:v>128.97069501727199</c:v>
                </c:pt>
                <c:pt idx="91">
                  <c:v>128.86546465018523</c:v>
                </c:pt>
                <c:pt idx="92">
                  <c:v>128.76613886075862</c:v>
                </c:pt>
                <c:pt idx="93">
                  <c:v>128.67235689639767</c:v>
                </c:pt>
                <c:pt idx="94">
                  <c:v>128.58378002372771</c:v>
                </c:pt>
                <c:pt idx="95">
                  <c:v>128.50009019332865</c:v>
                </c:pt>
                <c:pt idx="96">
                  <c:v>128.42098876775231</c:v>
                </c:pt>
                <c:pt idx="97">
                  <c:v>128.34619535712076</c:v>
                </c:pt>
                <c:pt idx="98">
                  <c:v>128.2754466863656</c:v>
                </c:pt>
                <c:pt idx="99">
                  <c:v>128.20849555739144</c:v>
                </c:pt>
                <c:pt idx="100">
                  <c:v>128.14510987452232</c:v>
                </c:pt>
                <c:pt idx="101">
                  <c:v>128.08507171108153</c:v>
                </c:pt>
                <c:pt idx="102">
                  <c:v>128.02817646140329</c:v>
                </c:pt>
                <c:pt idx="103">
                  <c:v>127.97423201499348</c:v>
                </c:pt>
                <c:pt idx="104">
                  <c:v>127.92305799713688</c:v>
                </c:pt>
                <c:pt idx="105">
                  <c:v>127.87448505380272</c:v>
                </c:pt>
                <c:pt idx="106">
                  <c:v>127.82835418084781</c:v>
                </c:pt>
                <c:pt idx="107">
                  <c:v>127.78451608802533</c:v>
                </c:pt>
                <c:pt idx="108">
                  <c:v>127.74283060729141</c:v>
                </c:pt>
                <c:pt idx="109">
                  <c:v>127.70316614224564</c:v>
                </c:pt>
                <c:pt idx="110">
                  <c:v>127.66539913339203</c:v>
                </c:pt>
                <c:pt idx="111">
                  <c:v>127.62941357402636</c:v>
                </c:pt>
                <c:pt idx="112">
                  <c:v>127.59510056092881</c:v>
                </c:pt>
                <c:pt idx="113">
                  <c:v>127.56235782923619</c:v>
                </c:pt>
                <c:pt idx="114">
                  <c:v>127.53108937907376</c:v>
                </c:pt>
                <c:pt idx="115">
                  <c:v>127.50120507687424</c:v>
                </c:pt>
                <c:pt idx="116">
                  <c:v>127.47262029783046</c:v>
                </c:pt>
                <c:pt idx="117">
                  <c:v>127.44525559682529</c:v>
                </c:pt>
                <c:pt idx="118">
                  <c:v>127.4190363825256</c:v>
                </c:pt>
                <c:pt idx="119">
                  <c:v>127.393892629446</c:v>
                </c:pt>
                <c:pt idx="120">
                  <c:v>127.36975859317656</c:v>
                </c:pt>
                <c:pt idx="121">
                  <c:v>127.34657255092374</c:v>
                </c:pt>
                <c:pt idx="122">
                  <c:v>127.32427655787193</c:v>
                </c:pt>
                <c:pt idx="123">
                  <c:v>127.30281620670914</c:v>
                </c:pt>
                <c:pt idx="124">
                  <c:v>127.28214042195818</c:v>
                </c:pt>
                <c:pt idx="125">
                  <c:v>127.26220126063615</c:v>
                </c:pt>
                <c:pt idx="126">
                  <c:v>127.24295370025729</c:v>
                </c:pt>
                <c:pt idx="127">
                  <c:v>127.22435548695455</c:v>
                </c:pt>
                <c:pt idx="128">
                  <c:v>127.20636694246723</c:v>
                </c:pt>
                <c:pt idx="129">
                  <c:v>127.1889508249191</c:v>
                </c:pt>
                <c:pt idx="130">
                  <c:v>127.17207216428328</c:v>
                </c:pt>
                <c:pt idx="131">
                  <c:v>127.1556981326527</c:v>
                </c:pt>
                <c:pt idx="132">
                  <c:v>127.13979791134645</c:v>
                </c:pt>
                <c:pt idx="133">
                  <c:v>127.12434257700079</c:v>
                </c:pt>
                <c:pt idx="134">
                  <c:v>127.10930496551143</c:v>
                </c:pt>
                <c:pt idx="135">
                  <c:v>127.09465958343769</c:v>
                </c:pt>
                <c:pt idx="136">
                  <c:v>127.08038249409358</c:v>
                </c:pt>
                <c:pt idx="137">
                  <c:v>127.06645122578797</c:v>
                </c:pt>
                <c:pt idx="138">
                  <c:v>127.05284468639277</c:v>
                </c:pt>
                <c:pt idx="139">
                  <c:v>127.0395430747473</c:v>
                </c:pt>
                <c:pt idx="140">
                  <c:v>127.02652780155476</c:v>
                </c:pt>
                <c:pt idx="141">
                  <c:v>127.01378141977138</c:v>
                </c:pt>
                <c:pt idx="142">
                  <c:v>127.00128754233874</c:v>
                </c:pt>
                <c:pt idx="143">
                  <c:v>126.9890307947219</c:v>
                </c:pt>
                <c:pt idx="144">
                  <c:v>126.97699674213413</c:v>
                </c:pt>
                <c:pt idx="145">
                  <c:v>126.96517182941847</c:v>
                </c:pt>
                <c:pt idx="146">
                  <c:v>126.95354333674969</c:v>
                </c:pt>
                <c:pt idx="147">
                  <c:v>126.94209932267997</c:v>
                </c:pt>
                <c:pt idx="148">
                  <c:v>126.93082857984095</c:v>
                </c:pt>
                <c:pt idx="149">
                  <c:v>126.91972058431756</c:v>
                </c:pt>
                <c:pt idx="150">
                  <c:v>126.90876545451424</c:v>
                </c:pt>
                <c:pt idx="151">
                  <c:v>126.89795392267777</c:v>
                </c:pt>
                <c:pt idx="152">
                  <c:v>126.88727728110693</c:v>
                </c:pt>
                <c:pt idx="153">
                  <c:v>126.87672736316769</c:v>
                </c:pt>
                <c:pt idx="154">
                  <c:v>126.86629649583114</c:v>
                </c:pt>
                <c:pt idx="155">
                  <c:v>126.85597748068878</c:v>
                </c:pt>
                <c:pt idx="156">
                  <c:v>126.84576356231103</c:v>
                </c:pt>
                <c:pt idx="157">
                  <c:v>126.83564839027773</c:v>
                </c:pt>
                <c:pt idx="158">
                  <c:v>126.82562601284974</c:v>
                </c:pt>
                <c:pt idx="159">
                  <c:v>126.8156908421636</c:v>
                </c:pt>
                <c:pt idx="160">
                  <c:v>126.80583763524655</c:v>
                </c:pt>
                <c:pt idx="161">
                  <c:v>126.79606145921119</c:v>
                </c:pt>
                <c:pt idx="162">
                  <c:v>126.78635769758361</c:v>
                </c:pt>
                <c:pt idx="163">
                  <c:v>126.77672200600566</c:v>
                </c:pt>
                <c:pt idx="164">
                  <c:v>126.76715031223473</c:v>
                </c:pt>
                <c:pt idx="165">
                  <c:v>126.75763879399504</c:v>
                </c:pt>
                <c:pt idx="166">
                  <c:v>126.74818386315678</c:v>
                </c:pt>
                <c:pt idx="167">
                  <c:v>126.73878215307965</c:v>
                </c:pt>
                <c:pt idx="168">
                  <c:v>126.72943049962804</c:v>
                </c:pt>
                <c:pt idx="169">
                  <c:v>126.72012593484271</c:v>
                </c:pt>
                <c:pt idx="170">
                  <c:v>126.71086567112022</c:v>
                </c:pt>
                <c:pt idx="171">
                  <c:v>126.70164709804865</c:v>
                </c:pt>
                <c:pt idx="172">
                  <c:v>126.69246776025878</c:v>
                </c:pt>
                <c:pt idx="173">
                  <c:v>126.68332535109572</c:v>
                </c:pt>
                <c:pt idx="174">
                  <c:v>126.674217712619</c:v>
                </c:pt>
                <c:pt idx="175">
                  <c:v>126.6651428102894</c:v>
                </c:pt>
                <c:pt idx="176">
                  <c:v>126.65609874246142</c:v>
                </c:pt>
                <c:pt idx="177">
                  <c:v>126.64708372139843</c:v>
                </c:pt>
                <c:pt idx="178">
                  <c:v>126.6380960637803</c:v>
                </c:pt>
                <c:pt idx="179">
                  <c:v>126.62913420019572</c:v>
                </c:pt>
                <c:pt idx="180">
                  <c:v>126.62019664982927</c:v>
                </c:pt>
                <c:pt idx="181">
                  <c:v>126.61128202362536</c:v>
                </c:pt>
                <c:pt idx="182">
                  <c:v>126.60238902112431</c:v>
                </c:pt>
                <c:pt idx="183">
                  <c:v>126.59351641780559</c:v>
                </c:pt>
                <c:pt idx="184">
                  <c:v>126.58466306825211</c:v>
                </c:pt>
                <c:pt idx="185">
                  <c:v>126.57582789349364</c:v>
                </c:pt>
                <c:pt idx="186">
                  <c:v>126.56700988417091</c:v>
                </c:pt>
                <c:pt idx="187">
                  <c:v>126.55820809104324</c:v>
                </c:pt>
                <c:pt idx="188">
                  <c:v>126.54942162182437</c:v>
                </c:pt>
                <c:pt idx="189">
                  <c:v>126.5406496411825</c:v>
                </c:pt>
                <c:pt idx="190">
                  <c:v>126.53189136757615</c:v>
                </c:pt>
                <c:pt idx="191">
                  <c:v>126.52314606376169</c:v>
                </c:pt>
                <c:pt idx="192">
                  <c:v>126.51441303679346</c:v>
                </c:pt>
                <c:pt idx="193">
                  <c:v>126.50569164118775</c:v>
                </c:pt>
                <c:pt idx="194">
                  <c:v>126.4969812662664</c:v>
                </c:pt>
                <c:pt idx="195">
                  <c:v>126.48828133615675</c:v>
                </c:pt>
                <c:pt idx="196">
                  <c:v>126.47959132244813</c:v>
                </c:pt>
                <c:pt idx="197">
                  <c:v>126.47091071887884</c:v>
                </c:pt>
                <c:pt idx="198">
                  <c:v>126.46223904766441</c:v>
                </c:pt>
                <c:pt idx="199">
                  <c:v>126.45357587215412</c:v>
                </c:pt>
                <c:pt idx="200">
                  <c:v>126.44492077151793</c:v>
                </c:pt>
                <c:pt idx="201">
                  <c:v>126.43627335656716</c:v>
                </c:pt>
                <c:pt idx="202">
                  <c:v>126.42763326026207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BE-4710-826F-42E2BF524688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curve-70-0'!$T$3:$T$205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29.878559916597645</c:v>
                </c:pt>
                <c:pt idx="2">
                  <c:v>114.35501938930584</c:v>
                </c:pt>
                <c:pt idx="3">
                  <c:v>109.09710535571155</c:v>
                </c:pt>
                <c:pt idx="4">
                  <c:v>104.15642434400054</c:v>
                </c:pt>
                <c:pt idx="5">
                  <c:v>99.513987155804926</c:v>
                </c:pt>
                <c:pt idx="6">
                  <c:v>95.151923841390769</c:v>
                </c:pt>
                <c:pt idx="7">
                  <c:v>91.053419717704273</c:v>
                </c:pt>
                <c:pt idx="8">
                  <c:v>87.202654813690998</c:v>
                </c:pt>
                <c:pt idx="9">
                  <c:v>83.584746580855551</c:v>
                </c:pt>
                <c:pt idx="10">
                  <c:v>80.18569572563672</c:v>
                </c:pt>
                <c:pt idx="11">
                  <c:v>76.992335007408116</c:v>
                </c:pt>
                <c:pt idx="12">
                  <c:v>73.992280868045839</c:v>
                </c:pt>
                <c:pt idx="13">
                  <c:v>71.173887742236602</c:v>
                </c:pt>
                <c:pt idx="14">
                  <c:v>68.526204925383155</c:v>
                </c:pt>
                <c:pt idx="15">
                  <c:v>66.038935863372643</c:v>
                </c:pt>
                <c:pt idx="16">
                  <c:v>63.702399738461445</c:v>
                </c:pt>
                <c:pt idx="17">
                  <c:v>61.507495240330861</c:v>
                </c:pt>
                <c:pt idx="18">
                  <c:v>59.445666395446835</c:v>
                </c:pt>
                <c:pt idx="19">
                  <c:v>57.508870354322042</c:v>
                </c:pt>
                <c:pt idx="20">
                  <c:v>55.689547029284071</c:v>
                </c:pt>
                <c:pt idx="21">
                  <c:v>53.980590479992792</c:v>
                </c:pt>
                <c:pt idx="22">
                  <c:v>52.375321956804598</c:v>
                </c:pt>
                <c:pt idx="23">
                  <c:v>50.867464503769391</c:v>
                </c:pt>
                <c:pt idx="24">
                  <c:v>49.451119041394314</c:v>
                </c:pt>
                <c:pt idx="25">
                  <c:v>48.120741846487171</c:v>
                </c:pt>
                <c:pt idx="26">
                  <c:v>46.871123342896681</c:v>
                </c:pt>
                <c:pt idx="27">
                  <c:v>45.697368144913156</c:v>
                </c:pt>
                <c:pt idx="28">
                  <c:v>44.59487626018273</c:v>
                </c:pt>
                <c:pt idx="29">
                  <c:v>43.559325412915264</c:v>
                </c:pt>
                <c:pt idx="30">
                  <c:v>42.586654397552905</c:v>
                </c:pt>
                <c:pt idx="31">
                  <c:v>41.673047427005272</c:v>
                </c:pt>
                <c:pt idx="32">
                  <c:v>40.814919397154029</c:v>
                </c:pt>
                <c:pt idx="33">
                  <c:v>40.008902033028619</c:v>
                </c:pt>
                <c:pt idx="34">
                  <c:v>39.251830851275976</c:v>
                </c:pt>
                <c:pt idx="35">
                  <c:v>38.540732904270548</c:v>
                </c:pt>
                <c:pt idx="36">
                  <c:v>37.872815247954804</c:v>
                </c:pt>
                <c:pt idx="37">
                  <c:v>37.245454099396554</c:v>
                </c:pt>
                <c:pt idx="38">
                  <c:v>36.656184642514688</c:v>
                </c:pt>
                <c:pt idx="39">
                  <c:v>36.102691441775931</c:v>
                </c:pt>
                <c:pt idx="40">
                  <c:v>35.582799429800836</c:v>
                </c:pt>
                <c:pt idx="41">
                  <c:v>35.094465431388343</c:v>
                </c:pt>
                <c:pt idx="42">
                  <c:v>34.635770203540737</c:v>
                </c:pt>
                <c:pt idx="43">
                  <c:v>34.204910941677539</c:v>
                </c:pt>
                <c:pt idx="44">
                  <c:v>33.800194245951843</c:v>
                </c:pt>
                <c:pt idx="45">
                  <c:v>33.420029501258398</c:v>
                </c:pt>
                <c:pt idx="46">
                  <c:v>33.062922664149568</c:v>
                </c:pt>
                <c:pt idx="47">
                  <c:v>32.727470415018971</c:v>
                </c:pt>
                <c:pt idx="48">
                  <c:v>32.412354668074606</c:v>
                </c:pt>
                <c:pt idx="49">
                  <c:v>32.116337409751871</c:v>
                </c:pt>
                <c:pt idx="50">
                  <c:v>31.838255847145959</c:v>
                </c:pt>
                <c:pt idx="51">
                  <c:v>31.577017852140038</c:v>
                </c:pt>
                <c:pt idx="52">
                  <c:v>31.331597677335267</c:v>
                </c:pt>
                <c:pt idx="53">
                  <c:v>31.101031930819712</c:v>
                </c:pt>
                <c:pt idx="54">
                  <c:v>30.884415796810721</c:v>
                </c:pt>
                <c:pt idx="55">
                  <c:v>30.680899482369618</c:v>
                </c:pt>
                <c:pt idx="56">
                  <c:v>30.489684875852337</c:v>
                </c:pt>
                <c:pt idx="57">
                  <c:v>30.310022415742054</c:v>
                </c:pt>
                <c:pt idx="58">
                  <c:v>30.141208141173713</c:v>
                </c:pt>
                <c:pt idx="59">
                  <c:v>29.98258092211023</c:v>
                </c:pt>
                <c:pt idx="60">
                  <c:v>29.833519861661994</c:v>
                </c:pt>
                <c:pt idx="61">
                  <c:v>29.693441849373173</c:v>
                </c:pt>
                <c:pt idx="62">
                  <c:v>29.561799270265062</c:v>
                </c:pt>
                <c:pt idx="63">
                  <c:v>29.438077842991259</c:v>
                </c:pt>
                <c:pt idx="64">
                  <c:v>29.321794598727081</c:v>
                </c:pt>
                <c:pt idx="65">
                  <c:v>29.212495975513487</c:v>
                </c:pt>
                <c:pt idx="66">
                  <c:v>29.109756032159623</c:v>
                </c:pt>
                <c:pt idx="67">
                  <c:v>29.013174768723783</c:v>
                </c:pt>
                <c:pt idx="68">
                  <c:v>28.922376549475722</c:v>
                </c:pt>
                <c:pt idx="69">
                  <c:v>28.837008620142804</c:v>
                </c:pt>
                <c:pt idx="70">
                  <c:v>28.756739716708871</c:v>
                </c:pt>
                <c:pt idx="71">
                  <c:v>28.681258758251108</c:v>
                </c:pt>
                <c:pt idx="72">
                  <c:v>28.61027362176673</c:v>
                </c:pt>
                <c:pt idx="73">
                  <c:v>28.543509982590283</c:v>
                </c:pt>
                <c:pt idx="74">
                  <c:v>28.480710238170715</c:v>
                </c:pt>
                <c:pt idx="75">
                  <c:v>28.421632485824688</c:v>
                </c:pt>
                <c:pt idx="76">
                  <c:v>28.366049568818013</c:v>
                </c:pt>
                <c:pt idx="77">
                  <c:v>28.313748177792341</c:v>
                </c:pt>
                <c:pt idx="78">
                  <c:v>28.264528009587956</c:v>
                </c:pt>
                <c:pt idx="79">
                  <c:v>28.218200973896483</c:v>
                </c:pt>
                <c:pt idx="80">
                  <c:v>28.174590450477609</c:v>
                </c:pt>
                <c:pt idx="81">
                  <c:v>28.133530588056658</c:v>
                </c:pt>
                <c:pt idx="82">
                  <c:v>28.094865653787366</c:v>
                </c:pt>
                <c:pt idx="83">
                  <c:v>28.058449410729214</c:v>
                </c:pt>
                <c:pt idx="84">
                  <c:v>28.024144543157362</c:v>
                </c:pt>
                <c:pt idx="85">
                  <c:v>27.991822112621435</c:v>
                </c:pt>
                <c:pt idx="86">
                  <c:v>27.961361046803514</c:v>
                </c:pt>
                <c:pt idx="87">
                  <c:v>27.932647660492318</c:v>
                </c:pt>
                <c:pt idx="88">
                  <c:v>27.905575205940359</c:v>
                </c:pt>
                <c:pt idx="89">
                  <c:v>27.880043449187372</c:v>
                </c:pt>
                <c:pt idx="90">
                  <c:v>27.855958273033725</c:v>
                </c:pt>
                <c:pt idx="91">
                  <c:v>27.83323130598049</c:v>
                </c:pt>
                <c:pt idx="92">
                  <c:v>27.811779568935993</c:v>
                </c:pt>
                <c:pt idx="93">
                  <c:v>27.791525149256092</c:v>
                </c:pt>
                <c:pt idx="94">
                  <c:v>27.772394889817679</c:v>
                </c:pt>
                <c:pt idx="95">
                  <c:v>27.754320100642616</c:v>
                </c:pt>
                <c:pt idx="96">
                  <c:v>27.73723628418827</c:v>
                </c:pt>
                <c:pt idx="97">
                  <c:v>27.721082883872111</c:v>
                </c:pt>
                <c:pt idx="98">
                  <c:v>27.705803039429366</c:v>
                </c:pt>
                <c:pt idx="99">
                  <c:v>27.691343362771299</c:v>
                </c:pt>
                <c:pt idx="100">
                  <c:v>27.67765372751051</c:v>
                </c:pt>
                <c:pt idx="101">
                  <c:v>27.664687067369588</c:v>
                </c:pt>
                <c:pt idx="102">
                  <c:v>27.652399193040452</c:v>
                </c:pt>
                <c:pt idx="103">
                  <c:v>27.640748613827025</c:v>
                </c:pt>
                <c:pt idx="104">
                  <c:v>27.629696373638318</c:v>
                </c:pt>
                <c:pt idx="105">
                  <c:v>27.619205896548578</c:v>
                </c:pt>
                <c:pt idx="106">
                  <c:v>27.609242841924321</c:v>
                </c:pt>
                <c:pt idx="107">
                  <c:v>27.59977496706831</c:v>
                </c:pt>
                <c:pt idx="108">
                  <c:v>27.590771999430508</c:v>
                </c:pt>
                <c:pt idx="109">
                  <c:v>27.582205517702786</c:v>
                </c:pt>
                <c:pt idx="110">
                  <c:v>27.574048836330235</c:v>
                </c:pt>
                <c:pt idx="111">
                  <c:v>27.56627690095641</c:v>
                </c:pt>
                <c:pt idx="112">
                  <c:v>27.558866191385452</c:v>
                </c:pt>
                <c:pt idx="113">
                  <c:v>27.551794621127357</c:v>
                </c:pt>
                <c:pt idx="114">
                  <c:v>27.545041456760845</c:v>
                </c:pt>
                <c:pt idx="115">
                  <c:v>27.538587231829204</c:v>
                </c:pt>
                <c:pt idx="116">
                  <c:v>27.532413669619938</c:v>
                </c:pt>
                <c:pt idx="117">
                  <c:v>27.526503612094636</c:v>
                </c:pt>
                <c:pt idx="118">
                  <c:v>27.520840949502187</c:v>
                </c:pt>
                <c:pt idx="119">
                  <c:v>27.515410558192421</c:v>
                </c:pt>
                <c:pt idx="120">
                  <c:v>27.510198239113038</c:v>
                </c:pt>
                <c:pt idx="121">
                  <c:v>27.505190661773494</c:v>
                </c:pt>
                <c:pt idx="122">
                  <c:v>27.500375311625728</c:v>
                </c:pt>
                <c:pt idx="123">
                  <c:v>27.495740438128184</c:v>
                </c:pt>
                <c:pt idx="124">
                  <c:v>27.491275010326927</c:v>
                </c:pt>
                <c:pt idx="125">
                  <c:v>27.486968673803478</c:v>
                </c:pt>
                <c:pt idx="126">
                  <c:v>27.482811704889105</c:v>
                </c:pt>
                <c:pt idx="127">
                  <c:v>27.478794977863206</c:v>
                </c:pt>
                <c:pt idx="128">
                  <c:v>27.474909923267784</c:v>
                </c:pt>
                <c:pt idx="129">
                  <c:v>27.471148497839302</c:v>
                </c:pt>
                <c:pt idx="130">
                  <c:v>27.467503148973439</c:v>
                </c:pt>
                <c:pt idx="131">
                  <c:v>27.463966786707047</c:v>
                </c:pt>
                <c:pt idx="132">
                  <c:v>27.460532755016629</c:v>
                </c:pt>
                <c:pt idx="133">
                  <c:v>27.457194807217054</c:v>
                </c:pt>
                <c:pt idx="134">
                  <c:v>27.453947076576718</c:v>
                </c:pt>
                <c:pt idx="135">
                  <c:v>27.45078405718321</c:v>
                </c:pt>
                <c:pt idx="136">
                  <c:v>27.447700579341987</c:v>
                </c:pt>
                <c:pt idx="137">
                  <c:v>27.444691789758728</c:v>
                </c:pt>
                <c:pt idx="138">
                  <c:v>27.441753133088309</c:v>
                </c:pt>
                <c:pt idx="139">
                  <c:v>27.438880332800522</c:v>
                </c:pt>
                <c:pt idx="140">
                  <c:v>27.436069374095769</c:v>
                </c:pt>
                <c:pt idx="141">
                  <c:v>27.433316488871018</c:v>
                </c:pt>
                <c:pt idx="142">
                  <c:v>27.430618137952123</c:v>
                </c:pt>
                <c:pt idx="143">
                  <c:v>27.427971000843336</c:v>
                </c:pt>
                <c:pt idx="144">
                  <c:v>27.425371960009773</c:v>
                </c:pt>
                <c:pt idx="145">
                  <c:v>27.422818087893411</c:v>
                </c:pt>
                <c:pt idx="146">
                  <c:v>27.420306637345913</c:v>
                </c:pt>
                <c:pt idx="147">
                  <c:v>27.417835029327946</c:v>
                </c:pt>
                <c:pt idx="148">
                  <c:v>27.415400843342056</c:v>
                </c:pt>
                <c:pt idx="149">
                  <c:v>27.41300180649872</c:v>
                </c:pt>
                <c:pt idx="150">
                  <c:v>27.410635784632511</c:v>
                </c:pt>
                <c:pt idx="151">
                  <c:v>27.408300776151851</c:v>
                </c:pt>
                <c:pt idx="152">
                  <c:v>27.405994900421636</c:v>
                </c:pt>
                <c:pt idx="153">
                  <c:v>27.403716393663078</c:v>
                </c:pt>
                <c:pt idx="154">
                  <c:v>27.401463598703113</c:v>
                </c:pt>
                <c:pt idx="155">
                  <c:v>27.399234960874228</c:v>
                </c:pt>
                <c:pt idx="156">
                  <c:v>27.397029021180717</c:v>
                </c:pt>
                <c:pt idx="157">
                  <c:v>27.394844408098269</c:v>
                </c:pt>
                <c:pt idx="158">
                  <c:v>27.392679836207208</c:v>
                </c:pt>
                <c:pt idx="159">
                  <c:v>27.390534098675463</c:v>
                </c:pt>
                <c:pt idx="160">
                  <c:v>27.388406063158286</c:v>
                </c:pt>
                <c:pt idx="161">
                  <c:v>27.386294664281241</c:v>
                </c:pt>
                <c:pt idx="162">
                  <c:v>27.38419890500689</c:v>
                </c:pt>
                <c:pt idx="163">
                  <c:v>27.382117847067676</c:v>
                </c:pt>
                <c:pt idx="164">
                  <c:v>27.380050610965846</c:v>
                </c:pt>
                <c:pt idx="165">
                  <c:v>27.377996371189937</c:v>
                </c:pt>
                <c:pt idx="166">
                  <c:v>27.375954352797869</c:v>
                </c:pt>
                <c:pt idx="167">
                  <c:v>27.373923828683491</c:v>
                </c:pt>
                <c:pt idx="168">
                  <c:v>27.371904115476351</c:v>
                </c:pt>
                <c:pt idx="169">
                  <c:v>27.369894572174957</c:v>
                </c:pt>
                <c:pt idx="170">
                  <c:v>27.367894596729933</c:v>
                </c:pt>
                <c:pt idx="171">
                  <c:v>27.365903625360634</c:v>
                </c:pt>
                <c:pt idx="172">
                  <c:v>27.363921127771579</c:v>
                </c:pt>
                <c:pt idx="173">
                  <c:v>27.361946605785672</c:v>
                </c:pt>
                <c:pt idx="174">
                  <c:v>27.359979593344242</c:v>
                </c:pt>
                <c:pt idx="175">
                  <c:v>27.358019651040067</c:v>
                </c:pt>
                <c:pt idx="176">
                  <c:v>27.356066368167468</c:v>
                </c:pt>
                <c:pt idx="177">
                  <c:v>27.354119358622103</c:v>
                </c:pt>
                <c:pt idx="178">
                  <c:v>27.352178258850866</c:v>
                </c:pt>
                <c:pt idx="179">
                  <c:v>27.350242729901971</c:v>
                </c:pt>
                <c:pt idx="180">
                  <c:v>27.348312451958023</c:v>
                </c:pt>
                <c:pt idx="181">
                  <c:v>27.346387125019344</c:v>
                </c:pt>
                <c:pt idx="182">
                  <c:v>27.344466468220659</c:v>
                </c:pt>
                <c:pt idx="183">
                  <c:v>27.342550217097561</c:v>
                </c:pt>
                <c:pt idx="184">
                  <c:v>27.340638124269901</c:v>
                </c:pt>
                <c:pt idx="185">
                  <c:v>27.338729956708342</c:v>
                </c:pt>
                <c:pt idx="186">
                  <c:v>27.336825496417667</c:v>
                </c:pt>
                <c:pt idx="187">
                  <c:v>27.334924538386701</c:v>
                </c:pt>
                <c:pt idx="188">
                  <c:v>27.333026889904954</c:v>
                </c:pt>
                <c:pt idx="189">
                  <c:v>27.331132370562592</c:v>
                </c:pt>
                <c:pt idx="190">
                  <c:v>27.32924081156709</c:v>
                </c:pt>
                <c:pt idx="191">
                  <c:v>27.327352053693094</c:v>
                </c:pt>
                <c:pt idx="192">
                  <c:v>27.325465947282456</c:v>
                </c:pt>
                <c:pt idx="193">
                  <c:v>27.32358235292757</c:v>
                </c:pt>
                <c:pt idx="194">
                  <c:v>27.321701138737911</c:v>
                </c:pt>
                <c:pt idx="195">
                  <c:v>27.31982218034004</c:v>
                </c:pt>
                <c:pt idx="196">
                  <c:v>27.31794536361107</c:v>
                </c:pt>
                <c:pt idx="197">
                  <c:v>27.316070579211697</c:v>
                </c:pt>
                <c:pt idx="198">
                  <c:v>27.314197723952962</c:v>
                </c:pt>
                <c:pt idx="199">
                  <c:v>27.312326703529727</c:v>
                </c:pt>
                <c:pt idx="200">
                  <c:v>27.310457427053699</c:v>
                </c:pt>
                <c:pt idx="201">
                  <c:v>27.308589810470295</c:v>
                </c:pt>
                <c:pt idx="202">
                  <c:v>27.306723774508519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BE-4710-826F-42E2BF524688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curve-70-0'!$V$3:$V$205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5.5334313688359957</c:v>
                </c:pt>
                <c:pt idx="2">
                  <c:v>21.182198753069148</c:v>
                </c:pt>
                <c:pt idx="3">
                  <c:v>20.208030862820525</c:v>
                </c:pt>
                <c:pt idx="4">
                  <c:v>19.292659391492162</c:v>
                </c:pt>
                <c:pt idx="5">
                  <c:v>18.432562431991428</c:v>
                </c:pt>
                <c:pt idx="6">
                  <c:v>17.624425948659095</c:v>
                </c:pt>
                <c:pt idx="7">
                  <c:v>16.865131860375193</c:v>
                </c:pt>
                <c:pt idx="8">
                  <c:v>16.151746766110975</c:v>
                </c:pt>
                <c:pt idx="9">
                  <c:v>15.481511282045002</c:v>
                </c:pt>
                <c:pt idx="10">
                  <c:v>14.851829962905239</c:v>
                </c:pt>
                <c:pt idx="11">
                  <c:v>14.260261777920835</c:v>
                </c:pt>
                <c:pt idx="12">
                  <c:v>13.704511115943951</c:v>
                </c:pt>
                <c:pt idx="13">
                  <c:v>13.182419291264402</c:v>
                </c:pt>
                <c:pt idx="14">
                  <c:v>12.691956526829086</c:v>
                </c:pt>
                <c:pt idx="15">
                  <c:v>12.231214389299971</c:v>
                </c:pt>
                <c:pt idx="16">
                  <c:v>11.798398652282938</c:v>
                </c:pt>
                <c:pt idx="17">
                  <c:v>11.391822566844123</c:v>
                </c:pt>
                <c:pt idx="18">
                  <c:v>11.009900515519533</c:v>
                </c:pt>
                <c:pt idx="19">
                  <c:v>10.651142030959628</c:v>
                </c:pt>
                <c:pt idx="20">
                  <c:v>10.314146159084991</c:v>
                </c:pt>
                <c:pt idx="21">
                  <c:v>9.9975961475151642</c:v>
                </c:pt>
                <c:pt idx="22">
                  <c:v>9.7002544424373838</c:v>
                </c:pt>
                <c:pt idx="23">
                  <c:v>9.4209579755633044</c:v>
                </c:pt>
                <c:pt idx="24">
                  <c:v>9.15861372623894</c:v>
                </c:pt>
                <c:pt idx="25">
                  <c:v>8.9121945432668603</c:v>
                </c:pt>
                <c:pt idx="26">
                  <c:v>8.68073521036683</c:v>
                </c:pt>
                <c:pt idx="27">
                  <c:v>8.4633287443902638</c:v>
                </c:pt>
                <c:pt idx="28">
                  <c:v>8.2591229089490348</c:v>
                </c:pt>
                <c:pt idx="29">
                  <c:v>8.067316936117841</c:v>
                </c:pt>
                <c:pt idx="30">
                  <c:v>7.8871584395034944</c:v>
                </c:pt>
                <c:pt idx="31">
                  <c:v>7.7179405119731648</c:v>
                </c:pt>
                <c:pt idx="32">
                  <c:v>7.5589989934865551</c:v>
                </c:pt>
                <c:pt idx="33">
                  <c:v>7.4097099025771662</c:v>
                </c:pt>
                <c:pt idx="34">
                  <c:v>7.2694870193323879</c:v>
                </c:pt>
                <c:pt idx="35">
                  <c:v>7.1377796134175497</c:v>
                </c:pt>
                <c:pt idx="36">
                  <c:v>7.0140703063859</c:v>
                </c:pt>
                <c:pt idx="37">
                  <c:v>6.8978730619462247</c:v>
                </c:pt>
                <c:pt idx="38">
                  <c:v>6.7887312964676214</c:v>
                </c:pt>
                <c:pt idx="39">
                  <c:v>6.6862161022540612</c:v>
                </c:pt>
                <c:pt idx="40">
                  <c:v>6.5899245772604864</c:v>
                </c:pt>
                <c:pt idx="41">
                  <c:v>6.4994782542893157</c:v>
                </c:pt>
                <c:pt idx="42">
                  <c:v>6.4145216258704174</c:v>
                </c:pt>
                <c:pt idx="43">
                  <c:v>6.3347207555852769</c:v>
                </c:pt>
                <c:pt idx="44">
                  <c:v>6.259761974696243</c:v>
                </c:pt>
                <c:pt idx="45">
                  <c:v>6.1893506554744349</c:v>
                </c:pt>
                <c:pt idx="46">
                  <c:v>6.1232100599606376</c:v>
                </c:pt>
                <c:pt idx="47">
                  <c:v>6.0610802564387001</c:v>
                </c:pt>
                <c:pt idx="48">
                  <c:v>6.0027171022292158</c:v>
                </c:pt>
                <c:pt idx="49">
                  <c:v>5.9478912873611742</c:v>
                </c:pt>
                <c:pt idx="50">
                  <c:v>5.8963874357043089</c:v>
                </c:pt>
                <c:pt idx="51">
                  <c:v>5.8480032609042887</c:v>
                </c:pt>
                <c:pt idx="52">
                  <c:v>5.8025487726909297</c:v>
                </c:pt>
                <c:pt idx="53">
                  <c:v>5.759845531154717</c:v>
                </c:pt>
                <c:pt idx="54">
                  <c:v>5.7197259465868733</c:v>
                </c:pt>
                <c:pt idx="55">
                  <c:v>5.6820326212125849</c:v>
                </c:pt>
                <c:pt idx="56">
                  <c:v>5.6466177301595089</c:v>
                </c:pt>
                <c:pt idx="57">
                  <c:v>5.613342441408431</c:v>
                </c:pt>
                <c:pt idx="58">
                  <c:v>5.582076369410327</c:v>
                </c:pt>
                <c:pt idx="59">
                  <c:v>5.5526970619901306</c:v>
                </c:pt>
                <c:pt idx="60">
                  <c:v>5.5250895191449878</c:v>
                </c:pt>
                <c:pt idx="61">
                  <c:v>5.4991457398134704</c:v>
                </c:pt>
                <c:pt idx="62">
                  <c:v>5.4747642975017108</c:v>
                </c:pt>
                <c:pt idx="63">
                  <c:v>5.4518499398303888</c:v>
                </c:pt>
                <c:pt idx="64">
                  <c:v>5.4303132141542143</c:v>
                </c:pt>
                <c:pt idx="65">
                  <c:v>5.4100701145709529</c:v>
                </c:pt>
                <c:pt idx="66">
                  <c:v>5.3910417510794062</c:v>
                </c:pt>
                <c:pt idx="67">
                  <c:v>5.3731540384815979</c:v>
                </c:pt>
                <c:pt idx="68">
                  <c:v>5.3563374042697731</c:v>
                </c:pt>
                <c:pt idx="69">
                  <c:v>5.3405265139794267</c:v>
                </c:pt>
                <c:pt idx="70">
                  <c:v>5.3256600135020982</c:v>
                </c:pt>
                <c:pt idx="71">
                  <c:v>5.3116802869657151</c:v>
                </c:pt>
                <c:pt idx="72">
                  <c:v>5.2985332298027821</c:v>
                </c:pt>
                <c:pt idx="73">
                  <c:v>5.2861680339688633</c:v>
                </c:pt>
                <c:pt idx="74">
                  <c:v>5.2745369886020299</c:v>
                </c:pt>
                <c:pt idx="75">
                  <c:v>5.2635952906809891</c:v>
                </c:pt>
                <c:pt idx="76">
                  <c:v>5.2533008683397497</c:v>
                </c:pt>
                <c:pt idx="77">
                  <c:v>5.24361421443409</c:v>
                </c:pt>
                <c:pt idx="78">
                  <c:v>5.2344982307395149</c:v>
                </c:pt>
                <c:pt idx="79">
                  <c:v>5.2259180810088068</c:v>
                </c:pt>
                <c:pt idx="80">
                  <c:v>5.2178410533954001</c:v>
                </c:pt>
                <c:pt idx="81">
                  <c:v>5.2102364305972593</c:v>
                </c:pt>
                <c:pt idx="82">
                  <c:v>5.2030753693665943</c:v>
                </c:pt>
                <c:pt idx="83">
                  <c:v>5.196330785208759</c:v>
                </c:pt>
                <c:pt idx="84">
                  <c:v>5.1899772459407245</c:v>
                </c:pt>
                <c:pt idx="85">
                  <c:v>5.1839908709450109</c:v>
                </c:pt>
                <c:pt idx="86">
                  <c:v>5.1783492364987369</c:v>
                </c:pt>
                <c:pt idx="87">
                  <c:v>5.1730312870512662</c:v>
                </c:pt>
                <c:pt idx="88">
                  <c:v>5.168017251944157</c:v>
                </c:pt>
                <c:pt idx="89">
                  <c:v>5.1632885669405937</c:v>
                </c:pt>
                <c:pt idx="90">
                  <c:v>5.1588278006908794</c:v>
                </c:pt>
                <c:pt idx="91">
                  <c:v>5.154618586007409</c:v>
                </c:pt>
                <c:pt idx="92">
                  <c:v>5.1506455544303451</c:v>
                </c:pt>
                <c:pt idx="93">
                  <c:v>5.1468942758559066</c:v>
                </c:pt>
                <c:pt idx="94">
                  <c:v>5.1433512009491089</c:v>
                </c:pt>
                <c:pt idx="95">
                  <c:v>5.1400036077331457</c:v>
                </c:pt>
                <c:pt idx="96">
                  <c:v>5.1368395507100919</c:v>
                </c:pt>
                <c:pt idx="97">
                  <c:v>5.1338478142848309</c:v>
                </c:pt>
                <c:pt idx="98">
                  <c:v>5.1310178674546236</c:v>
                </c:pt>
                <c:pt idx="99">
                  <c:v>5.1283398222956578</c:v>
                </c:pt>
                <c:pt idx="100">
                  <c:v>5.1258043949808929</c:v>
                </c:pt>
                <c:pt idx="101">
                  <c:v>5.1234028684432609</c:v>
                </c:pt>
                <c:pt idx="102">
                  <c:v>5.1211270584561319</c:v>
                </c:pt>
                <c:pt idx="103">
                  <c:v>5.1189692805997389</c:v>
                </c:pt>
                <c:pt idx="104">
                  <c:v>5.1169223198854752</c:v>
                </c:pt>
                <c:pt idx="105">
                  <c:v>5.1149794021521089</c:v>
                </c:pt>
                <c:pt idx="106">
                  <c:v>5.1131341672339126</c:v>
                </c:pt>
                <c:pt idx="107">
                  <c:v>5.111380643521013</c:v>
                </c:pt>
                <c:pt idx="108">
                  <c:v>5.1097132242916565</c:v>
                </c:pt>
                <c:pt idx="109">
                  <c:v>5.1081266456898256</c:v>
                </c:pt>
                <c:pt idx="110">
                  <c:v>5.1066159653356813</c:v>
                </c:pt>
                <c:pt idx="111">
                  <c:v>5.1051765429610541</c:v>
                </c:pt>
                <c:pt idx="112">
                  <c:v>5.1038040224371528</c:v>
                </c:pt>
                <c:pt idx="113">
                  <c:v>5.1024943131694478</c:v>
                </c:pt>
                <c:pt idx="114">
                  <c:v>5.1012435751629503</c:v>
                </c:pt>
                <c:pt idx="115">
                  <c:v>5.1000482030749694</c:v>
                </c:pt>
                <c:pt idx="116">
                  <c:v>5.0989048119132185</c:v>
                </c:pt>
                <c:pt idx="117">
                  <c:v>5.0978102238730116</c:v>
                </c:pt>
                <c:pt idx="118">
                  <c:v>5.0967614553010243</c:v>
                </c:pt>
                <c:pt idx="119">
                  <c:v>5.0957557051778402</c:v>
                </c:pt>
                <c:pt idx="120">
                  <c:v>5.0947903437270625</c:v>
                </c:pt>
                <c:pt idx="121">
                  <c:v>5.0938629020369497</c:v>
                </c:pt>
                <c:pt idx="122">
                  <c:v>5.0929710623148772</c:v>
                </c:pt>
                <c:pt idx="123">
                  <c:v>5.0921126482683654</c:v>
                </c:pt>
                <c:pt idx="124">
                  <c:v>5.0912856168783271</c:v>
                </c:pt>
                <c:pt idx="125">
                  <c:v>5.0904880504254457</c:v>
                </c:pt>
                <c:pt idx="126">
                  <c:v>5.0897181480102915</c:v>
                </c:pt>
                <c:pt idx="127">
                  <c:v>5.0889742194781817</c:v>
                </c:pt>
                <c:pt idx="128">
                  <c:v>5.0882546776986892</c:v>
                </c:pt>
                <c:pt idx="129">
                  <c:v>5.087558032996764</c:v>
                </c:pt>
                <c:pt idx="130">
                  <c:v>5.0868828865713311</c:v>
                </c:pt>
                <c:pt idx="131">
                  <c:v>5.0862279253061082</c:v>
                </c:pt>
                <c:pt idx="132">
                  <c:v>5.0855919164538577</c:v>
                </c:pt>
                <c:pt idx="133">
                  <c:v>5.0849737030800313</c:v>
                </c:pt>
                <c:pt idx="134">
                  <c:v>5.0843721986204571</c:v>
                </c:pt>
                <c:pt idx="135">
                  <c:v>5.0837863833375074</c:v>
                </c:pt>
                <c:pt idx="136">
                  <c:v>5.0832152997637436</c:v>
                </c:pt>
                <c:pt idx="137">
                  <c:v>5.0826580490315187</c:v>
                </c:pt>
                <c:pt idx="138">
                  <c:v>5.082113787455711</c:v>
                </c:pt>
                <c:pt idx="139">
                  <c:v>5.0815817229898919</c:v>
                </c:pt>
                <c:pt idx="140">
                  <c:v>5.0810611120621907</c:v>
                </c:pt>
                <c:pt idx="141">
                  <c:v>5.0805512567908551</c:v>
                </c:pt>
                <c:pt idx="142">
                  <c:v>5.0800515016935499</c:v>
                </c:pt>
                <c:pt idx="143">
                  <c:v>5.0795612317888761</c:v>
                </c:pt>
                <c:pt idx="144">
                  <c:v>5.0790798696853656</c:v>
                </c:pt>
                <c:pt idx="145">
                  <c:v>5.0786068731767386</c:v>
                </c:pt>
                <c:pt idx="146">
                  <c:v>5.0781417334699874</c:v>
                </c:pt>
                <c:pt idx="147">
                  <c:v>5.0776839729071988</c:v>
                </c:pt>
                <c:pt idx="148">
                  <c:v>5.0772331431936379</c:v>
                </c:pt>
                <c:pt idx="149">
                  <c:v>5.0767888233727021</c:v>
                </c:pt>
                <c:pt idx="150">
                  <c:v>5.0763506181805695</c:v>
                </c:pt>
                <c:pt idx="151">
                  <c:v>5.075918156907111</c:v>
                </c:pt>
                <c:pt idx="152">
                  <c:v>5.0754910912442774</c:v>
                </c:pt>
                <c:pt idx="153">
                  <c:v>5.0750690945267074</c:v>
                </c:pt>
                <c:pt idx="154">
                  <c:v>5.0746518598332457</c:v>
                </c:pt>
                <c:pt idx="155">
                  <c:v>5.074239099227551</c:v>
                </c:pt>
                <c:pt idx="156">
                  <c:v>5.0738305424924413</c:v>
                </c:pt>
                <c:pt idx="157">
                  <c:v>5.0734259356111089</c:v>
                </c:pt>
                <c:pt idx="158">
                  <c:v>5.0730250405139898</c:v>
                </c:pt>
                <c:pt idx="159">
                  <c:v>5.0726276336865439</c:v>
                </c:pt>
                <c:pt idx="160">
                  <c:v>5.0722335054098622</c:v>
                </c:pt>
                <c:pt idx="161">
                  <c:v>5.0718424583684474</c:v>
                </c:pt>
                <c:pt idx="162">
                  <c:v>5.0714543079033447</c:v>
                </c:pt>
                <c:pt idx="163">
                  <c:v>5.071068880240226</c:v>
                </c:pt>
                <c:pt idx="164">
                  <c:v>5.0706860124893893</c:v>
                </c:pt>
                <c:pt idx="165">
                  <c:v>5.0703055517598017</c:v>
                </c:pt>
                <c:pt idx="166">
                  <c:v>5.0699273545262713</c:v>
                </c:pt>
                <c:pt idx="167">
                  <c:v>5.0695512861231862</c:v>
                </c:pt>
                <c:pt idx="168">
                  <c:v>5.0691772199851215</c:v>
                </c:pt>
                <c:pt idx="169">
                  <c:v>5.0688050373937088</c:v>
                </c:pt>
                <c:pt idx="170">
                  <c:v>5.0684346268448088</c:v>
                </c:pt>
                <c:pt idx="171">
                  <c:v>5.0680658839219461</c:v>
                </c:pt>
                <c:pt idx="172">
                  <c:v>5.067698710410351</c:v>
                </c:pt>
                <c:pt idx="173">
                  <c:v>5.0673330140438289</c:v>
                </c:pt>
                <c:pt idx="174">
                  <c:v>5.0669687085047599</c:v>
                </c:pt>
                <c:pt idx="175">
                  <c:v>5.066605712411576</c:v>
                </c:pt>
                <c:pt idx="176">
                  <c:v>5.0662439496984568</c:v>
                </c:pt>
                <c:pt idx="177">
                  <c:v>5.0658833488559374</c:v>
                </c:pt>
                <c:pt idx="178">
                  <c:v>5.0655238425512117</c:v>
                </c:pt>
                <c:pt idx="179">
                  <c:v>5.065165368007829</c:v>
                </c:pt>
                <c:pt idx="180">
                  <c:v>5.0648078659931706</c:v>
                </c:pt>
                <c:pt idx="181">
                  <c:v>5.0644512809450148</c:v>
                </c:pt>
                <c:pt idx="182">
                  <c:v>5.0640955608449723</c:v>
                </c:pt>
                <c:pt idx="183">
                  <c:v>5.0637406567122234</c:v>
                </c:pt>
                <c:pt idx="184">
                  <c:v>5.0633865227300845</c:v>
                </c:pt>
                <c:pt idx="185">
                  <c:v>5.0630331157397457</c:v>
                </c:pt>
                <c:pt idx="186">
                  <c:v>5.0626803953668364</c:v>
                </c:pt>
                <c:pt idx="187">
                  <c:v>5.0623283236417294</c:v>
                </c:pt>
                <c:pt idx="188">
                  <c:v>5.0619768648729746</c:v>
                </c:pt>
                <c:pt idx="189">
                  <c:v>5.0616259856473</c:v>
                </c:pt>
                <c:pt idx="190">
                  <c:v>5.0612756547030457</c:v>
                </c:pt>
                <c:pt idx="191">
                  <c:v>5.0609258425504677</c:v>
                </c:pt>
                <c:pt idx="192">
                  <c:v>5.060576521471738</c:v>
                </c:pt>
                <c:pt idx="193">
                  <c:v>5.0602276656475098</c:v>
                </c:pt>
                <c:pt idx="194">
                  <c:v>5.0598792506506562</c:v>
                </c:pt>
                <c:pt idx="195">
                  <c:v>5.05953125344627</c:v>
                </c:pt>
                <c:pt idx="196">
                  <c:v>5.059183652897925</c:v>
                </c:pt>
                <c:pt idx="197">
                  <c:v>5.0588364287551535</c:v>
                </c:pt>
                <c:pt idx="198">
                  <c:v>5.0584895619065762</c:v>
                </c:pt>
                <c:pt idx="199">
                  <c:v>5.0581430348861645</c:v>
                </c:pt>
                <c:pt idx="200">
                  <c:v>5.0577968308607169</c:v>
                </c:pt>
                <c:pt idx="201">
                  <c:v>5.0574509342626861</c:v>
                </c:pt>
                <c:pt idx="202">
                  <c:v>5.0571053304104829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BE-4710-826F-42E2BF524688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curve-70-0'!$X$3:$X$205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1.1066862737671992</c:v>
                </c:pt>
                <c:pt idx="2">
                  <c:v>4.2364397506138296</c:v>
                </c:pt>
                <c:pt idx="3">
                  <c:v>4.041606172564105</c:v>
                </c:pt>
                <c:pt idx="4">
                  <c:v>3.8585318782984324</c:v>
                </c:pt>
                <c:pt idx="5">
                  <c:v>3.6865124863982857</c:v>
                </c:pt>
                <c:pt idx="6">
                  <c:v>3.524885189731819</c:v>
                </c:pt>
                <c:pt idx="7">
                  <c:v>3.3730263720750386</c:v>
                </c:pt>
                <c:pt idx="8">
                  <c:v>3.230349353222195</c:v>
                </c:pt>
                <c:pt idx="9">
                  <c:v>3.0963022564090004</c:v>
                </c:pt>
                <c:pt idx="10">
                  <c:v>2.9703659925810477</c:v>
                </c:pt>
                <c:pt idx="11">
                  <c:v>2.852052355584167</c:v>
                </c:pt>
                <c:pt idx="12">
                  <c:v>2.7409022231887903</c:v>
                </c:pt>
                <c:pt idx="13">
                  <c:v>2.6364838582528805</c:v>
                </c:pt>
                <c:pt idx="14">
                  <c:v>2.5383913053658174</c:v>
                </c:pt>
                <c:pt idx="15">
                  <c:v>2.4462428778599943</c:v>
                </c:pt>
                <c:pt idx="16">
                  <c:v>2.3596797304565875</c:v>
                </c:pt>
                <c:pt idx="17">
                  <c:v>2.2783645133688246</c:v>
                </c:pt>
                <c:pt idx="18">
                  <c:v>2.2019801031039066</c:v>
                </c:pt>
                <c:pt idx="19">
                  <c:v>2.1302284061919257</c:v>
                </c:pt>
                <c:pt idx="20">
                  <c:v>2.0628292318169983</c:v>
                </c:pt>
                <c:pt idx="21">
                  <c:v>1.9995192295030328</c:v>
                </c:pt>
                <c:pt idx="22">
                  <c:v>1.9400508884874768</c:v>
                </c:pt>
                <c:pt idx="23">
                  <c:v>1.8841915951126609</c:v>
                </c:pt>
                <c:pt idx="24">
                  <c:v>1.831722745247788</c:v>
                </c:pt>
                <c:pt idx="25">
                  <c:v>1.7824389086533721</c:v>
                </c:pt>
                <c:pt idx="26">
                  <c:v>1.736147042073366</c:v>
                </c:pt>
                <c:pt idx="27">
                  <c:v>1.6926657488780528</c:v>
                </c:pt>
                <c:pt idx="28">
                  <c:v>1.651824581789807</c:v>
                </c:pt>
                <c:pt idx="29">
                  <c:v>1.6134633872235682</c:v>
                </c:pt>
                <c:pt idx="30">
                  <c:v>1.5774316879006989</c:v>
                </c:pt>
                <c:pt idx="31">
                  <c:v>1.543588102394633</c:v>
                </c:pt>
                <c:pt idx="32">
                  <c:v>1.5117997986973111</c:v>
                </c:pt>
                <c:pt idx="33">
                  <c:v>1.4819419805154332</c:v>
                </c:pt>
                <c:pt idx="34">
                  <c:v>1.4538974038664776</c:v>
                </c:pt>
                <c:pt idx="35">
                  <c:v>1.4275559226835099</c:v>
                </c:pt>
                <c:pt idx="36">
                  <c:v>1.40281406127718</c:v>
                </c:pt>
                <c:pt idx="37">
                  <c:v>1.3795746123892449</c:v>
                </c:pt>
                <c:pt idx="38">
                  <c:v>1.3577462592935243</c:v>
                </c:pt>
                <c:pt idx="39">
                  <c:v>1.3372432204508122</c:v>
                </c:pt>
                <c:pt idx="40">
                  <c:v>1.3179849154520973</c:v>
                </c:pt>
                <c:pt idx="41">
                  <c:v>1.2998956508578632</c:v>
                </c:pt>
                <c:pt idx="42">
                  <c:v>1.2829043251740835</c:v>
                </c:pt>
                <c:pt idx="43">
                  <c:v>1.2669441511170554</c:v>
                </c:pt>
                <c:pt idx="44">
                  <c:v>1.2519523949392486</c:v>
                </c:pt>
                <c:pt idx="45">
                  <c:v>1.237870131094887</c:v>
                </c:pt>
                <c:pt idx="46">
                  <c:v>1.2246420119921275</c:v>
                </c:pt>
                <c:pt idx="47">
                  <c:v>1.21221605128774</c:v>
                </c:pt>
                <c:pt idx="48">
                  <c:v>1.2005434204458432</c:v>
                </c:pt>
                <c:pt idx="49">
                  <c:v>1.1895782574722349</c:v>
                </c:pt>
                <c:pt idx="50">
                  <c:v>1.1792774871408618</c:v>
                </c:pt>
                <c:pt idx="51">
                  <c:v>1.1696006521808577</c:v>
                </c:pt>
                <c:pt idx="52">
                  <c:v>1.1605097545381859</c:v>
                </c:pt>
                <c:pt idx="53">
                  <c:v>1.1519691062309434</c:v>
                </c:pt>
                <c:pt idx="54">
                  <c:v>1.1439451893173747</c:v>
                </c:pt>
                <c:pt idx="55">
                  <c:v>1.136406524242517</c:v>
                </c:pt>
                <c:pt idx="56">
                  <c:v>1.1293235460319018</c:v>
                </c:pt>
                <c:pt idx="57">
                  <c:v>1.1226684882816862</c:v>
                </c:pt>
                <c:pt idx="58">
                  <c:v>1.1164152738820654</c:v>
                </c:pt>
                <c:pt idx="59">
                  <c:v>1.1105394123980261</c:v>
                </c:pt>
                <c:pt idx="60">
                  <c:v>1.1050179038289976</c:v>
                </c:pt>
                <c:pt idx="61">
                  <c:v>1.099829147962694</c:v>
                </c:pt>
                <c:pt idx="62">
                  <c:v>1.0949528595003422</c:v>
                </c:pt>
                <c:pt idx="63">
                  <c:v>1.0903699879660778</c:v>
                </c:pt>
                <c:pt idx="64">
                  <c:v>1.0860626428308429</c:v>
                </c:pt>
                <c:pt idx="65">
                  <c:v>1.0820140229141906</c:v>
                </c:pt>
                <c:pt idx="66">
                  <c:v>1.0782083502158812</c:v>
                </c:pt>
                <c:pt idx="67">
                  <c:v>1.0746308076963196</c:v>
                </c:pt>
                <c:pt idx="68">
                  <c:v>1.0712674808539546</c:v>
                </c:pt>
                <c:pt idx="69">
                  <c:v>1.0681053027958853</c:v>
                </c:pt>
                <c:pt idx="70">
                  <c:v>1.0651320027004196</c:v>
                </c:pt>
                <c:pt idx="71">
                  <c:v>1.0623360573931431</c:v>
                </c:pt>
                <c:pt idx="72">
                  <c:v>1.0597066459605564</c:v>
                </c:pt>
                <c:pt idx="73">
                  <c:v>1.0572336067937727</c:v>
                </c:pt>
                <c:pt idx="74">
                  <c:v>1.054907397720406</c:v>
                </c:pt>
                <c:pt idx="75">
                  <c:v>1.0527190581361978</c:v>
                </c:pt>
                <c:pt idx="76">
                  <c:v>1.0506601736679499</c:v>
                </c:pt>
                <c:pt idx="77">
                  <c:v>1.0487228428868181</c:v>
                </c:pt>
                <c:pt idx="78">
                  <c:v>1.046899646147903</c:v>
                </c:pt>
                <c:pt idx="79">
                  <c:v>1.0451836162017614</c:v>
                </c:pt>
                <c:pt idx="80">
                  <c:v>1.04356821067908</c:v>
                </c:pt>
                <c:pt idx="81">
                  <c:v>1.0420472861194519</c:v>
                </c:pt>
                <c:pt idx="82">
                  <c:v>1.0406150738733189</c:v>
                </c:pt>
                <c:pt idx="83">
                  <c:v>1.0392661570417518</c:v>
                </c:pt>
                <c:pt idx="84">
                  <c:v>1.0379954491881449</c:v>
                </c:pt>
                <c:pt idx="85">
                  <c:v>1.0367981741890022</c:v>
                </c:pt>
                <c:pt idx="86">
                  <c:v>1.0356698472997474</c:v>
                </c:pt>
                <c:pt idx="87">
                  <c:v>1.0346062574102532</c:v>
                </c:pt>
                <c:pt idx="88">
                  <c:v>1.0336034503888314</c:v>
                </c:pt>
                <c:pt idx="89">
                  <c:v>1.0326577133881187</c:v>
                </c:pt>
                <c:pt idx="90">
                  <c:v>1.0317655601381759</c:v>
                </c:pt>
                <c:pt idx="91">
                  <c:v>1.0309237172014818</c:v>
                </c:pt>
                <c:pt idx="92">
                  <c:v>1.0301291108860691</c:v>
                </c:pt>
                <c:pt idx="93">
                  <c:v>1.0293788551711813</c:v>
                </c:pt>
                <c:pt idx="94">
                  <c:v>1.0286702401898218</c:v>
                </c:pt>
                <c:pt idx="95">
                  <c:v>1.0280007215466291</c:v>
                </c:pt>
                <c:pt idx="96">
                  <c:v>1.0273679101420183</c:v>
                </c:pt>
                <c:pt idx="97">
                  <c:v>1.0267695628569662</c:v>
                </c:pt>
                <c:pt idx="98">
                  <c:v>1.0262035734909247</c:v>
                </c:pt>
                <c:pt idx="99">
                  <c:v>1.0256679644591316</c:v>
                </c:pt>
                <c:pt idx="100">
                  <c:v>1.0251608789961786</c:v>
                </c:pt>
                <c:pt idx="101">
                  <c:v>1.0246805736886522</c:v>
                </c:pt>
                <c:pt idx="102">
                  <c:v>1.0242254116912264</c:v>
                </c:pt>
                <c:pt idx="103">
                  <c:v>1.0237938561199478</c:v>
                </c:pt>
                <c:pt idx="104">
                  <c:v>1.023384463977095</c:v>
                </c:pt>
                <c:pt idx="105">
                  <c:v>1.0229958804304218</c:v>
                </c:pt>
                <c:pt idx="106">
                  <c:v>1.0226268334467825</c:v>
                </c:pt>
                <c:pt idx="107">
                  <c:v>1.0222761287042026</c:v>
                </c:pt>
                <c:pt idx="108">
                  <c:v>1.0219426448583313</c:v>
                </c:pt>
                <c:pt idx="109">
                  <c:v>1.0216253291379651</c:v>
                </c:pt>
                <c:pt idx="110">
                  <c:v>1.0213231930671363</c:v>
                </c:pt>
                <c:pt idx="111">
                  <c:v>1.0210353085922108</c:v>
                </c:pt>
                <c:pt idx="112">
                  <c:v>1.0207608044874306</c:v>
                </c:pt>
                <c:pt idx="113">
                  <c:v>1.0204988626338896</c:v>
                </c:pt>
                <c:pt idx="114">
                  <c:v>1.0202487150325901</c:v>
                </c:pt>
                <c:pt idx="115">
                  <c:v>1.0200096406149939</c:v>
                </c:pt>
                <c:pt idx="116">
                  <c:v>1.0197809623826437</c:v>
                </c:pt>
                <c:pt idx="117">
                  <c:v>1.0195620447746023</c:v>
                </c:pt>
                <c:pt idx="118">
                  <c:v>1.0193522910602049</c:v>
                </c:pt>
                <c:pt idx="119">
                  <c:v>1.019151141035568</c:v>
                </c:pt>
                <c:pt idx="120">
                  <c:v>1.0189580687454125</c:v>
                </c:pt>
                <c:pt idx="121">
                  <c:v>1.0187725804073899</c:v>
                </c:pt>
                <c:pt idx="122">
                  <c:v>1.0185942124629754</c:v>
                </c:pt>
                <c:pt idx="123">
                  <c:v>1.0184225296536731</c:v>
                </c:pt>
                <c:pt idx="124">
                  <c:v>1.0182571233756654</c:v>
                </c:pt>
                <c:pt idx="125">
                  <c:v>1.0180976100850891</c:v>
                </c:pt>
                <c:pt idx="126">
                  <c:v>1.0179436296020583</c:v>
                </c:pt>
                <c:pt idx="127">
                  <c:v>1.0177948438956363</c:v>
                </c:pt>
                <c:pt idx="128">
                  <c:v>1.0176509355397378</c:v>
                </c:pt>
                <c:pt idx="129">
                  <c:v>1.0175116065993528</c:v>
                </c:pt>
                <c:pt idx="130">
                  <c:v>1.0173765773142662</c:v>
                </c:pt>
                <c:pt idx="131">
                  <c:v>1.0172455850612216</c:v>
                </c:pt>
                <c:pt idx="132">
                  <c:v>1.0171183832907715</c:v>
                </c:pt>
                <c:pt idx="133">
                  <c:v>1.0169947406160063</c:v>
                </c:pt>
                <c:pt idx="134">
                  <c:v>1.0168744397240914</c:v>
                </c:pt>
                <c:pt idx="135">
                  <c:v>1.0167572766675015</c:v>
                </c:pt>
                <c:pt idx="136">
                  <c:v>1.0166430599527487</c:v>
                </c:pt>
                <c:pt idx="137">
                  <c:v>1.0165316098063037</c:v>
                </c:pt>
                <c:pt idx="138">
                  <c:v>1.0164227574911422</c:v>
                </c:pt>
                <c:pt idx="139">
                  <c:v>1.0163163445979784</c:v>
                </c:pt>
                <c:pt idx="140">
                  <c:v>1.0162122224124381</c:v>
                </c:pt>
                <c:pt idx="141">
                  <c:v>1.016110251358171</c:v>
                </c:pt>
                <c:pt idx="142">
                  <c:v>1.01601030033871</c:v>
                </c:pt>
                <c:pt idx="143">
                  <c:v>1.0159122463577752</c:v>
                </c:pt>
                <c:pt idx="144">
                  <c:v>1.0158159739370731</c:v>
                </c:pt>
                <c:pt idx="145">
                  <c:v>1.0157213746353477</c:v>
                </c:pt>
                <c:pt idx="146">
                  <c:v>1.0156283466939975</c:v>
                </c:pt>
                <c:pt idx="147">
                  <c:v>1.0155367945814398</c:v>
                </c:pt>
                <c:pt idx="148">
                  <c:v>1.0154466286387276</c:v>
                </c:pt>
                <c:pt idx="149">
                  <c:v>1.0153577646745404</c:v>
                </c:pt>
                <c:pt idx="150">
                  <c:v>1.0152701236361139</c:v>
                </c:pt>
                <c:pt idx="151">
                  <c:v>1.0151836313814222</c:v>
                </c:pt>
                <c:pt idx="152">
                  <c:v>1.0150982182488555</c:v>
                </c:pt>
                <c:pt idx="153">
                  <c:v>1.0150138189053415</c:v>
                </c:pt>
                <c:pt idx="154">
                  <c:v>1.0149303719666491</c:v>
                </c:pt>
                <c:pt idx="155">
                  <c:v>1.0148478198455102</c:v>
                </c:pt>
                <c:pt idx="156">
                  <c:v>1.0147661084984883</c:v>
                </c:pt>
                <c:pt idx="157">
                  <c:v>1.0146851871222218</c:v>
                </c:pt>
                <c:pt idx="158">
                  <c:v>1.014605008102798</c:v>
                </c:pt>
                <c:pt idx="159">
                  <c:v>1.0145255267373088</c:v>
                </c:pt>
                <c:pt idx="160">
                  <c:v>1.0144467010819724</c:v>
                </c:pt>
                <c:pt idx="161">
                  <c:v>1.0143684916736895</c:v>
                </c:pt>
                <c:pt idx="162">
                  <c:v>1.0142908615806689</c:v>
                </c:pt>
                <c:pt idx="163">
                  <c:v>1.0142137760480452</c:v>
                </c:pt>
                <c:pt idx="164">
                  <c:v>1.0141372024978779</c:v>
                </c:pt>
                <c:pt idx="165">
                  <c:v>1.0140611103519603</c:v>
                </c:pt>
                <c:pt idx="166">
                  <c:v>1.0139854709052543</c:v>
                </c:pt>
                <c:pt idx="167">
                  <c:v>1.0139102572246372</c:v>
                </c:pt>
                <c:pt idx="168">
                  <c:v>1.0138354439970243</c:v>
                </c:pt>
                <c:pt idx="169">
                  <c:v>1.0137610074787418</c:v>
                </c:pt>
                <c:pt idx="170">
                  <c:v>1.0136869253689618</c:v>
                </c:pt>
                <c:pt idx="171">
                  <c:v>1.0136131767843892</c:v>
                </c:pt>
                <c:pt idx="172">
                  <c:v>1.0135397420820702</c:v>
                </c:pt>
                <c:pt idx="173">
                  <c:v>1.0134666028087658</c:v>
                </c:pt>
                <c:pt idx="174">
                  <c:v>1.013393741700952</c:v>
                </c:pt>
                <c:pt idx="175">
                  <c:v>1.0133211424823152</c:v>
                </c:pt>
                <c:pt idx="176">
                  <c:v>1.0132487899396914</c:v>
                </c:pt>
                <c:pt idx="177">
                  <c:v>1.0131766697711875</c:v>
                </c:pt>
                <c:pt idx="178">
                  <c:v>1.0131047685102423</c:v>
                </c:pt>
                <c:pt idx="179">
                  <c:v>1.0130330736015658</c:v>
                </c:pt>
                <c:pt idx="180">
                  <c:v>1.0129615731986341</c:v>
                </c:pt>
                <c:pt idx="181">
                  <c:v>1.012890256189003</c:v>
                </c:pt>
                <c:pt idx="182">
                  <c:v>1.0128191121689945</c:v>
                </c:pt>
                <c:pt idx="183">
                  <c:v>1.0127481313424447</c:v>
                </c:pt>
                <c:pt idx="184">
                  <c:v>1.0126773045460169</c:v>
                </c:pt>
                <c:pt idx="185">
                  <c:v>1.0126066231479491</c:v>
                </c:pt>
                <c:pt idx="186">
                  <c:v>1.0125360790733673</c:v>
                </c:pt>
                <c:pt idx="187">
                  <c:v>1.0124656647283459</c:v>
                </c:pt>
                <c:pt idx="188">
                  <c:v>1.0123953729745949</c:v>
                </c:pt>
                <c:pt idx="189">
                  <c:v>1.01232519712946</c:v>
                </c:pt>
                <c:pt idx="190">
                  <c:v>1.0122551309406091</c:v>
                </c:pt>
                <c:pt idx="191">
                  <c:v>1.0121851685100935</c:v>
                </c:pt>
                <c:pt idx="192">
                  <c:v>1.0121153042943476</c:v>
                </c:pt>
                <c:pt idx="193">
                  <c:v>1.012045533129502</c:v>
                </c:pt>
                <c:pt idx="194">
                  <c:v>1.0119758501301312</c:v>
                </c:pt>
                <c:pt idx="195">
                  <c:v>1.011906250689254</c:v>
                </c:pt>
                <c:pt idx="196">
                  <c:v>1.011836730579585</c:v>
                </c:pt>
                <c:pt idx="197">
                  <c:v>1.0117672857510307</c:v>
                </c:pt>
                <c:pt idx="198">
                  <c:v>1.0116979123813152</c:v>
                </c:pt>
                <c:pt idx="199">
                  <c:v>1.0116286069772329</c:v>
                </c:pt>
                <c:pt idx="200">
                  <c:v>1.0115593661721434</c:v>
                </c:pt>
                <c:pt idx="201">
                  <c:v>1.0114901868525372</c:v>
                </c:pt>
                <c:pt idx="202">
                  <c:v>1.0114210660820966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EBE-4710-826F-42E2BF524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</a:t>
                </a:r>
                <a:r>
                  <a:rPr lang="en-GB" sz="1200" b="1"/>
                  <a:t>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curve-70-0'!$Y$3:$Y$205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336.67156843919525</c:v>
                </c:pt>
                <c:pt idx="2">
                  <c:v>1395.7815060926525</c:v>
                </c:pt>
                <c:pt idx="3">
                  <c:v>2406.183049233679</c:v>
                </c:pt>
                <c:pt idx="4">
                  <c:v>3370.816018808287</c:v>
                </c:pt>
                <c:pt idx="5">
                  <c:v>4292.4441404078589</c:v>
                </c:pt>
                <c:pt idx="6">
                  <c:v>5173.6654378408139</c:v>
                </c:pt>
                <c:pt idx="7">
                  <c:v>6016.9220308595732</c:v>
                </c:pt>
                <c:pt idx="8">
                  <c:v>6824.5093691651218</c:v>
                </c:pt>
                <c:pt idx="9">
                  <c:v>7598.5849332673715</c:v>
                </c:pt>
                <c:pt idx="10">
                  <c:v>8341.176431412634</c:v>
                </c:pt>
                <c:pt idx="11">
                  <c:v>9054.1895203086751</c:v>
                </c:pt>
                <c:pt idx="12">
                  <c:v>9739.4150761058736</c:v>
                </c:pt>
                <c:pt idx="13">
                  <c:v>10398.536040669094</c:v>
                </c:pt>
                <c:pt idx="14">
                  <c:v>11033.133867010549</c:v>
                </c:pt>
                <c:pt idx="15">
                  <c:v>11644.694586475547</c:v>
                </c:pt>
                <c:pt idx="16">
                  <c:v>12234.614519089693</c:v>
                </c:pt>
                <c:pt idx="17">
                  <c:v>12804.2056474319</c:v>
                </c:pt>
                <c:pt idx="18">
                  <c:v>13354.700673207877</c:v>
                </c:pt>
                <c:pt idx="19">
                  <c:v>13887.257774755859</c:v>
                </c:pt>
                <c:pt idx="20">
                  <c:v>14402.965082710109</c:v>
                </c:pt>
                <c:pt idx="21">
                  <c:v>14902.844890085868</c:v>
                </c:pt>
                <c:pt idx="22">
                  <c:v>15387.857612207737</c:v>
                </c:pt>
                <c:pt idx="23">
                  <c:v>15858.905510985902</c:v>
                </c:pt>
                <c:pt idx="24">
                  <c:v>16316.836197297849</c:v>
                </c:pt>
                <c:pt idx="25">
                  <c:v>16762.445924461193</c:v>
                </c:pt>
                <c:pt idx="26">
                  <c:v>17196.482684979535</c:v>
                </c:pt>
                <c:pt idx="27">
                  <c:v>17619.649122199047</c:v>
                </c:pt>
                <c:pt idx="28">
                  <c:v>18032.605267646501</c:v>
                </c:pt>
                <c:pt idx="29">
                  <c:v>18435.971114452394</c:v>
                </c:pt>
                <c:pt idx="30">
                  <c:v>18830.329036427567</c:v>
                </c:pt>
                <c:pt idx="31">
                  <c:v>19216.226062026224</c:v>
                </c:pt>
                <c:pt idx="32">
                  <c:v>19594.176011700551</c:v>
                </c:pt>
                <c:pt idx="33">
                  <c:v>19964.661506829409</c:v>
                </c:pt>
                <c:pt idx="34">
                  <c:v>20328.135857796027</c:v>
                </c:pt>
                <c:pt idx="35">
                  <c:v>20685.024838466903</c:v>
                </c:pt>
                <c:pt idx="36">
                  <c:v>21035.728353786199</c:v>
                </c:pt>
                <c:pt idx="37">
                  <c:v>21380.62200688351</c:v>
                </c:pt>
                <c:pt idx="38">
                  <c:v>21720.05857170689</c:v>
                </c:pt>
                <c:pt idx="39">
                  <c:v>22054.369376819592</c:v>
                </c:pt>
                <c:pt idx="40">
                  <c:v>22383.865605682615</c:v>
                </c:pt>
                <c:pt idx="41">
                  <c:v>22708.839518397079</c:v>
                </c:pt>
                <c:pt idx="42">
                  <c:v>23029.565599690599</c:v>
                </c:pt>
                <c:pt idx="43">
                  <c:v>23346.301637469864</c:v>
                </c:pt>
                <c:pt idx="44">
                  <c:v>23659.289736204675</c:v>
                </c:pt>
                <c:pt idx="45">
                  <c:v>23968.757268978396</c:v>
                </c:pt>
                <c:pt idx="46">
                  <c:v>24274.917771976427</c:v>
                </c:pt>
                <c:pt idx="47">
                  <c:v>24577.971784798363</c:v>
                </c:pt>
                <c:pt idx="48">
                  <c:v>24878.107639909824</c:v>
                </c:pt>
                <c:pt idx="49">
                  <c:v>25175.502204277884</c:v>
                </c:pt>
                <c:pt idx="50">
                  <c:v>25470.321576063099</c:v>
                </c:pt>
                <c:pt idx="51">
                  <c:v>25762.721739108314</c:v>
                </c:pt>
                <c:pt idx="52">
                  <c:v>26052.849177742861</c:v>
                </c:pt>
                <c:pt idx="53">
                  <c:v>26340.841454300597</c:v>
                </c:pt>
                <c:pt idx="54">
                  <c:v>26626.827751629939</c:v>
                </c:pt>
                <c:pt idx="55">
                  <c:v>26910.929382690567</c:v>
                </c:pt>
                <c:pt idx="56">
                  <c:v>27193.260269198541</c:v>
                </c:pt>
                <c:pt idx="57">
                  <c:v>27473.927391268964</c:v>
                </c:pt>
                <c:pt idx="58">
                  <c:v>27753.031209739482</c:v>
                </c:pt>
                <c:pt idx="59">
                  <c:v>28030.666062838987</c:v>
                </c:pt>
                <c:pt idx="60">
                  <c:v>28306.920538796236</c:v>
                </c:pt>
                <c:pt idx="61">
                  <c:v>28581.877825786909</c:v>
                </c:pt>
                <c:pt idx="62">
                  <c:v>28855.616040661993</c:v>
                </c:pt>
                <c:pt idx="63">
                  <c:v>29128.208537653511</c:v>
                </c:pt>
                <c:pt idx="64">
                  <c:v>29399.724198361222</c:v>
                </c:pt>
                <c:pt idx="65">
                  <c:v>29670.227704089768</c:v>
                </c:pt>
                <c:pt idx="66">
                  <c:v>29939.779791643738</c:v>
                </c:pt>
                <c:pt idx="67">
                  <c:v>30208.437493567817</c:v>
                </c:pt>
                <c:pt idx="68">
                  <c:v>30476.254363781307</c:v>
                </c:pt>
                <c:pt idx="69">
                  <c:v>30743.280689480278</c:v>
                </c:pt>
                <c:pt idx="70">
                  <c:v>31009.563690155384</c:v>
                </c:pt>
                <c:pt idx="71">
                  <c:v>31275.14770450367</c:v>
                </c:pt>
                <c:pt idx="72">
                  <c:v>31540.074365993809</c:v>
                </c:pt>
                <c:pt idx="73">
                  <c:v>31804.382767692252</c:v>
                </c:pt>
                <c:pt idx="74">
                  <c:v>32068.109617122354</c:v>
                </c:pt>
                <c:pt idx="75">
                  <c:v>32331.289381656403</c:v>
                </c:pt>
                <c:pt idx="76">
                  <c:v>32593.954425073389</c:v>
                </c:pt>
                <c:pt idx="77">
                  <c:v>32856.135135795092</c:v>
                </c:pt>
                <c:pt idx="78">
                  <c:v>33117.860047332069</c:v>
                </c:pt>
                <c:pt idx="79">
                  <c:v>33379.155951382512</c:v>
                </c:pt>
                <c:pt idx="80">
                  <c:v>33640.048004052282</c:v>
                </c:pt>
                <c:pt idx="81">
                  <c:v>33900.559825582146</c:v>
                </c:pt>
                <c:pt idx="82">
                  <c:v>34160.713594050474</c:v>
                </c:pt>
                <c:pt idx="83">
                  <c:v>34420.530133310909</c:v>
                </c:pt>
                <c:pt idx="84">
                  <c:v>34680.028995607943</c:v>
                </c:pt>
                <c:pt idx="85">
                  <c:v>34939.228539155192</c:v>
                </c:pt>
                <c:pt idx="86">
                  <c:v>35198.14600098013</c:v>
                </c:pt>
                <c:pt idx="87">
                  <c:v>35456.797565332694</c:v>
                </c:pt>
                <c:pt idx="88">
                  <c:v>35715.198427929899</c:v>
                </c:pt>
                <c:pt idx="89">
                  <c:v>35973.36285627693</c:v>
                </c:pt>
                <c:pt idx="90">
                  <c:v>36231.304246311476</c:v>
                </c:pt>
                <c:pt idx="91">
                  <c:v>36489.035175611847</c:v>
                </c:pt>
                <c:pt idx="92">
                  <c:v>36746.567453333366</c:v>
                </c:pt>
                <c:pt idx="93">
                  <c:v>37003.91216712616</c:v>
                </c:pt>
                <c:pt idx="94">
                  <c:v>37261.079727173616</c:v>
                </c:pt>
                <c:pt idx="95">
                  <c:v>37518.07990756027</c:v>
                </c:pt>
                <c:pt idx="96">
                  <c:v>37774.921885095777</c:v>
                </c:pt>
                <c:pt idx="97">
                  <c:v>38031.614275810018</c:v>
                </c:pt>
                <c:pt idx="98">
                  <c:v>38288.16516918275</c:v>
                </c:pt>
                <c:pt idx="99">
                  <c:v>38544.582160297534</c:v>
                </c:pt>
                <c:pt idx="100">
                  <c:v>38800.872380046581</c:v>
                </c:pt>
                <c:pt idx="101">
                  <c:v>39057.042523468743</c:v>
                </c:pt>
                <c:pt idx="102">
                  <c:v>39313.098876391552</c:v>
                </c:pt>
                <c:pt idx="103">
                  <c:v>39569.047340421537</c:v>
                </c:pt>
                <c:pt idx="104">
                  <c:v>39824.893456415812</c:v>
                </c:pt>
                <c:pt idx="105">
                  <c:v>40080.642426523416</c:v>
                </c:pt>
                <c:pt idx="106">
                  <c:v>40336.299134885114</c:v>
                </c:pt>
                <c:pt idx="107">
                  <c:v>40591.868167061162</c:v>
                </c:pt>
                <c:pt idx="108">
                  <c:v>40847.353828275744</c:v>
                </c:pt>
                <c:pt idx="109">
                  <c:v>41102.760160560232</c:v>
                </c:pt>
                <c:pt idx="110">
                  <c:v>41358.090958827015</c:v>
                </c:pt>
                <c:pt idx="111">
                  <c:v>41613.349785975071</c:v>
                </c:pt>
                <c:pt idx="112">
                  <c:v>41868.539987096927</c:v>
                </c:pt>
                <c:pt idx="113">
                  <c:v>42123.664702755399</c:v>
                </c:pt>
                <c:pt idx="114">
                  <c:v>42378.726881513547</c:v>
                </c:pt>
                <c:pt idx="115">
                  <c:v>42633.729291667296</c:v>
                </c:pt>
                <c:pt idx="116">
                  <c:v>42888.674532262958</c:v>
                </c:pt>
                <c:pt idx="117">
                  <c:v>43143.565043456605</c:v>
                </c:pt>
                <c:pt idx="118">
                  <c:v>43398.403116221656</c:v>
                </c:pt>
                <c:pt idx="119">
                  <c:v>43653.19090148055</c:v>
                </c:pt>
                <c:pt idx="120">
                  <c:v>43907.930418666903</c:v>
                </c:pt>
                <c:pt idx="121">
                  <c:v>44162.62356376875</c:v>
                </c:pt>
                <c:pt idx="122">
                  <c:v>44417.272116884495</c:v>
                </c:pt>
                <c:pt idx="123">
                  <c:v>44671.877749297913</c:v>
                </c:pt>
                <c:pt idx="124">
                  <c:v>44926.442030141829</c:v>
                </c:pt>
                <c:pt idx="125">
                  <c:v>45180.966432663103</c:v>
                </c:pt>
                <c:pt idx="126">
                  <c:v>45435.452340063617</c:v>
                </c:pt>
                <c:pt idx="127">
                  <c:v>45689.901051037523</c:v>
                </c:pt>
                <c:pt idx="128">
                  <c:v>45944.313784922459</c:v>
                </c:pt>
                <c:pt idx="129">
                  <c:v>46198.691686572296</c:v>
                </c:pt>
                <c:pt idx="130">
                  <c:v>46453.035830900866</c:v>
                </c:pt>
                <c:pt idx="131">
                  <c:v>46707.347227166174</c:v>
                </c:pt>
                <c:pt idx="132">
                  <c:v>46961.626822988866</c:v>
                </c:pt>
                <c:pt idx="133">
                  <c:v>47215.875508142868</c:v>
                </c:pt>
                <c:pt idx="134">
                  <c:v>47470.094118073888</c:v>
                </c:pt>
                <c:pt idx="135">
                  <c:v>47724.283437240767</c:v>
                </c:pt>
                <c:pt idx="136">
                  <c:v>47978.444202228951</c:v>
                </c:pt>
                <c:pt idx="137">
                  <c:v>48232.577104680524</c:v>
                </c:pt>
                <c:pt idx="138">
                  <c:v>48486.682794053311</c:v>
                </c:pt>
                <c:pt idx="139">
                  <c:v>48740.761880202808</c:v>
                </c:pt>
                <c:pt idx="140">
                  <c:v>48994.814935805916</c:v>
                </c:pt>
                <c:pt idx="141">
                  <c:v>49248.842498645456</c:v>
                </c:pt>
                <c:pt idx="142">
                  <c:v>49502.845073730132</c:v>
                </c:pt>
                <c:pt idx="143">
                  <c:v>49756.823135319573</c:v>
                </c:pt>
                <c:pt idx="144">
                  <c:v>50010.777128803842</c:v>
                </c:pt>
                <c:pt idx="145">
                  <c:v>50264.70747246268</c:v>
                </c:pt>
                <c:pt idx="146">
                  <c:v>50518.614559136178</c:v>
                </c:pt>
                <c:pt idx="147">
                  <c:v>50772.498757781541</c:v>
                </c:pt>
                <c:pt idx="148">
                  <c:v>51026.36041494122</c:v>
                </c:pt>
                <c:pt idx="149">
                  <c:v>51280.199856109859</c:v>
                </c:pt>
                <c:pt idx="150">
                  <c:v>51534.017387018888</c:v>
                </c:pt>
                <c:pt idx="151">
                  <c:v>51787.813294864245</c:v>
                </c:pt>
                <c:pt idx="152">
                  <c:v>52041.587849426462</c:v>
                </c:pt>
                <c:pt idx="153">
                  <c:v>52295.341304152797</c:v>
                </c:pt>
                <c:pt idx="154">
                  <c:v>52549.073897144459</c:v>
                </c:pt>
                <c:pt idx="155">
                  <c:v>52802.785852105837</c:v>
                </c:pt>
                <c:pt idx="156">
                  <c:v>53056.477379230462</c:v>
                </c:pt>
                <c:pt idx="157">
                  <c:v>53310.14867601102</c:v>
                </c:pt>
                <c:pt idx="158">
                  <c:v>53563.799928036722</c:v>
                </c:pt>
                <c:pt idx="159">
                  <c:v>53817.431309721047</c:v>
                </c:pt>
                <c:pt idx="160">
                  <c:v>54071.042984991538</c:v>
                </c:pt>
                <c:pt idx="161">
                  <c:v>54324.635107909962</c:v>
                </c:pt>
                <c:pt idx="162">
                  <c:v>54578.207823305129</c:v>
                </c:pt>
                <c:pt idx="163">
                  <c:v>54831.761267317139</c:v>
                </c:pt>
                <c:pt idx="164">
                  <c:v>55085.295567941612</c:v>
                </c:pt>
                <c:pt idx="165">
                  <c:v>55338.810845529602</c:v>
                </c:pt>
                <c:pt idx="166">
                  <c:v>55592.307213255917</c:v>
                </c:pt>
                <c:pt idx="167">
                  <c:v>55845.784777562076</c:v>
                </c:pt>
                <c:pt idx="168">
                  <c:v>56099.243638561333</c:v>
                </c:pt>
                <c:pt idx="169">
                  <c:v>56352.683890431021</c:v>
                </c:pt>
                <c:pt idx="170">
                  <c:v>56606.105621773262</c:v>
                </c:pt>
                <c:pt idx="171">
                  <c:v>56859.50891596936</c:v>
                </c:pt>
                <c:pt idx="172">
                  <c:v>57112.893851489876</c:v>
                </c:pt>
                <c:pt idx="173">
                  <c:v>57366.260502192068</c:v>
                </c:pt>
                <c:pt idx="174">
                  <c:v>57619.608937617304</c:v>
                </c:pt>
                <c:pt idx="175">
                  <c:v>57872.939223237881</c:v>
                </c:pt>
                <c:pt idx="176">
                  <c:v>58126.251420722801</c:v>
                </c:pt>
                <c:pt idx="177">
                  <c:v>58379.545588165602</c:v>
                </c:pt>
                <c:pt idx="178">
                  <c:v>58632.821780293161</c:v>
                </c:pt>
                <c:pt idx="179">
                  <c:v>58886.080048693555</c:v>
                </c:pt>
                <c:pt idx="180">
                  <c:v>59139.320441993215</c:v>
                </c:pt>
                <c:pt idx="181">
                  <c:v>59392.543006040469</c:v>
                </c:pt>
                <c:pt idx="182">
                  <c:v>59645.74778408272</c:v>
                </c:pt>
                <c:pt idx="183">
                  <c:v>59898.934816918329</c:v>
                </c:pt>
                <c:pt idx="184">
                  <c:v>60152.104143054836</c:v>
                </c:pt>
                <c:pt idx="185">
                  <c:v>60405.255798841827</c:v>
                </c:pt>
                <c:pt idx="186">
                  <c:v>60658.389818610165</c:v>
                </c:pt>
                <c:pt idx="187">
                  <c:v>60911.50623479225</c:v>
                </c:pt>
                <c:pt idx="188">
                  <c:v>61164.6050780359</c:v>
                </c:pt>
                <c:pt idx="189">
                  <c:v>61417.686377318263</c:v>
                </c:pt>
                <c:pt idx="190">
                  <c:v>61670.750160053416</c:v>
                </c:pt>
                <c:pt idx="191">
                  <c:v>61923.796452180941</c:v>
                </c:pt>
                <c:pt idx="192">
                  <c:v>62176.825278254524</c:v>
                </c:pt>
                <c:pt idx="193">
                  <c:v>62429.836661536901</c:v>
                </c:pt>
                <c:pt idx="194">
                  <c:v>62682.830624069436</c:v>
                </c:pt>
                <c:pt idx="195">
                  <c:v>62935.807186741753</c:v>
                </c:pt>
                <c:pt idx="196">
                  <c:v>63188.766369386649</c:v>
                </c:pt>
                <c:pt idx="197">
                  <c:v>63441.708190824407</c:v>
                </c:pt>
                <c:pt idx="198">
                  <c:v>63694.632668919738</c:v>
                </c:pt>
                <c:pt idx="199">
                  <c:v>63947.539820664046</c:v>
                </c:pt>
                <c:pt idx="200">
                  <c:v>64200.429662207083</c:v>
                </c:pt>
                <c:pt idx="201">
                  <c:v>64453.30220892022</c:v>
                </c:pt>
                <c:pt idx="202">
                  <c:v>64706.157475440741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CE-4D93-87DE-192F6B3D54A7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curve-70-0'!$Z$3:$Z$205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168.33578421959763</c:v>
                </c:pt>
                <c:pt idx="2">
                  <c:v>697.89075304632627</c:v>
                </c:pt>
                <c:pt idx="3">
                  <c:v>1203.0915246168395</c:v>
                </c:pt>
                <c:pt idx="4">
                  <c:v>1685.4080094041435</c:v>
                </c:pt>
                <c:pt idx="5">
                  <c:v>2146.2220702039294</c:v>
                </c:pt>
                <c:pt idx="6">
                  <c:v>2586.8327189204069</c:v>
                </c:pt>
                <c:pt idx="7">
                  <c:v>3008.4610154297866</c:v>
                </c:pt>
                <c:pt idx="8">
                  <c:v>3412.2546845825609</c:v>
                </c:pt>
                <c:pt idx="9">
                  <c:v>3799.2924666336858</c:v>
                </c:pt>
                <c:pt idx="10">
                  <c:v>4170.588215706317</c:v>
                </c:pt>
                <c:pt idx="11">
                  <c:v>4527.0947601543376</c:v>
                </c:pt>
                <c:pt idx="12">
                  <c:v>4869.7075380529368</c:v>
                </c:pt>
                <c:pt idx="13">
                  <c:v>5199.2680203345471</c:v>
                </c:pt>
                <c:pt idx="14">
                  <c:v>5516.5669335052744</c:v>
                </c:pt>
                <c:pt idx="15">
                  <c:v>5822.3472932377736</c:v>
                </c:pt>
                <c:pt idx="16">
                  <c:v>6117.3072595448466</c:v>
                </c:pt>
                <c:pt idx="17">
                  <c:v>6402.1028237159499</c:v>
                </c:pt>
                <c:pt idx="18">
                  <c:v>6677.3503366039386</c:v>
                </c:pt>
                <c:pt idx="19">
                  <c:v>6943.6288873779295</c:v>
                </c:pt>
                <c:pt idx="20">
                  <c:v>7201.4825413550543</c:v>
                </c:pt>
                <c:pt idx="21">
                  <c:v>7451.4224450429338</c:v>
                </c:pt>
                <c:pt idx="22">
                  <c:v>7693.9288061038687</c:v>
                </c:pt>
                <c:pt idx="23">
                  <c:v>7929.4527554929509</c:v>
                </c:pt>
                <c:pt idx="24">
                  <c:v>8158.4180986489246</c:v>
                </c:pt>
                <c:pt idx="25">
                  <c:v>8381.2229622305967</c:v>
                </c:pt>
                <c:pt idx="26">
                  <c:v>8598.2413424897677</c:v>
                </c:pt>
                <c:pt idx="27">
                  <c:v>8809.8245610995236</c:v>
                </c:pt>
                <c:pt idx="28">
                  <c:v>9016.3026338232503</c:v>
                </c:pt>
                <c:pt idx="29">
                  <c:v>9217.9855572261968</c:v>
                </c:pt>
                <c:pt idx="30">
                  <c:v>9415.1645182137836</c:v>
                </c:pt>
                <c:pt idx="31">
                  <c:v>9608.113031013112</c:v>
                </c:pt>
                <c:pt idx="32">
                  <c:v>9797.0880058502753</c:v>
                </c:pt>
                <c:pt idx="33">
                  <c:v>9982.3307534147043</c:v>
                </c:pt>
                <c:pt idx="34">
                  <c:v>10164.067928898014</c:v>
                </c:pt>
                <c:pt idx="35">
                  <c:v>10342.512419233452</c:v>
                </c:pt>
                <c:pt idx="36">
                  <c:v>10517.864176893099</c:v>
                </c:pt>
                <c:pt idx="37">
                  <c:v>10690.311003441755</c:v>
                </c:pt>
                <c:pt idx="38">
                  <c:v>10860.029285853445</c:v>
                </c:pt>
                <c:pt idx="39">
                  <c:v>11027.184688409796</c:v>
                </c:pt>
                <c:pt idx="40">
                  <c:v>11191.932802841307</c:v>
                </c:pt>
                <c:pt idx="41">
                  <c:v>11354.419759198539</c:v>
                </c:pt>
                <c:pt idx="42">
                  <c:v>11514.782799845299</c:v>
                </c:pt>
                <c:pt idx="43">
                  <c:v>11673.150818734932</c:v>
                </c:pt>
                <c:pt idx="44">
                  <c:v>11829.644868102338</c:v>
                </c:pt>
                <c:pt idx="45">
                  <c:v>11984.378634489198</c:v>
                </c:pt>
                <c:pt idx="46">
                  <c:v>12137.458885988213</c:v>
                </c:pt>
                <c:pt idx="47">
                  <c:v>12288.985892399181</c:v>
                </c:pt>
                <c:pt idx="48">
                  <c:v>12439.053819954912</c:v>
                </c:pt>
                <c:pt idx="49">
                  <c:v>12587.751102138942</c:v>
                </c:pt>
                <c:pt idx="50">
                  <c:v>12735.16078803155</c:v>
                </c:pt>
                <c:pt idx="51">
                  <c:v>12881.360869554157</c:v>
                </c:pt>
                <c:pt idx="52">
                  <c:v>13026.42458887143</c:v>
                </c:pt>
                <c:pt idx="53">
                  <c:v>13170.420727150298</c:v>
                </c:pt>
                <c:pt idx="54">
                  <c:v>13313.413875814969</c:v>
                </c:pt>
                <c:pt idx="55">
                  <c:v>13455.464691345283</c:v>
                </c:pt>
                <c:pt idx="56">
                  <c:v>13596.630134599271</c:v>
                </c:pt>
                <c:pt idx="57">
                  <c:v>13736.963695634482</c:v>
                </c:pt>
                <c:pt idx="58">
                  <c:v>13876.515604869741</c:v>
                </c:pt>
                <c:pt idx="59">
                  <c:v>14015.333031419494</c:v>
                </c:pt>
                <c:pt idx="60">
                  <c:v>14153.460269398118</c:v>
                </c:pt>
                <c:pt idx="61">
                  <c:v>14290.938912893454</c:v>
                </c:pt>
                <c:pt idx="62">
                  <c:v>14427.808020330996</c:v>
                </c:pt>
                <c:pt idx="63">
                  <c:v>14564.104268826755</c:v>
                </c:pt>
                <c:pt idx="64">
                  <c:v>14699.862099180611</c:v>
                </c:pt>
                <c:pt idx="65">
                  <c:v>14835.113852044884</c:v>
                </c:pt>
                <c:pt idx="66">
                  <c:v>14969.889895821869</c:v>
                </c:pt>
                <c:pt idx="67">
                  <c:v>15104.218746783909</c:v>
                </c:pt>
                <c:pt idx="68">
                  <c:v>15238.127181890653</c:v>
                </c:pt>
                <c:pt idx="69">
                  <c:v>15371.640344740139</c:v>
                </c:pt>
                <c:pt idx="70">
                  <c:v>15504.781845077692</c:v>
                </c:pt>
                <c:pt idx="71">
                  <c:v>15637.573852251835</c:v>
                </c:pt>
                <c:pt idx="72">
                  <c:v>15770.037182996904</c:v>
                </c:pt>
                <c:pt idx="73">
                  <c:v>15902.191383846126</c:v>
                </c:pt>
                <c:pt idx="74">
                  <c:v>16034.054808561177</c:v>
                </c:pt>
                <c:pt idx="75">
                  <c:v>16165.644690828201</c:v>
                </c:pt>
                <c:pt idx="76">
                  <c:v>16296.977212536694</c:v>
                </c:pt>
                <c:pt idx="77">
                  <c:v>16428.067567897546</c:v>
                </c:pt>
                <c:pt idx="78">
                  <c:v>16558.930023666035</c:v>
                </c:pt>
                <c:pt idx="79">
                  <c:v>16689.577975691256</c:v>
                </c:pt>
                <c:pt idx="80">
                  <c:v>16820.024002026141</c:v>
                </c:pt>
                <c:pt idx="81">
                  <c:v>16950.279912791073</c:v>
                </c:pt>
                <c:pt idx="82">
                  <c:v>17080.356797025237</c:v>
                </c:pt>
                <c:pt idx="83">
                  <c:v>17210.265066655455</c:v>
                </c:pt>
                <c:pt idx="84">
                  <c:v>17340.014497803972</c:v>
                </c:pt>
                <c:pt idx="85">
                  <c:v>17469.614269577596</c:v>
                </c:pt>
                <c:pt idx="86">
                  <c:v>17599.073000490065</c:v>
                </c:pt>
                <c:pt idx="87">
                  <c:v>17728.398782666347</c:v>
                </c:pt>
                <c:pt idx="88">
                  <c:v>17857.59921396495</c:v>
                </c:pt>
                <c:pt idx="89">
                  <c:v>17986.681428138465</c:v>
                </c:pt>
                <c:pt idx="90">
                  <c:v>18115.652123155738</c:v>
                </c:pt>
                <c:pt idx="91">
                  <c:v>18244.517587805924</c:v>
                </c:pt>
                <c:pt idx="92">
                  <c:v>18373.283726666683</c:v>
                </c:pt>
                <c:pt idx="93">
                  <c:v>18501.95608356308</c:v>
                </c:pt>
                <c:pt idx="94">
                  <c:v>18630.539863586808</c:v>
                </c:pt>
                <c:pt idx="95">
                  <c:v>18759.039953780135</c:v>
                </c:pt>
                <c:pt idx="96">
                  <c:v>18887.460942547888</c:v>
                </c:pt>
                <c:pt idx="97">
                  <c:v>19015.807137905009</c:v>
                </c:pt>
                <c:pt idx="98">
                  <c:v>19144.082584591375</c:v>
                </c:pt>
                <c:pt idx="99">
                  <c:v>19272.291080148767</c:v>
                </c:pt>
                <c:pt idx="100">
                  <c:v>19400.436190023291</c:v>
                </c:pt>
                <c:pt idx="101">
                  <c:v>19528.521261734371</c:v>
                </c:pt>
                <c:pt idx="102">
                  <c:v>19656.549438195776</c:v>
                </c:pt>
                <c:pt idx="103">
                  <c:v>19784.523670210769</c:v>
                </c:pt>
                <c:pt idx="104">
                  <c:v>19912.446728207906</c:v>
                </c:pt>
                <c:pt idx="105">
                  <c:v>20040.321213261708</c:v>
                </c:pt>
                <c:pt idx="106">
                  <c:v>20168.149567442557</c:v>
                </c:pt>
                <c:pt idx="107">
                  <c:v>20295.934083530581</c:v>
                </c:pt>
                <c:pt idx="108">
                  <c:v>20423.676914137872</c:v>
                </c:pt>
                <c:pt idx="109">
                  <c:v>20551.380080280116</c:v>
                </c:pt>
                <c:pt idx="110">
                  <c:v>20679.045479413508</c:v>
                </c:pt>
                <c:pt idx="111">
                  <c:v>20806.674892987536</c:v>
                </c:pt>
                <c:pt idx="112">
                  <c:v>20934.269993548463</c:v>
                </c:pt>
                <c:pt idx="113">
                  <c:v>21061.8323513777</c:v>
                </c:pt>
                <c:pt idx="114">
                  <c:v>21189.363440756773</c:v>
                </c:pt>
                <c:pt idx="115">
                  <c:v>21316.864645833648</c:v>
                </c:pt>
                <c:pt idx="116">
                  <c:v>21444.337266131479</c:v>
                </c:pt>
                <c:pt idx="117">
                  <c:v>21571.782521728303</c:v>
                </c:pt>
                <c:pt idx="118">
                  <c:v>21699.201558110828</c:v>
                </c:pt>
                <c:pt idx="119">
                  <c:v>21826.595450740275</c:v>
                </c:pt>
                <c:pt idx="120">
                  <c:v>21953.965209333452</c:v>
                </c:pt>
                <c:pt idx="121">
                  <c:v>22081.311781884375</c:v>
                </c:pt>
                <c:pt idx="122">
                  <c:v>22208.636058442247</c:v>
                </c:pt>
                <c:pt idx="123">
                  <c:v>22335.938874648957</c:v>
                </c:pt>
                <c:pt idx="124">
                  <c:v>22463.221015070914</c:v>
                </c:pt>
                <c:pt idx="125">
                  <c:v>22590.483216331551</c:v>
                </c:pt>
                <c:pt idx="126">
                  <c:v>22717.726170031809</c:v>
                </c:pt>
                <c:pt idx="127">
                  <c:v>22844.950525518761</c:v>
                </c:pt>
                <c:pt idx="128">
                  <c:v>22972.156892461229</c:v>
                </c:pt>
                <c:pt idx="129">
                  <c:v>23099.345843286148</c:v>
                </c:pt>
                <c:pt idx="130">
                  <c:v>23226.517915450433</c:v>
                </c:pt>
                <c:pt idx="131">
                  <c:v>23353.673613583087</c:v>
                </c:pt>
                <c:pt idx="132">
                  <c:v>23480.813411494433</c:v>
                </c:pt>
                <c:pt idx="133">
                  <c:v>23607.937754071434</c:v>
                </c:pt>
                <c:pt idx="134">
                  <c:v>23735.047059036944</c:v>
                </c:pt>
                <c:pt idx="135">
                  <c:v>23862.141718620383</c:v>
                </c:pt>
                <c:pt idx="136">
                  <c:v>23989.222101114476</c:v>
                </c:pt>
                <c:pt idx="137">
                  <c:v>24116.288552340262</c:v>
                </c:pt>
                <c:pt idx="138">
                  <c:v>24243.341397026656</c:v>
                </c:pt>
                <c:pt idx="139">
                  <c:v>24370.380940101404</c:v>
                </c:pt>
                <c:pt idx="140">
                  <c:v>24497.407467902958</c:v>
                </c:pt>
                <c:pt idx="141">
                  <c:v>24624.421249322728</c:v>
                </c:pt>
                <c:pt idx="142">
                  <c:v>24751.422536865066</c:v>
                </c:pt>
                <c:pt idx="143">
                  <c:v>24878.411567659787</c:v>
                </c:pt>
                <c:pt idx="144">
                  <c:v>25005.388564401921</c:v>
                </c:pt>
                <c:pt idx="145">
                  <c:v>25132.35373623134</c:v>
                </c:pt>
                <c:pt idx="146">
                  <c:v>25259.307279568089</c:v>
                </c:pt>
                <c:pt idx="147">
                  <c:v>25386.24937889077</c:v>
                </c:pt>
                <c:pt idx="148">
                  <c:v>25513.18020747061</c:v>
                </c:pt>
                <c:pt idx="149">
                  <c:v>25640.099928054929</c:v>
                </c:pt>
                <c:pt idx="150">
                  <c:v>25767.008693509444</c:v>
                </c:pt>
                <c:pt idx="151">
                  <c:v>25893.906647432123</c:v>
                </c:pt>
                <c:pt idx="152">
                  <c:v>26020.793924713231</c:v>
                </c:pt>
                <c:pt idx="153">
                  <c:v>26147.670652076398</c:v>
                </c:pt>
                <c:pt idx="154">
                  <c:v>26274.536948572229</c:v>
                </c:pt>
                <c:pt idx="155">
                  <c:v>26401.392926052918</c:v>
                </c:pt>
                <c:pt idx="156">
                  <c:v>26528.238689615231</c:v>
                </c:pt>
                <c:pt idx="157">
                  <c:v>26655.07433800551</c:v>
                </c:pt>
                <c:pt idx="158">
                  <c:v>26781.899964018361</c:v>
                </c:pt>
                <c:pt idx="159">
                  <c:v>26908.715654860524</c:v>
                </c:pt>
                <c:pt idx="160">
                  <c:v>27035.521492495769</c:v>
                </c:pt>
                <c:pt idx="161">
                  <c:v>27162.317553954981</c:v>
                </c:pt>
                <c:pt idx="162">
                  <c:v>27289.103911652564</c:v>
                </c:pt>
                <c:pt idx="163">
                  <c:v>27415.880633658569</c:v>
                </c:pt>
                <c:pt idx="164">
                  <c:v>27542.647783970806</c:v>
                </c:pt>
                <c:pt idx="165">
                  <c:v>27669.405422764801</c:v>
                </c:pt>
                <c:pt idx="166">
                  <c:v>27796.153606627959</c:v>
                </c:pt>
                <c:pt idx="167">
                  <c:v>27922.892388781038</c:v>
                </c:pt>
                <c:pt idx="168">
                  <c:v>28049.621819280666</c:v>
                </c:pt>
                <c:pt idx="169">
                  <c:v>28176.34194521551</c:v>
                </c:pt>
                <c:pt idx="170">
                  <c:v>28303.052810886631</c:v>
                </c:pt>
                <c:pt idx="171">
                  <c:v>28429.75445798468</c:v>
                </c:pt>
                <c:pt idx="172">
                  <c:v>28556.446925744938</c:v>
                </c:pt>
                <c:pt idx="173">
                  <c:v>28683.130251096034</c:v>
                </c:pt>
                <c:pt idx="174">
                  <c:v>28809.804468808652</c:v>
                </c:pt>
                <c:pt idx="175">
                  <c:v>28936.469611618941</c:v>
                </c:pt>
                <c:pt idx="176">
                  <c:v>29063.125710361401</c:v>
                </c:pt>
                <c:pt idx="177">
                  <c:v>29189.772794082801</c:v>
                </c:pt>
                <c:pt idx="178">
                  <c:v>29316.410890146581</c:v>
                </c:pt>
                <c:pt idx="179">
                  <c:v>29443.040024346777</c:v>
                </c:pt>
                <c:pt idx="180">
                  <c:v>29569.660220996608</c:v>
                </c:pt>
                <c:pt idx="181">
                  <c:v>29696.271503020234</c:v>
                </c:pt>
                <c:pt idx="182">
                  <c:v>29822.87389204136</c:v>
                </c:pt>
                <c:pt idx="183">
                  <c:v>29949.467408459164</c:v>
                </c:pt>
                <c:pt idx="184">
                  <c:v>30076.052071527418</c:v>
                </c:pt>
                <c:pt idx="185">
                  <c:v>30202.627899420913</c:v>
                </c:pt>
                <c:pt idx="186">
                  <c:v>30329.194909305083</c:v>
                </c:pt>
                <c:pt idx="187">
                  <c:v>30455.753117396125</c:v>
                </c:pt>
                <c:pt idx="188">
                  <c:v>30582.30253901795</c:v>
                </c:pt>
                <c:pt idx="189">
                  <c:v>30708.843188659132</c:v>
                </c:pt>
                <c:pt idx="190">
                  <c:v>30835.375080026708</c:v>
                </c:pt>
                <c:pt idx="191">
                  <c:v>30961.89822609047</c:v>
                </c:pt>
                <c:pt idx="192">
                  <c:v>31088.412639127262</c:v>
                </c:pt>
                <c:pt idx="193">
                  <c:v>31214.918330768451</c:v>
                </c:pt>
                <c:pt idx="194">
                  <c:v>31341.415312034718</c:v>
                </c:pt>
                <c:pt idx="195">
                  <c:v>31467.903593370876</c:v>
                </c:pt>
                <c:pt idx="196">
                  <c:v>31594.383184693324</c:v>
                </c:pt>
                <c:pt idx="197">
                  <c:v>31720.854095412204</c:v>
                </c:pt>
                <c:pt idx="198">
                  <c:v>31847.316334459869</c:v>
                </c:pt>
                <c:pt idx="199">
                  <c:v>31973.769910332023</c:v>
                </c:pt>
                <c:pt idx="200">
                  <c:v>32100.214831103542</c:v>
                </c:pt>
                <c:pt idx="201">
                  <c:v>32226.65110446011</c:v>
                </c:pt>
                <c:pt idx="202">
                  <c:v>32353.078737720371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CE-4D93-87DE-192F6B3D54A7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curve-70-0'!$AB$3:$AB$205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36.358467286362504</c:v>
                </c:pt>
                <c:pt idx="2">
                  <c:v>150.71348667566835</c:v>
                </c:pt>
                <c:pt idx="3">
                  <c:v>259.81059203137988</c:v>
                </c:pt>
                <c:pt idx="4">
                  <c:v>363.96701637538041</c:v>
                </c:pt>
                <c:pt idx="5">
                  <c:v>463.48100353118537</c:v>
                </c:pt>
                <c:pt idx="6">
                  <c:v>558.63292737257609</c:v>
                </c:pt>
                <c:pt idx="7">
                  <c:v>649.68634709028038</c:v>
                </c:pt>
                <c:pt idx="8">
                  <c:v>736.88900190397135</c:v>
                </c:pt>
                <c:pt idx="9">
                  <c:v>820.47374848482696</c:v>
                </c:pt>
                <c:pt idx="10">
                  <c:v>900.65944421046368</c:v>
                </c:pt>
                <c:pt idx="11">
                  <c:v>977.65177921787176</c:v>
                </c:pt>
                <c:pt idx="12">
                  <c:v>1051.6440600859175</c:v>
                </c:pt>
                <c:pt idx="13">
                  <c:v>1122.817947828154</c:v>
                </c:pt>
                <c:pt idx="14">
                  <c:v>1191.3441527535372</c:v>
                </c:pt>
                <c:pt idx="15">
                  <c:v>1257.3830886169098</c:v>
                </c:pt>
                <c:pt idx="16">
                  <c:v>1321.0854883553714</c:v>
                </c:pt>
                <c:pt idx="17">
                  <c:v>1382.5929835957022</c:v>
                </c:pt>
                <c:pt idx="18">
                  <c:v>1442.038649991149</c:v>
                </c:pt>
                <c:pt idx="19">
                  <c:v>1499.547520345471</c:v>
                </c:pt>
                <c:pt idx="20">
                  <c:v>1555.237067374755</c:v>
                </c:pt>
                <c:pt idx="21">
                  <c:v>1609.2176578547478</c:v>
                </c:pt>
                <c:pt idx="22">
                  <c:v>1661.5929798115524</c:v>
                </c:pt>
                <c:pt idx="23">
                  <c:v>1712.4604443153219</c:v>
                </c:pt>
                <c:pt idx="24">
                  <c:v>1761.9115633567162</c:v>
                </c:pt>
                <c:pt idx="25">
                  <c:v>1810.0323052032034</c:v>
                </c:pt>
                <c:pt idx="26">
                  <c:v>1856.9034285461</c:v>
                </c:pt>
                <c:pt idx="27">
                  <c:v>1902.6007966910131</c:v>
                </c:pt>
                <c:pt idx="28">
                  <c:v>1947.1956729511958</c:v>
                </c:pt>
                <c:pt idx="29">
                  <c:v>1990.7549983641111</c:v>
                </c:pt>
                <c:pt idx="30">
                  <c:v>2033.3416527616639</c:v>
                </c:pt>
                <c:pt idx="31">
                  <c:v>2075.0147001886694</c:v>
                </c:pt>
                <c:pt idx="32">
                  <c:v>2115.8296195858234</c:v>
                </c:pt>
                <c:pt idx="33">
                  <c:v>2155.8385216188522</c:v>
                </c:pt>
                <c:pt idx="34">
                  <c:v>2195.090352470128</c:v>
                </c:pt>
                <c:pt idx="35">
                  <c:v>2233.6310853743985</c:v>
                </c:pt>
                <c:pt idx="36">
                  <c:v>2271.5039006223533</c:v>
                </c:pt>
                <c:pt idx="37">
                  <c:v>2308.74935472175</c:v>
                </c:pt>
                <c:pt idx="38">
                  <c:v>2345.4055393642648</c:v>
                </c:pt>
                <c:pt idx="39">
                  <c:v>2381.5082308060405</c:v>
                </c:pt>
                <c:pt idx="40">
                  <c:v>2417.0910302358411</c:v>
                </c:pt>
                <c:pt idx="41">
                  <c:v>2452.1854956672296</c:v>
                </c:pt>
                <c:pt idx="42">
                  <c:v>2486.8212658707703</c:v>
                </c:pt>
                <c:pt idx="43">
                  <c:v>2521.0261768124478</c:v>
                </c:pt>
                <c:pt idx="44">
                  <c:v>2554.8263710583997</c:v>
                </c:pt>
                <c:pt idx="45">
                  <c:v>2588.246400559658</c:v>
                </c:pt>
                <c:pt idx="46">
                  <c:v>2621.3093232238075</c:v>
                </c:pt>
                <c:pt idx="47">
                  <c:v>2654.0367936388266</c:v>
                </c:pt>
                <c:pt idx="48">
                  <c:v>2686.449148306901</c:v>
                </c:pt>
                <c:pt idx="49">
                  <c:v>2718.5654857166528</c:v>
                </c:pt>
                <c:pt idx="50">
                  <c:v>2750.4037415637986</c:v>
                </c:pt>
                <c:pt idx="51">
                  <c:v>2781.9807594159388</c:v>
                </c:pt>
                <c:pt idx="52">
                  <c:v>2813.3123570932739</c:v>
                </c:pt>
                <c:pt idx="53">
                  <c:v>2844.4133890240937</c:v>
                </c:pt>
                <c:pt idx="54">
                  <c:v>2875.2978048209043</c:v>
                </c:pt>
                <c:pt idx="55">
                  <c:v>2905.9787043032738</c:v>
                </c:pt>
                <c:pt idx="56">
                  <c:v>2936.468389179126</c:v>
                </c:pt>
                <c:pt idx="57">
                  <c:v>2966.778411594868</c:v>
                </c:pt>
                <c:pt idx="58">
                  <c:v>2996.9196197360416</c:v>
                </c:pt>
                <c:pt idx="59">
                  <c:v>3026.9022006581517</c:v>
                </c:pt>
                <c:pt idx="60">
                  <c:v>3056.7357205198136</c:v>
                </c:pt>
                <c:pt idx="61">
                  <c:v>3086.429162369187</c:v>
                </c:pt>
                <c:pt idx="62">
                  <c:v>3115.9909616394521</c:v>
                </c:pt>
                <c:pt idx="63">
                  <c:v>3145.4290394824434</c:v>
                </c:pt>
                <c:pt idx="64">
                  <c:v>3174.7508340811705</c:v>
                </c:pt>
                <c:pt idx="65">
                  <c:v>3203.9633300566838</c:v>
                </c:pt>
                <c:pt idx="66">
                  <c:v>3233.0730860888434</c:v>
                </c:pt>
                <c:pt idx="67">
                  <c:v>3262.0862608575671</c:v>
                </c:pt>
                <c:pt idx="68">
                  <c:v>3291.0086374070429</c:v>
                </c:pt>
                <c:pt idx="69">
                  <c:v>3319.8456460271859</c:v>
                </c:pt>
                <c:pt idx="70">
                  <c:v>3348.602385743895</c:v>
                </c:pt>
                <c:pt idx="71">
                  <c:v>3377.2836445021462</c:v>
                </c:pt>
                <c:pt idx="72">
                  <c:v>3405.893918123913</c:v>
                </c:pt>
                <c:pt idx="73">
                  <c:v>3434.4374281065034</c:v>
                </c:pt>
                <c:pt idx="74">
                  <c:v>3462.9181383446739</c:v>
                </c:pt>
                <c:pt idx="75">
                  <c:v>3491.3397708304988</c:v>
                </c:pt>
                <c:pt idx="76">
                  <c:v>3519.705820399317</c:v>
                </c:pt>
                <c:pt idx="77">
                  <c:v>3548.0195685771091</c:v>
                </c:pt>
                <c:pt idx="78">
                  <c:v>3576.2840965866972</c:v>
                </c:pt>
                <c:pt idx="79">
                  <c:v>3604.5022975605934</c:v>
                </c:pt>
                <c:pt idx="80">
                  <c:v>3632.6768880110712</c:v>
                </c:pt>
                <c:pt idx="81">
                  <c:v>3660.8104185991278</c:v>
                </c:pt>
                <c:pt idx="82">
                  <c:v>3688.9052842529154</c:v>
                </c:pt>
                <c:pt idx="83">
                  <c:v>3716.9637336636447</c:v>
                </c:pt>
                <c:pt idx="84">
                  <c:v>3744.9878782068022</c:v>
                </c:pt>
                <c:pt idx="85">
                  <c:v>3772.9797003194235</c:v>
                </c:pt>
                <c:pt idx="86">
                  <c:v>3800.9410613662271</c:v>
                </c:pt>
                <c:pt idx="87">
                  <c:v>3828.8737090267196</c:v>
                </c:pt>
                <c:pt idx="88">
                  <c:v>3856.7792842326598</c:v>
                </c:pt>
                <c:pt idx="89">
                  <c:v>3884.6593276818471</c:v>
                </c:pt>
                <c:pt idx="90">
                  <c:v>3912.5152859548807</c:v>
                </c:pt>
                <c:pt idx="91">
                  <c:v>3940.3485172608612</c:v>
                </c:pt>
                <c:pt idx="92">
                  <c:v>3968.1602968297971</c:v>
                </c:pt>
                <c:pt idx="93">
                  <c:v>3995.951821979053</c:v>
                </c:pt>
                <c:pt idx="94">
                  <c:v>4023.7242168688708</c:v>
                </c:pt>
                <c:pt idx="95">
                  <c:v>4051.4785369695132</c:v>
                </c:pt>
                <c:pt idx="96">
                  <c:v>4079.2157732537016</c:v>
                </c:pt>
                <c:pt idx="97">
                  <c:v>4106.9368561375741</c:v>
                </c:pt>
                <c:pt idx="98">
                  <c:v>4134.6426591770032</c:v>
                </c:pt>
                <c:pt idx="99">
                  <c:v>4162.3340025397747</c:v>
                </c:pt>
                <c:pt idx="100">
                  <c:v>4190.0116562672856</c:v>
                </c:pt>
                <c:pt idx="101">
                  <c:v>4217.676343334655</c:v>
                </c:pt>
                <c:pt idx="102">
                  <c:v>4245.3287425276958</c:v>
                </c:pt>
                <c:pt idx="103">
                  <c:v>4272.9694911415227</c:v>
                </c:pt>
                <c:pt idx="104">
                  <c:v>4300.5991875151612</c:v>
                </c:pt>
                <c:pt idx="105">
                  <c:v>4328.2183934117102</c:v>
                </c:pt>
                <c:pt idx="106">
                  <c:v>4355.8276362536344</c:v>
                </c:pt>
                <c:pt idx="107">
                  <c:v>4383.4274112207031</c:v>
                </c:pt>
                <c:pt idx="108">
                  <c:v>4411.0181832201333</c:v>
                </c:pt>
                <c:pt idx="109">
                  <c:v>4438.6003887378365</c:v>
                </c:pt>
                <c:pt idx="110">
                  <c:v>4466.1744375741664</c:v>
                </c:pt>
                <c:pt idx="111">
                  <c:v>4493.7407144751232</c:v>
                </c:pt>
                <c:pt idx="112">
                  <c:v>4521.2995806665085</c:v>
                </c:pt>
                <c:pt idx="113">
                  <c:v>4548.8513752876361</c:v>
                </c:pt>
                <c:pt idx="114">
                  <c:v>4576.3964167443974</c:v>
                </c:pt>
                <c:pt idx="115">
                  <c:v>4603.9350039762267</c:v>
                </c:pt>
                <c:pt idx="116">
                  <c:v>4631.4674176458466</c:v>
                </c:pt>
                <c:pt idx="117">
                  <c:v>4658.9939212579411</c:v>
                </c:pt>
                <c:pt idx="118">
                  <c:v>4686.5147622074437</c:v>
                </c:pt>
                <c:pt idx="119">
                  <c:v>4714.0301727656361</c:v>
                </c:pt>
                <c:pt idx="120">
                  <c:v>4741.5403710047494</c:v>
                </c:pt>
                <c:pt idx="121">
                  <c:v>4769.0455616665231</c:v>
                </c:pt>
                <c:pt idx="122">
                  <c:v>4796.5459369781493</c:v>
                </c:pt>
                <c:pt idx="123">
                  <c:v>4824.0416774162777</c:v>
                </c:pt>
                <c:pt idx="124">
                  <c:v>4851.5329524266044</c:v>
                </c:pt>
                <c:pt idx="125">
                  <c:v>4879.0199211004083</c:v>
                </c:pt>
                <c:pt idx="126">
                  <c:v>4906.5027328052975</c:v>
                </c:pt>
                <c:pt idx="127">
                  <c:v>4933.9815277831603</c:v>
                </c:pt>
                <c:pt idx="128">
                  <c:v>4961.456437706428</c:v>
                </c:pt>
                <c:pt idx="129">
                  <c:v>4988.9275862042678</c:v>
                </c:pt>
                <c:pt idx="130">
                  <c:v>5016.395089353241</c:v>
                </c:pt>
                <c:pt idx="131">
                  <c:v>5043.8590561399478</c:v>
                </c:pt>
                <c:pt idx="132">
                  <c:v>5071.3195888949649</c:v>
                </c:pt>
                <c:pt idx="133">
                  <c:v>5098.776783702182</c:v>
                </c:pt>
                <c:pt idx="134">
                  <c:v>5126.2307307787587</c:v>
                </c:pt>
                <c:pt idx="135">
                  <c:v>5153.6815148359419</c:v>
                </c:pt>
                <c:pt idx="136">
                  <c:v>5181.1292154152843</c:v>
                </c:pt>
                <c:pt idx="137">
                  <c:v>5208.5739072050428</c:v>
                </c:pt>
                <c:pt idx="138">
                  <c:v>5236.0156603381311</c:v>
                </c:pt>
                <c:pt idx="139">
                  <c:v>5263.4545406709312</c:v>
                </c:pt>
                <c:pt idx="140">
                  <c:v>5290.8906100450267</c:v>
                </c:pt>
                <c:pt idx="141">
                  <c:v>5318.323926533898</c:v>
                </c:pt>
                <c:pt idx="142">
                  <c:v>5345.7545446718505</c:v>
                </c:pt>
                <c:pt idx="143">
                  <c:v>5373.1825156726936</c:v>
                </c:pt>
                <c:pt idx="144">
                  <c:v>5400.6078876327038</c:v>
                </c:pt>
                <c:pt idx="145">
                  <c:v>5428.0307057205973</c:v>
                </c:pt>
                <c:pt idx="146">
                  <c:v>5455.451012357943</c:v>
                </c:pt>
                <c:pt idx="147">
                  <c:v>5482.8688473872708</c:v>
                </c:pt>
                <c:pt idx="148">
                  <c:v>5510.2842482306132</c:v>
                </c:pt>
                <c:pt idx="149">
                  <c:v>5537.6972500371121</c:v>
                </c:pt>
                <c:pt idx="150">
                  <c:v>5565.1078858217443</c:v>
                </c:pt>
                <c:pt idx="151">
                  <c:v>5592.5161865978962</c:v>
                </c:pt>
                <c:pt idx="152">
                  <c:v>5619.9221814983175</c:v>
                </c:pt>
                <c:pt idx="153">
                  <c:v>5647.3258978919803</c:v>
                </c:pt>
                <c:pt idx="154">
                  <c:v>5674.7273614906835</c:v>
                </c:pt>
                <c:pt idx="155">
                  <c:v>5702.1265964515578</c:v>
                </c:pt>
                <c:pt idx="156">
                  <c:v>5729.5236254727388</c:v>
                </c:pt>
                <c:pt idx="157">
                  <c:v>5756.9184698808367</c:v>
                </c:pt>
                <c:pt idx="158">
                  <c:v>5784.3111497170439</c:v>
                </c:pt>
                <c:pt idx="159">
                  <c:v>5811.7016838157197</c:v>
                </c:pt>
                <c:pt idx="160">
                  <c:v>5839.0900898788777</c:v>
                </c:pt>
                <c:pt idx="161">
                  <c:v>5866.4763845431589</c:v>
                </c:pt>
                <c:pt idx="162">
                  <c:v>5893.8605834481659</c:v>
                </c:pt>
                <c:pt idx="163">
                  <c:v>5921.2427012952339</c:v>
                </c:pt>
                <c:pt idx="164">
                  <c:v>5948.6227519061995</c:v>
                </c:pt>
                <c:pt idx="165">
                  <c:v>5976.000748277389</c:v>
                </c:pt>
                <c:pt idx="166">
                  <c:v>6003.3767026301866</c:v>
                </c:pt>
                <c:pt idx="167">
                  <c:v>6030.7506264588701</c:v>
                </c:pt>
                <c:pt idx="168">
                  <c:v>6058.1225305743465</c:v>
                </c:pt>
                <c:pt idx="169">
                  <c:v>6085.4924251465218</c:v>
                </c:pt>
                <c:pt idx="170">
                  <c:v>6112.8603197432521</c:v>
                </c:pt>
                <c:pt idx="171">
                  <c:v>6140.2262233686124</c:v>
                </c:pt>
                <c:pt idx="172">
                  <c:v>6167.5901444963838</c:v>
                </c:pt>
                <c:pt idx="173">
                  <c:v>6194.9520911021691</c:v>
                </c:pt>
                <c:pt idx="174">
                  <c:v>6222.3120706955133</c:v>
                </c:pt>
                <c:pt idx="175">
                  <c:v>6249.6700903465535</c:v>
                </c:pt>
                <c:pt idx="176">
                  <c:v>6277.0261567147209</c:v>
                </c:pt>
                <c:pt idx="177">
                  <c:v>6304.3802760733433</c:v>
                </c:pt>
                <c:pt idx="178">
                  <c:v>6331.7324543321938</c:v>
                </c:pt>
                <c:pt idx="179">
                  <c:v>6359.0826970620956</c:v>
                </c:pt>
                <c:pt idx="180">
                  <c:v>6386.4310095140536</c:v>
                </c:pt>
                <c:pt idx="181">
                  <c:v>6413.7773966390732</c:v>
                </c:pt>
                <c:pt idx="182">
                  <c:v>6441.1218631072943</c:v>
                </c:pt>
                <c:pt idx="183">
                  <c:v>6468.4644133243919</c:v>
                </c:pt>
                <c:pt idx="184">
                  <c:v>6495.8050514486622</c:v>
                </c:pt>
                <c:pt idx="185">
                  <c:v>6523.1437814053706</c:v>
                </c:pt>
                <c:pt idx="186">
                  <c:v>6550.4806069017886</c:v>
                </c:pt>
                <c:pt idx="187">
                  <c:v>6577.8155314401756</c:v>
                </c:pt>
                <c:pt idx="188">
                  <c:v>6605.148558330081</c:v>
                </c:pt>
                <c:pt idx="189">
                  <c:v>6632.4796907006439</c:v>
                </c:pt>
                <c:pt idx="190">
                  <c:v>6659.8089315122106</c:v>
                </c:pt>
                <c:pt idx="191">
                  <c:v>6687.1362835659038</c:v>
                </c:pt>
                <c:pt idx="192">
                  <c:v>6714.4617495131861</c:v>
                </c:pt>
                <c:pt idx="193">
                  <c:v>6741.7853318661137</c:v>
                </c:pt>
                <c:pt idx="194">
                  <c:v>6769.1070330048515</c:v>
                </c:pt>
                <c:pt idx="195">
                  <c:v>6796.4268551851919</c:v>
                </c:pt>
                <c:pt idx="196">
                  <c:v>6823.7448005488031</c:v>
                </c:pt>
                <c:pt idx="197">
                  <c:v>6851.0608711280147</c:v>
                </c:pt>
                <c:pt idx="198">
                  <c:v>6878.3750688519676</c:v>
                </c:pt>
                <c:pt idx="199">
                  <c:v>6905.6873955554975</c:v>
                </c:pt>
                <c:pt idx="200">
                  <c:v>6932.9978529825512</c:v>
                </c:pt>
                <c:pt idx="201">
                  <c:v>6960.3064427930212</c:v>
                </c:pt>
                <c:pt idx="202">
                  <c:v>6987.6131665675293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CE-4D93-87DE-192F6B3D54A7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curve-70-0'!$AC$3:$AC$205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6.7334313687839051</c:v>
                </c:pt>
                <c:pt idx="2">
                  <c:v>27.915630121853052</c:v>
                </c:pt>
                <c:pt idx="3">
                  <c:v>48.123660984673577</c:v>
                </c:pt>
                <c:pt idx="4">
                  <c:v>67.416320376165743</c:v>
                </c:pt>
                <c:pt idx="5">
                  <c:v>85.848882808157171</c:v>
                </c:pt>
                <c:pt idx="6">
                  <c:v>103.47330875681627</c:v>
                </c:pt>
                <c:pt idx="7">
                  <c:v>120.33844061719145</c:v>
                </c:pt>
                <c:pt idx="8">
                  <c:v>136.49018738330244</c:v>
                </c:pt>
                <c:pt idx="9">
                  <c:v>151.97169866534745</c:v>
                </c:pt>
                <c:pt idx="10">
                  <c:v>166.82352862825269</c:v>
                </c:pt>
                <c:pt idx="11">
                  <c:v>181.08379040617353</c:v>
                </c:pt>
                <c:pt idx="12">
                  <c:v>194.78830152211748</c:v>
                </c:pt>
                <c:pt idx="13">
                  <c:v>207.97072081338189</c:v>
                </c:pt>
                <c:pt idx="14">
                  <c:v>220.66267734021096</c:v>
                </c:pt>
                <c:pt idx="15">
                  <c:v>232.89389172951093</c:v>
                </c:pt>
                <c:pt idx="16">
                  <c:v>244.69229038179387</c:v>
                </c:pt>
                <c:pt idx="17">
                  <c:v>256.08411294863799</c:v>
                </c:pt>
                <c:pt idx="18">
                  <c:v>267.09401346415751</c:v>
                </c:pt>
                <c:pt idx="19">
                  <c:v>277.74515549511716</c:v>
                </c:pt>
                <c:pt idx="20">
                  <c:v>288.05930165420216</c:v>
                </c:pt>
                <c:pt idx="21">
                  <c:v>298.0568978017173</c:v>
                </c:pt>
                <c:pt idx="22">
                  <c:v>307.75715224415467</c:v>
                </c:pt>
                <c:pt idx="23">
                  <c:v>317.17811021971795</c:v>
                </c:pt>
                <c:pt idx="24">
                  <c:v>326.33672394595692</c:v>
                </c:pt>
                <c:pt idx="25">
                  <c:v>335.2489184892238</c:v>
                </c:pt>
                <c:pt idx="26">
                  <c:v>343.92965369959063</c:v>
                </c:pt>
                <c:pt idx="27">
                  <c:v>352.39298244398088</c:v>
                </c:pt>
                <c:pt idx="28">
                  <c:v>360.65210535292994</c:v>
                </c:pt>
                <c:pt idx="29">
                  <c:v>368.71942228904777</c:v>
                </c:pt>
                <c:pt idx="30">
                  <c:v>376.60658072855125</c:v>
                </c:pt>
                <c:pt idx="31">
                  <c:v>384.3245212405244</c:v>
                </c:pt>
                <c:pt idx="32">
                  <c:v>391.88352023401097</c:v>
                </c:pt>
                <c:pt idx="33">
                  <c:v>399.29323013658814</c:v>
                </c:pt>
                <c:pt idx="34">
                  <c:v>406.5627171559205</c:v>
                </c:pt>
                <c:pt idx="35">
                  <c:v>413.70049676933803</c:v>
                </c:pt>
                <c:pt idx="36">
                  <c:v>420.71456707572395</c:v>
                </c:pt>
                <c:pt idx="37">
                  <c:v>427.61244013767015</c:v>
                </c:pt>
                <c:pt idx="38">
                  <c:v>434.40117143413778</c:v>
                </c:pt>
                <c:pt idx="39">
                  <c:v>441.08738753639182</c:v>
                </c:pt>
                <c:pt idx="40">
                  <c:v>447.67731211365231</c:v>
                </c:pt>
                <c:pt idx="41">
                  <c:v>454.17679036794163</c:v>
                </c:pt>
                <c:pt idx="42">
                  <c:v>460.59131199381204</c:v>
                </c:pt>
                <c:pt idx="43">
                  <c:v>466.92603274939734</c:v>
                </c:pt>
                <c:pt idx="44">
                  <c:v>473.18579472409357</c:v>
                </c:pt>
                <c:pt idx="45">
                  <c:v>479.37514537956798</c:v>
                </c:pt>
                <c:pt idx="46">
                  <c:v>485.49835543952861</c:v>
                </c:pt>
                <c:pt idx="47">
                  <c:v>491.5594356959673</c:v>
                </c:pt>
                <c:pt idx="48">
                  <c:v>497.56215279819651</c:v>
                </c:pt>
                <c:pt idx="49">
                  <c:v>503.51004408555769</c:v>
                </c:pt>
                <c:pt idx="50">
                  <c:v>509.40643152126199</c:v>
                </c:pt>
                <c:pt idx="51">
                  <c:v>515.2544347821663</c:v>
                </c:pt>
                <c:pt idx="52">
                  <c:v>521.0569835548572</c:v>
                </c:pt>
                <c:pt idx="53">
                  <c:v>526.81682908601192</c:v>
                </c:pt>
                <c:pt idx="54">
                  <c:v>532.53655503259881</c:v>
                </c:pt>
                <c:pt idx="55">
                  <c:v>538.21858765381137</c:v>
                </c:pt>
                <c:pt idx="56">
                  <c:v>543.86520538397087</c:v>
                </c:pt>
                <c:pt idx="57">
                  <c:v>549.47854782537934</c:v>
                </c:pt>
                <c:pt idx="58">
                  <c:v>555.06062419478963</c:v>
                </c:pt>
                <c:pt idx="59">
                  <c:v>560.61332125677973</c:v>
                </c:pt>
                <c:pt idx="60">
                  <c:v>566.13841077592474</c:v>
                </c:pt>
                <c:pt idx="61">
                  <c:v>571.6375565157382</c:v>
                </c:pt>
                <c:pt idx="62">
                  <c:v>577.11232081323988</c:v>
                </c:pt>
                <c:pt idx="63">
                  <c:v>582.56417075307024</c:v>
                </c:pt>
                <c:pt idx="64">
                  <c:v>587.99448396722448</c:v>
                </c:pt>
                <c:pt idx="65">
                  <c:v>593.40455408179548</c:v>
                </c:pt>
                <c:pt idx="66">
                  <c:v>598.79559583287494</c:v>
                </c:pt>
                <c:pt idx="67">
                  <c:v>604.16874987135657</c:v>
                </c:pt>
                <c:pt idx="68">
                  <c:v>609.52508727562633</c:v>
                </c:pt>
                <c:pt idx="69">
                  <c:v>614.86561378960573</c:v>
                </c:pt>
                <c:pt idx="70">
                  <c:v>620.19127380310783</c:v>
                </c:pt>
                <c:pt idx="71">
                  <c:v>625.50295409007356</c:v>
                </c:pt>
                <c:pt idx="72">
                  <c:v>630.80148731987629</c:v>
                </c:pt>
                <c:pt idx="73">
                  <c:v>636.08765535384509</c:v>
                </c:pt>
                <c:pt idx="74">
                  <c:v>641.36219234244709</c:v>
                </c:pt>
                <c:pt idx="75">
                  <c:v>646.62578763312808</c:v>
                </c:pt>
                <c:pt idx="76">
                  <c:v>651.87908850146778</c:v>
                </c:pt>
                <c:pt idx="77">
                  <c:v>657.12270271590182</c:v>
                </c:pt>
                <c:pt idx="78">
                  <c:v>662.35720094664134</c:v>
                </c:pt>
                <c:pt idx="79">
                  <c:v>667.58311902765013</c:v>
                </c:pt>
                <c:pt idx="80">
                  <c:v>672.80096008104556</c:v>
                </c:pt>
                <c:pt idx="81">
                  <c:v>678.01119651164277</c:v>
                </c:pt>
                <c:pt idx="82">
                  <c:v>683.21427188100938</c:v>
                </c:pt>
                <c:pt idx="83">
                  <c:v>688.4106026662181</c:v>
                </c:pt>
                <c:pt idx="84">
                  <c:v>693.60057991215876</c:v>
                </c:pt>
                <c:pt idx="85">
                  <c:v>698.78457078310373</c:v>
                </c:pt>
                <c:pt idx="86">
                  <c:v>703.96292001960251</c:v>
                </c:pt>
                <c:pt idx="87">
                  <c:v>709.13595130665374</c:v>
                </c:pt>
                <c:pt idx="88">
                  <c:v>714.30396855859794</c:v>
                </c:pt>
                <c:pt idx="89">
                  <c:v>719.46725712553848</c:v>
                </c:pt>
                <c:pt idx="90">
                  <c:v>724.6260849262294</c:v>
                </c:pt>
                <c:pt idx="91">
                  <c:v>729.78070351223676</c:v>
                </c:pt>
                <c:pt idx="92">
                  <c:v>734.93134906666705</c:v>
                </c:pt>
                <c:pt idx="93">
                  <c:v>740.07824334252291</c:v>
                </c:pt>
                <c:pt idx="94">
                  <c:v>745.22159454347207</c:v>
                </c:pt>
                <c:pt idx="95">
                  <c:v>750.36159815120516</c:v>
                </c:pt>
                <c:pt idx="96">
                  <c:v>755.49843770191524</c:v>
                </c:pt>
                <c:pt idx="97">
                  <c:v>760.63228551620011</c:v>
                </c:pt>
                <c:pt idx="98">
                  <c:v>765.76330338365472</c:v>
                </c:pt>
                <c:pt idx="99">
                  <c:v>770.89164320595034</c:v>
                </c:pt>
                <c:pt idx="100">
                  <c:v>776.01744760093129</c:v>
                </c:pt>
                <c:pt idx="101">
                  <c:v>781.14085046937453</c:v>
                </c:pt>
                <c:pt idx="102">
                  <c:v>786.26197752783071</c:v>
                </c:pt>
                <c:pt idx="103">
                  <c:v>791.38094680843039</c:v>
                </c:pt>
                <c:pt idx="104">
                  <c:v>796.49786912831587</c:v>
                </c:pt>
                <c:pt idx="105">
                  <c:v>801.612848530468</c:v>
                </c:pt>
                <c:pt idx="106">
                  <c:v>806.72598269770197</c:v>
                </c:pt>
                <c:pt idx="107">
                  <c:v>811.83736334122295</c:v>
                </c:pt>
                <c:pt idx="108">
                  <c:v>816.94707656551464</c:v>
                </c:pt>
                <c:pt idx="109">
                  <c:v>822.05520321120446</c:v>
                </c:pt>
                <c:pt idx="110">
                  <c:v>827.16181917654012</c:v>
                </c:pt>
                <c:pt idx="111">
                  <c:v>832.26699571950121</c:v>
                </c:pt>
                <c:pt idx="112">
                  <c:v>837.37079974193841</c:v>
                </c:pt>
                <c:pt idx="113">
                  <c:v>842.47329405510789</c:v>
                </c:pt>
                <c:pt idx="114">
                  <c:v>847.57453763027081</c:v>
                </c:pt>
                <c:pt idx="115">
                  <c:v>852.67458583334576</c:v>
                </c:pt>
                <c:pt idx="116">
                  <c:v>857.77349064525902</c:v>
                </c:pt>
                <c:pt idx="117">
                  <c:v>862.87130086913203</c:v>
                </c:pt>
                <c:pt idx="118">
                  <c:v>867.96806232443305</c:v>
                </c:pt>
                <c:pt idx="119">
                  <c:v>873.06381802961084</c:v>
                </c:pt>
                <c:pt idx="120">
                  <c:v>878.15860837333787</c:v>
                </c:pt>
                <c:pt idx="121">
                  <c:v>883.25247127537477</c:v>
                </c:pt>
                <c:pt idx="122">
                  <c:v>888.34544233768963</c:v>
                </c:pt>
                <c:pt idx="123">
                  <c:v>893.43755498595795</c:v>
                </c:pt>
                <c:pt idx="124">
                  <c:v>898.52884060283623</c:v>
                </c:pt>
                <c:pt idx="125">
                  <c:v>903.61932865326162</c:v>
                </c:pt>
                <c:pt idx="126">
                  <c:v>908.70904680127194</c:v>
                </c:pt>
                <c:pt idx="127">
                  <c:v>913.79802102075007</c:v>
                </c:pt>
                <c:pt idx="128">
                  <c:v>918.8862756984488</c:v>
                </c:pt>
                <c:pt idx="129">
                  <c:v>923.97383373144555</c:v>
                </c:pt>
                <c:pt idx="130">
                  <c:v>929.06071661801684</c:v>
                </c:pt>
                <c:pt idx="131">
                  <c:v>934.146944543323</c:v>
                </c:pt>
                <c:pt idx="132">
                  <c:v>939.23253645977684</c:v>
                </c:pt>
                <c:pt idx="133">
                  <c:v>944.31751016285682</c:v>
                </c:pt>
                <c:pt idx="134">
                  <c:v>949.40188236147731</c:v>
                </c:pt>
                <c:pt idx="135">
                  <c:v>954.4856687448148</c:v>
                </c:pt>
                <c:pt idx="136">
                  <c:v>959.56888404457857</c:v>
                </c:pt>
                <c:pt idx="137">
                  <c:v>964.65154209361003</c:v>
                </c:pt>
                <c:pt idx="138">
                  <c:v>969.73365588106572</c:v>
                </c:pt>
                <c:pt idx="139">
                  <c:v>974.8152376040556</c:v>
                </c:pt>
                <c:pt idx="140">
                  <c:v>979.89629871611783</c:v>
                </c:pt>
                <c:pt idx="141">
                  <c:v>984.97684997290867</c:v>
                </c:pt>
                <c:pt idx="142">
                  <c:v>990.05690147460223</c:v>
                </c:pt>
                <c:pt idx="143">
                  <c:v>995.13646270639106</c:v>
                </c:pt>
                <c:pt idx="144">
                  <c:v>1000.2155425760765</c:v>
                </c:pt>
                <c:pt idx="145">
                  <c:v>1005.2941494492532</c:v>
                </c:pt>
                <c:pt idx="146">
                  <c:v>1010.3722911827232</c:v>
                </c:pt>
                <c:pt idx="147">
                  <c:v>1015.4499751556303</c:v>
                </c:pt>
                <c:pt idx="148">
                  <c:v>1020.527208298824</c:v>
                </c:pt>
                <c:pt idx="149">
                  <c:v>1025.6039971221967</c:v>
                </c:pt>
                <c:pt idx="150">
                  <c:v>1030.6803477403773</c:v>
                </c:pt>
                <c:pt idx="151">
                  <c:v>1035.7562658972845</c:v>
                </c:pt>
                <c:pt idx="152">
                  <c:v>1040.8317569885287</c:v>
                </c:pt>
                <c:pt idx="153">
                  <c:v>1045.9068260830554</c:v>
                </c:pt>
                <c:pt idx="154">
                  <c:v>1050.9814779428887</c:v>
                </c:pt>
                <c:pt idx="155">
                  <c:v>1056.0557170421162</c:v>
                </c:pt>
                <c:pt idx="156">
                  <c:v>1061.1295475846086</c:v>
                </c:pt>
                <c:pt idx="157">
                  <c:v>1066.2029735202198</c:v>
                </c:pt>
                <c:pt idx="158">
                  <c:v>1071.2759985607338</c:v>
                </c:pt>
                <c:pt idx="159">
                  <c:v>1076.3486261944204</c:v>
                </c:pt>
                <c:pt idx="160">
                  <c:v>1081.4208596998303</c:v>
                </c:pt>
                <c:pt idx="161">
                  <c:v>1086.4927021581987</c:v>
                </c:pt>
                <c:pt idx="162">
                  <c:v>1091.5641564661021</c:v>
                </c:pt>
                <c:pt idx="163">
                  <c:v>1096.6352253463424</c:v>
                </c:pt>
                <c:pt idx="164">
                  <c:v>1101.7059113588318</c:v>
                </c:pt>
                <c:pt idx="165">
                  <c:v>1106.7762169105915</c:v>
                </c:pt>
                <c:pt idx="166">
                  <c:v>1111.8461442651178</c:v>
                </c:pt>
                <c:pt idx="167">
                  <c:v>1116.915695551241</c:v>
                </c:pt>
                <c:pt idx="168">
                  <c:v>1121.984872771226</c:v>
                </c:pt>
                <c:pt idx="169">
                  <c:v>1127.0536778086198</c:v>
                </c:pt>
                <c:pt idx="170">
                  <c:v>1132.1221124354647</c:v>
                </c:pt>
                <c:pt idx="171">
                  <c:v>1137.1901783193866</c:v>
                </c:pt>
                <c:pt idx="172">
                  <c:v>1142.2578770297969</c:v>
                </c:pt>
                <c:pt idx="173">
                  <c:v>1147.3252100438408</c:v>
                </c:pt>
                <c:pt idx="174">
                  <c:v>1152.3921787523454</c:v>
                </c:pt>
                <c:pt idx="175">
                  <c:v>1157.4587844647569</c:v>
                </c:pt>
                <c:pt idx="176">
                  <c:v>1162.5250284144554</c:v>
                </c:pt>
                <c:pt idx="177">
                  <c:v>1167.5909117633114</c:v>
                </c:pt>
                <c:pt idx="178">
                  <c:v>1172.6564356058625</c:v>
                </c:pt>
                <c:pt idx="179">
                  <c:v>1177.7216009738704</c:v>
                </c:pt>
                <c:pt idx="180">
                  <c:v>1182.7864088398635</c:v>
                </c:pt>
                <c:pt idx="181">
                  <c:v>1187.8508601208084</c:v>
                </c:pt>
                <c:pt idx="182">
                  <c:v>1192.9149556816533</c:v>
                </c:pt>
                <c:pt idx="183">
                  <c:v>1197.9786963383656</c:v>
                </c:pt>
                <c:pt idx="184">
                  <c:v>1203.0420828610957</c:v>
                </c:pt>
                <c:pt idx="185">
                  <c:v>1208.1051159768354</c:v>
                </c:pt>
                <c:pt idx="186">
                  <c:v>1213.1677963722022</c:v>
                </c:pt>
                <c:pt idx="187">
                  <c:v>1218.2301246958439</c:v>
                </c:pt>
                <c:pt idx="188">
                  <c:v>1223.2921015607169</c:v>
                </c:pt>
                <c:pt idx="189">
                  <c:v>1228.3537275463641</c:v>
                </c:pt>
                <c:pt idx="190">
                  <c:v>1233.4150032010671</c:v>
                </c:pt>
                <c:pt idx="191">
                  <c:v>1238.4759290436175</c:v>
                </c:pt>
                <c:pt idx="192">
                  <c:v>1243.5365055650893</c:v>
                </c:pt>
                <c:pt idx="193">
                  <c:v>1248.5967332307368</c:v>
                </c:pt>
                <c:pt idx="194">
                  <c:v>1253.6566124813876</c:v>
                </c:pt>
                <c:pt idx="195">
                  <c:v>1258.7161437348338</c:v>
                </c:pt>
                <c:pt idx="196">
                  <c:v>1263.7753273877317</c:v>
                </c:pt>
                <c:pt idx="197">
                  <c:v>1268.8341638164868</c:v>
                </c:pt>
                <c:pt idx="198">
                  <c:v>1273.8926533783933</c:v>
                </c:pt>
                <c:pt idx="199">
                  <c:v>1278.9507964132795</c:v>
                </c:pt>
                <c:pt idx="200">
                  <c:v>1284.0085932441402</c:v>
                </c:pt>
                <c:pt idx="201">
                  <c:v>1289.066044178403</c:v>
                </c:pt>
                <c:pt idx="202">
                  <c:v>1294.1231495088134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CE-4D93-87DE-192F6B3D54A7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curve-70-0'!$AD$3:$AD$205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1.3466862737567811</c:v>
                </c:pt>
                <c:pt idx="2">
                  <c:v>5.5831260243706105</c:v>
                </c:pt>
                <c:pt idx="3">
                  <c:v>9.6247321969347155</c:v>
                </c:pt>
                <c:pt idx="4">
                  <c:v>13.483264075233148</c:v>
                </c:pt>
                <c:pt idx="5">
                  <c:v>17.169776561631434</c:v>
                </c:pt>
                <c:pt idx="6">
                  <c:v>20.694661751363252</c:v>
                </c:pt>
                <c:pt idx="7">
                  <c:v>24.067688123438291</c:v>
                </c:pt>
                <c:pt idx="8">
                  <c:v>27.298037476660486</c:v>
                </c:pt>
                <c:pt idx="9">
                  <c:v>30.394339733069486</c:v>
                </c:pt>
                <c:pt idx="10">
                  <c:v>33.364705725650538</c:v>
                </c:pt>
                <c:pt idx="11">
                  <c:v>36.216758081234701</c:v>
                </c:pt>
                <c:pt idx="12">
                  <c:v>38.957660304423491</c:v>
                </c:pt>
                <c:pt idx="13">
                  <c:v>41.594144162676372</c:v>
                </c:pt>
                <c:pt idx="14">
                  <c:v>44.132535468042192</c:v>
                </c:pt>
                <c:pt idx="15">
                  <c:v>46.578778345902187</c:v>
                </c:pt>
                <c:pt idx="16">
                  <c:v>48.938458076358771</c:v>
                </c:pt>
                <c:pt idx="17">
                  <c:v>51.216822589727599</c:v>
                </c:pt>
                <c:pt idx="18">
                  <c:v>53.418802692831505</c:v>
                </c:pt>
                <c:pt idx="19">
                  <c:v>55.549031099023431</c:v>
                </c:pt>
                <c:pt idx="20">
                  <c:v>57.611860330840429</c:v>
                </c:pt>
                <c:pt idx="21">
                  <c:v>59.611379560343465</c:v>
                </c:pt>
                <c:pt idx="22">
                  <c:v>61.551430448830942</c:v>
                </c:pt>
                <c:pt idx="23">
                  <c:v>63.435622043943603</c:v>
                </c:pt>
                <c:pt idx="24">
                  <c:v>65.267344789191384</c:v>
                </c:pt>
                <c:pt idx="25">
                  <c:v>67.049783697844759</c:v>
                </c:pt>
                <c:pt idx="26">
                  <c:v>68.785930739918129</c:v>
                </c:pt>
                <c:pt idx="27">
                  <c:v>70.478596488796185</c:v>
                </c:pt>
                <c:pt idx="28">
                  <c:v>72.130421070585996</c:v>
                </c:pt>
                <c:pt idx="29">
                  <c:v>73.743884457809571</c:v>
                </c:pt>
                <c:pt idx="30">
                  <c:v>75.32131614571027</c:v>
                </c:pt>
                <c:pt idx="31">
                  <c:v>76.864904248104907</c:v>
                </c:pt>
                <c:pt idx="32">
                  <c:v>78.376704046802217</c:v>
                </c:pt>
                <c:pt idx="33">
                  <c:v>79.858646027317647</c:v>
                </c:pt>
                <c:pt idx="34">
                  <c:v>81.312543431184125</c:v>
                </c:pt>
                <c:pt idx="35">
                  <c:v>82.740099353867635</c:v>
                </c:pt>
                <c:pt idx="36">
                  <c:v>84.142913415144818</c:v>
                </c:pt>
                <c:pt idx="37">
                  <c:v>85.522488027534067</c:v>
                </c:pt>
                <c:pt idx="38">
                  <c:v>86.880234286827587</c:v>
                </c:pt>
                <c:pt idx="39">
                  <c:v>88.217477507278403</c:v>
                </c:pt>
                <c:pt idx="40">
                  <c:v>89.535462422730504</c:v>
                </c:pt>
                <c:pt idx="41">
                  <c:v>90.835358073588367</c:v>
                </c:pt>
                <c:pt idx="42">
                  <c:v>92.118262398762454</c:v>
                </c:pt>
                <c:pt idx="43">
                  <c:v>93.385206549879513</c:v>
                </c:pt>
                <c:pt idx="44">
                  <c:v>94.637158944818765</c:v>
                </c:pt>
                <c:pt idx="45">
                  <c:v>95.875029075913659</c:v>
                </c:pt>
                <c:pt idx="46">
                  <c:v>97.09967108790579</c:v>
                </c:pt>
                <c:pt idx="47">
                  <c:v>98.31188713919353</c:v>
                </c:pt>
                <c:pt idx="48">
                  <c:v>99.51243055963937</c:v>
                </c:pt>
                <c:pt idx="49">
                  <c:v>100.7020088171116</c:v>
                </c:pt>
                <c:pt idx="50">
                  <c:v>101.88128630425247</c:v>
                </c:pt>
                <c:pt idx="51">
                  <c:v>103.05088695643333</c:v>
                </c:pt>
                <c:pt idx="52">
                  <c:v>104.21139671097151</c:v>
                </c:pt>
                <c:pt idx="53">
                  <c:v>105.36336581720246</c:v>
                </c:pt>
                <c:pt idx="54">
                  <c:v>106.50731100651984</c:v>
                </c:pt>
                <c:pt idx="55">
                  <c:v>107.64371753076236</c:v>
                </c:pt>
                <c:pt idx="56">
                  <c:v>108.77304107679426</c:v>
                </c:pt>
                <c:pt idx="57">
                  <c:v>109.89570956507595</c:v>
                </c:pt>
                <c:pt idx="58">
                  <c:v>111.01212483895802</c:v>
                </c:pt>
                <c:pt idx="59">
                  <c:v>112.12266425135604</c:v>
                </c:pt>
                <c:pt idx="60">
                  <c:v>113.22768215518504</c:v>
                </c:pt>
                <c:pt idx="61">
                  <c:v>114.32751130314773</c:v>
                </c:pt>
                <c:pt idx="62">
                  <c:v>115.42246416264807</c:v>
                </c:pt>
                <c:pt idx="63">
                  <c:v>116.51283415061414</c:v>
                </c:pt>
                <c:pt idx="64">
                  <c:v>117.59889679344498</c:v>
                </c:pt>
                <c:pt idx="65">
                  <c:v>118.68091081635917</c:v>
                </c:pt>
                <c:pt idx="66">
                  <c:v>119.75911916657506</c:v>
                </c:pt>
                <c:pt idx="67">
                  <c:v>120.83374997427138</c:v>
                </c:pt>
                <c:pt idx="68">
                  <c:v>121.90501745512535</c:v>
                </c:pt>
                <c:pt idx="69">
                  <c:v>122.97312275792123</c:v>
                </c:pt>
                <c:pt idx="70">
                  <c:v>124.03825476062165</c:v>
                </c:pt>
                <c:pt idx="71">
                  <c:v>125.10059081801479</c:v>
                </c:pt>
                <c:pt idx="72">
                  <c:v>126.16029746397535</c:v>
                </c:pt>
                <c:pt idx="73">
                  <c:v>127.21753107076913</c:v>
                </c:pt>
                <c:pt idx="74">
                  <c:v>128.27243846848953</c:v>
                </c:pt>
                <c:pt idx="75">
                  <c:v>129.32515752662573</c:v>
                </c:pt>
                <c:pt idx="76">
                  <c:v>130.37581770029368</c:v>
                </c:pt>
                <c:pt idx="77">
                  <c:v>131.42454054318051</c:v>
                </c:pt>
                <c:pt idx="78">
                  <c:v>132.4714401893284</c:v>
                </c:pt>
                <c:pt idx="79">
                  <c:v>133.51662380553017</c:v>
                </c:pt>
                <c:pt idx="80">
                  <c:v>134.56019201620924</c:v>
                </c:pt>
                <c:pt idx="81">
                  <c:v>135.60223930232868</c:v>
                </c:pt>
                <c:pt idx="82">
                  <c:v>136.642854376202</c:v>
                </c:pt>
                <c:pt idx="83">
                  <c:v>137.68212053324376</c:v>
                </c:pt>
                <c:pt idx="84">
                  <c:v>138.72011598243191</c:v>
                </c:pt>
                <c:pt idx="85">
                  <c:v>139.75691415662092</c:v>
                </c:pt>
                <c:pt idx="86">
                  <c:v>140.79258400392067</c:v>
                </c:pt>
                <c:pt idx="87">
                  <c:v>141.82719026133091</c:v>
                </c:pt>
                <c:pt idx="88">
                  <c:v>142.86079371171974</c:v>
                </c:pt>
                <c:pt idx="89">
                  <c:v>143.89345142510786</c:v>
                </c:pt>
                <c:pt idx="90">
                  <c:v>144.92521698524604</c:v>
                </c:pt>
                <c:pt idx="91">
                  <c:v>145.95614070244753</c:v>
                </c:pt>
                <c:pt idx="92">
                  <c:v>146.98626981333359</c:v>
                </c:pt>
                <c:pt idx="93">
                  <c:v>148.01564866850478</c:v>
                </c:pt>
                <c:pt idx="94">
                  <c:v>149.04431890869461</c:v>
                </c:pt>
                <c:pt idx="95">
                  <c:v>150.07231963024122</c:v>
                </c:pt>
                <c:pt idx="96">
                  <c:v>151.09968754038323</c:v>
                </c:pt>
                <c:pt idx="97">
                  <c:v>152.1264571032402</c:v>
                </c:pt>
                <c:pt idx="98">
                  <c:v>153.15266067673113</c:v>
                </c:pt>
                <c:pt idx="99">
                  <c:v>154.17832864119026</c:v>
                </c:pt>
                <c:pt idx="100">
                  <c:v>155.20348952018645</c:v>
                </c:pt>
                <c:pt idx="101">
                  <c:v>156.22817009387509</c:v>
                </c:pt>
                <c:pt idx="102">
                  <c:v>157.25239550556631</c:v>
                </c:pt>
                <c:pt idx="103">
                  <c:v>158.27618936168625</c:v>
                </c:pt>
                <c:pt idx="104">
                  <c:v>159.29957382566334</c:v>
                </c:pt>
                <c:pt idx="105">
                  <c:v>160.32256970609376</c:v>
                </c:pt>
                <c:pt idx="106">
                  <c:v>161.34519653954055</c:v>
                </c:pt>
                <c:pt idx="107">
                  <c:v>162.36747266824474</c:v>
                </c:pt>
                <c:pt idx="108">
                  <c:v>163.38941531310309</c:v>
                </c:pt>
                <c:pt idx="109">
                  <c:v>164.41104064224106</c:v>
                </c:pt>
                <c:pt idx="110">
                  <c:v>165.43236383530819</c:v>
                </c:pt>
                <c:pt idx="111">
                  <c:v>166.45339914390041</c:v>
                </c:pt>
                <c:pt idx="112">
                  <c:v>167.47415994838784</c:v>
                </c:pt>
                <c:pt idx="113">
                  <c:v>168.49465881102174</c:v>
                </c:pt>
                <c:pt idx="114">
                  <c:v>169.51490752605432</c:v>
                </c:pt>
                <c:pt idx="115">
                  <c:v>170.53491716666932</c:v>
                </c:pt>
                <c:pt idx="116">
                  <c:v>171.55469812905196</c:v>
                </c:pt>
                <c:pt idx="117">
                  <c:v>172.57426017382656</c:v>
                </c:pt>
                <c:pt idx="118">
                  <c:v>173.59361246488677</c:v>
                </c:pt>
                <c:pt idx="119">
                  <c:v>174.61276360592234</c:v>
                </c:pt>
                <c:pt idx="120">
                  <c:v>175.63172167466774</c:v>
                </c:pt>
                <c:pt idx="121">
                  <c:v>176.65049425507513</c:v>
                </c:pt>
                <c:pt idx="122">
                  <c:v>177.6690884675381</c:v>
                </c:pt>
                <c:pt idx="123">
                  <c:v>178.68751099719177</c:v>
                </c:pt>
                <c:pt idx="124">
                  <c:v>179.70576812056743</c:v>
                </c:pt>
                <c:pt idx="125">
                  <c:v>180.72386573065251</c:v>
                </c:pt>
                <c:pt idx="126">
                  <c:v>181.74180936025456</c:v>
                </c:pt>
                <c:pt idx="127">
                  <c:v>182.75960420415021</c:v>
                </c:pt>
                <c:pt idx="128">
                  <c:v>183.77725513968994</c:v>
                </c:pt>
                <c:pt idx="129">
                  <c:v>184.7947667462893</c:v>
                </c:pt>
                <c:pt idx="130">
                  <c:v>185.81214332360355</c:v>
                </c:pt>
                <c:pt idx="131">
                  <c:v>186.82938890866478</c:v>
                </c:pt>
                <c:pt idx="132">
                  <c:v>187.84650729195556</c:v>
                </c:pt>
                <c:pt idx="133">
                  <c:v>188.86350203257157</c:v>
                </c:pt>
                <c:pt idx="134">
                  <c:v>189.88037647229567</c:v>
                </c:pt>
                <c:pt idx="135">
                  <c:v>190.89713374896317</c:v>
                </c:pt>
                <c:pt idx="136">
                  <c:v>191.91377680891591</c:v>
                </c:pt>
                <c:pt idx="137">
                  <c:v>192.93030841872221</c:v>
                </c:pt>
                <c:pt idx="138">
                  <c:v>193.94673117621335</c:v>
                </c:pt>
                <c:pt idx="139">
                  <c:v>194.96304752081133</c:v>
                </c:pt>
                <c:pt idx="140">
                  <c:v>195.97925974322376</c:v>
                </c:pt>
                <c:pt idx="141">
                  <c:v>196.99536999458195</c:v>
                </c:pt>
                <c:pt idx="142">
                  <c:v>198.01138029492066</c:v>
                </c:pt>
                <c:pt idx="143">
                  <c:v>199.02729254127843</c:v>
                </c:pt>
                <c:pt idx="144">
                  <c:v>200.04310851521549</c:v>
                </c:pt>
                <c:pt idx="145">
                  <c:v>201.05882988985084</c:v>
                </c:pt>
                <c:pt idx="146">
                  <c:v>202.07445823654484</c:v>
                </c:pt>
                <c:pt idx="147">
                  <c:v>203.08999503112628</c:v>
                </c:pt>
                <c:pt idx="148">
                  <c:v>204.10544165976501</c:v>
                </c:pt>
                <c:pt idx="149">
                  <c:v>205.12079942443955</c:v>
                </c:pt>
                <c:pt idx="150">
                  <c:v>206.13606954807568</c:v>
                </c:pt>
                <c:pt idx="151">
                  <c:v>207.15125317945711</c:v>
                </c:pt>
                <c:pt idx="152">
                  <c:v>208.16635139770597</c:v>
                </c:pt>
                <c:pt idx="153">
                  <c:v>209.18136521661131</c:v>
                </c:pt>
                <c:pt idx="154">
                  <c:v>210.19629558857795</c:v>
                </c:pt>
                <c:pt idx="155">
                  <c:v>211.21114340842345</c:v>
                </c:pt>
                <c:pt idx="156">
                  <c:v>212.22590951692194</c:v>
                </c:pt>
                <c:pt idx="157">
                  <c:v>213.24059470404416</c:v>
                </c:pt>
                <c:pt idx="158">
                  <c:v>214.25519971214695</c:v>
                </c:pt>
                <c:pt idx="159">
                  <c:v>215.26972523888426</c:v>
                </c:pt>
                <c:pt idx="160">
                  <c:v>216.28417193996623</c:v>
                </c:pt>
                <c:pt idx="161">
                  <c:v>217.29854043163991</c:v>
                </c:pt>
                <c:pt idx="162">
                  <c:v>218.31283129322057</c:v>
                </c:pt>
                <c:pt idx="163">
                  <c:v>219.32704506926862</c:v>
                </c:pt>
                <c:pt idx="164">
                  <c:v>220.34118227176651</c:v>
                </c:pt>
                <c:pt idx="165">
                  <c:v>221.35524338211849</c:v>
                </c:pt>
                <c:pt idx="166">
                  <c:v>222.36922885302374</c:v>
                </c:pt>
                <c:pt idx="167">
                  <c:v>223.38313911024838</c:v>
                </c:pt>
                <c:pt idx="168">
                  <c:v>224.39697455424539</c:v>
                </c:pt>
                <c:pt idx="169">
                  <c:v>225.41073556172412</c:v>
                </c:pt>
                <c:pt idx="170">
                  <c:v>226.4244224870931</c:v>
                </c:pt>
                <c:pt idx="171">
                  <c:v>227.43803566387749</c:v>
                </c:pt>
                <c:pt idx="172">
                  <c:v>228.45157540595955</c:v>
                </c:pt>
                <c:pt idx="173">
                  <c:v>229.46504200876831</c:v>
                </c:pt>
                <c:pt idx="174">
                  <c:v>230.47843575046926</c:v>
                </c:pt>
                <c:pt idx="175">
                  <c:v>231.49175689295157</c:v>
                </c:pt>
                <c:pt idx="176">
                  <c:v>232.50500568289127</c:v>
                </c:pt>
                <c:pt idx="177">
                  <c:v>233.51818235266245</c:v>
                </c:pt>
                <c:pt idx="178">
                  <c:v>234.53128712117268</c:v>
                </c:pt>
                <c:pt idx="179">
                  <c:v>235.54432019477426</c:v>
                </c:pt>
                <c:pt idx="180">
                  <c:v>236.55728176797288</c:v>
                </c:pt>
                <c:pt idx="181">
                  <c:v>237.57017202416188</c:v>
                </c:pt>
                <c:pt idx="182">
                  <c:v>238.58299113633086</c:v>
                </c:pt>
                <c:pt idx="183">
                  <c:v>239.59573926767331</c:v>
                </c:pt>
                <c:pt idx="184">
                  <c:v>240.60841657221931</c:v>
                </c:pt>
                <c:pt idx="185">
                  <c:v>241.62102319536726</c:v>
                </c:pt>
                <c:pt idx="186">
                  <c:v>242.63355927444061</c:v>
                </c:pt>
                <c:pt idx="187">
                  <c:v>243.64602493916897</c:v>
                </c:pt>
                <c:pt idx="188">
                  <c:v>244.65842031214356</c:v>
                </c:pt>
                <c:pt idx="189">
                  <c:v>245.67074550927302</c:v>
                </c:pt>
                <c:pt idx="190">
                  <c:v>246.68300064021363</c:v>
                </c:pt>
                <c:pt idx="191">
                  <c:v>247.69518580872372</c:v>
                </c:pt>
                <c:pt idx="192">
                  <c:v>248.70730111301808</c:v>
                </c:pt>
                <c:pt idx="193">
                  <c:v>249.71934664614759</c:v>
                </c:pt>
                <c:pt idx="194">
                  <c:v>250.73132249627773</c:v>
                </c:pt>
                <c:pt idx="195">
                  <c:v>251.74322874696699</c:v>
                </c:pt>
                <c:pt idx="196">
                  <c:v>252.75506547754657</c:v>
                </c:pt>
                <c:pt idx="197">
                  <c:v>253.7668327632976</c:v>
                </c:pt>
                <c:pt idx="198">
                  <c:v>254.77853067567892</c:v>
                </c:pt>
                <c:pt idx="199">
                  <c:v>255.79015928265616</c:v>
                </c:pt>
                <c:pt idx="200">
                  <c:v>256.80171864882828</c:v>
                </c:pt>
                <c:pt idx="201">
                  <c:v>257.81320883568083</c:v>
                </c:pt>
                <c:pt idx="202">
                  <c:v>258.82462990176293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CE-4D93-87DE-192F6B3D5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curve-70-0'!$AA$3:$AA$205</c:f>
              <c:numCache>
                <c:formatCode>#,##0</c:formatCode>
                <c:ptCount val="203"/>
                <c:pt idx="0">
                  <c:v>1710029.9999999986</c:v>
                </c:pt>
                <c:pt idx="1">
                  <c:v>3420168.3357842192</c:v>
                </c:pt>
                <c:pt idx="2">
                  <c:v>5130697.8907530457</c:v>
                </c:pt>
                <c:pt idx="3">
                  <c:v>6841203.0915246159</c:v>
                </c:pt>
                <c:pt idx="4">
                  <c:v>8551685.4080094025</c:v>
                </c:pt>
                <c:pt idx="5">
                  <c:v>10262146.222070202</c:v>
                </c:pt>
                <c:pt idx="6">
                  <c:v>11972586.832718918</c:v>
                </c:pt>
                <c:pt idx="7">
                  <c:v>13683008.461015427</c:v>
                </c:pt>
                <c:pt idx="8">
                  <c:v>15393412.25468458</c:v>
                </c:pt>
                <c:pt idx="9">
                  <c:v>17103799.292466633</c:v>
                </c:pt>
                <c:pt idx="10">
                  <c:v>18814170.588215705</c:v>
                </c:pt>
                <c:pt idx="11">
                  <c:v>20524527.094760153</c:v>
                </c:pt>
                <c:pt idx="12">
                  <c:v>22234869.707538053</c:v>
                </c:pt>
                <c:pt idx="13">
                  <c:v>23945199.268020336</c:v>
                </c:pt>
                <c:pt idx="14">
                  <c:v>25655516.566933505</c:v>
                </c:pt>
                <c:pt idx="15">
                  <c:v>27365822.347293239</c:v>
                </c:pt>
                <c:pt idx="16">
                  <c:v>29076117.307259545</c:v>
                </c:pt>
                <c:pt idx="17">
                  <c:v>30786402.102823716</c:v>
                </c:pt>
                <c:pt idx="18">
                  <c:v>32496677.350336604</c:v>
                </c:pt>
                <c:pt idx="19">
                  <c:v>34206943.628887378</c:v>
                </c:pt>
                <c:pt idx="20">
                  <c:v>35917201.482541353</c:v>
                </c:pt>
                <c:pt idx="21">
                  <c:v>37627451.422445044</c:v>
                </c:pt>
                <c:pt idx="22">
                  <c:v>39337693.928806104</c:v>
                </c:pt>
                <c:pt idx="23">
                  <c:v>41047929.452755496</c:v>
                </c:pt>
                <c:pt idx="24">
                  <c:v>42758158.418098651</c:v>
                </c:pt>
                <c:pt idx="25">
                  <c:v>44468381.22296223</c:v>
                </c:pt>
                <c:pt idx="26">
                  <c:v>46178598.241342492</c:v>
                </c:pt>
                <c:pt idx="27">
                  <c:v>47888809.824561104</c:v>
                </c:pt>
                <c:pt idx="28">
                  <c:v>49599016.302633829</c:v>
                </c:pt>
                <c:pt idx="29">
                  <c:v>51309217.985557236</c:v>
                </c:pt>
                <c:pt idx="30">
                  <c:v>53019415.164518222</c:v>
                </c:pt>
                <c:pt idx="31">
                  <c:v>54729608.113031022</c:v>
                </c:pt>
                <c:pt idx="32">
                  <c:v>56439797.088005856</c:v>
                </c:pt>
                <c:pt idx="33">
                  <c:v>58149982.330753423</c:v>
                </c:pt>
                <c:pt idx="34">
                  <c:v>59860164.06792891</c:v>
                </c:pt>
                <c:pt idx="35">
                  <c:v>61570342.512419246</c:v>
                </c:pt>
                <c:pt idx="36">
                  <c:v>63280517.864176907</c:v>
                </c:pt>
                <c:pt idx="37">
                  <c:v>64990690.311003454</c:v>
                </c:pt>
                <c:pt idx="38">
                  <c:v>66700860.029285863</c:v>
                </c:pt>
                <c:pt idx="39">
                  <c:v>68411027.184688419</c:v>
                </c:pt>
                <c:pt idx="40">
                  <c:v>70121191.932802856</c:v>
                </c:pt>
                <c:pt idx="41">
                  <c:v>71831354.419759214</c:v>
                </c:pt>
                <c:pt idx="42">
                  <c:v>73541514.782799855</c:v>
                </c:pt>
                <c:pt idx="43">
                  <c:v>75251673.15081875</c:v>
                </c:pt>
                <c:pt idx="44">
                  <c:v>76961829.644868121</c:v>
                </c:pt>
                <c:pt idx="45">
                  <c:v>78671984.378634512</c:v>
                </c:pt>
                <c:pt idx="46">
                  <c:v>80382137.458886012</c:v>
                </c:pt>
                <c:pt idx="47">
                  <c:v>82092288.98589243</c:v>
                </c:pt>
                <c:pt idx="48">
                  <c:v>83802439.053819984</c:v>
                </c:pt>
                <c:pt idx="49">
                  <c:v>85512587.751102164</c:v>
                </c:pt>
                <c:pt idx="50">
                  <c:v>87222735.160788059</c:v>
                </c:pt>
                <c:pt idx="51">
                  <c:v>88932881.360869586</c:v>
                </c:pt>
                <c:pt idx="52">
                  <c:v>90643026.424588904</c:v>
                </c:pt>
                <c:pt idx="53">
                  <c:v>92353170.420727178</c:v>
                </c:pt>
                <c:pt idx="54">
                  <c:v>94063313.413875848</c:v>
                </c:pt>
                <c:pt idx="55">
                  <c:v>95773455.464691386</c:v>
                </c:pt>
                <c:pt idx="56">
                  <c:v>97483596.630134642</c:v>
                </c:pt>
                <c:pt idx="57">
                  <c:v>99193736.963695675</c:v>
                </c:pt>
                <c:pt idx="58">
                  <c:v>100903876.51560491</c:v>
                </c:pt>
                <c:pt idx="59">
                  <c:v>102614015.33303146</c:v>
                </c:pt>
                <c:pt idx="60">
                  <c:v>104324153.46026944</c:v>
                </c:pt>
                <c:pt idx="61">
                  <c:v>106034290.93891293</c:v>
                </c:pt>
                <c:pt idx="62">
                  <c:v>107744427.80802037</c:v>
                </c:pt>
                <c:pt idx="63">
                  <c:v>109454564.10426886</c:v>
                </c:pt>
                <c:pt idx="64">
                  <c:v>111164699.86209922</c:v>
                </c:pt>
                <c:pt idx="65">
                  <c:v>112874835.11385208</c:v>
                </c:pt>
                <c:pt idx="66">
                  <c:v>114584969.88989586</c:v>
                </c:pt>
                <c:pt idx="67">
                  <c:v>116295104.21874681</c:v>
                </c:pt>
                <c:pt idx="68">
                  <c:v>118005238.12718192</c:v>
                </c:pt>
                <c:pt idx="69">
                  <c:v>119715371.64034477</c:v>
                </c:pt>
                <c:pt idx="70">
                  <c:v>121425504.78184511</c:v>
                </c:pt>
                <c:pt idx="71">
                  <c:v>123135637.57385229</c:v>
                </c:pt>
                <c:pt idx="72">
                  <c:v>124845770.03718303</c:v>
                </c:pt>
                <c:pt idx="73">
                  <c:v>126555902.19138388</c:v>
                </c:pt>
                <c:pt idx="74">
                  <c:v>128266034.0548086</c:v>
                </c:pt>
                <c:pt idx="75">
                  <c:v>129976165.64469087</c:v>
                </c:pt>
                <c:pt idx="76">
                  <c:v>131686296.97721258</c:v>
                </c:pt>
                <c:pt idx="77">
                  <c:v>133396428.06756794</c:v>
                </c:pt>
                <c:pt idx="78">
                  <c:v>135106558.9300237</c:v>
                </c:pt>
                <c:pt idx="79">
                  <c:v>136816689.57797572</c:v>
                </c:pt>
                <c:pt idx="80">
                  <c:v>138526820.02400205</c:v>
                </c:pt>
                <c:pt idx="81">
                  <c:v>140236950.2799128</c:v>
                </c:pt>
                <c:pt idx="82">
                  <c:v>141947080.35679704</c:v>
                </c:pt>
                <c:pt idx="83">
                  <c:v>143657210.26506668</c:v>
                </c:pt>
                <c:pt idx="84">
                  <c:v>145367340.01449785</c:v>
                </c:pt>
                <c:pt idx="85">
                  <c:v>147077469.61426961</c:v>
                </c:pt>
                <c:pt idx="86">
                  <c:v>148787599.07300052</c:v>
                </c:pt>
                <c:pt idx="87">
                  <c:v>150497728.3987827</c:v>
                </c:pt>
                <c:pt idx="88">
                  <c:v>152207857.59921399</c:v>
                </c:pt>
                <c:pt idx="89">
                  <c:v>153917986.68142816</c:v>
                </c:pt>
                <c:pt idx="90">
                  <c:v>155628115.65212318</c:v>
                </c:pt>
                <c:pt idx="91">
                  <c:v>157338244.51758784</c:v>
                </c:pt>
                <c:pt idx="92">
                  <c:v>159048373.28372669</c:v>
                </c:pt>
                <c:pt idx="93">
                  <c:v>160758501.9560836</c:v>
                </c:pt>
                <c:pt idx="94">
                  <c:v>162468630.53986362</c:v>
                </c:pt>
                <c:pt idx="95">
                  <c:v>164178759.0399538</c:v>
                </c:pt>
                <c:pt idx="96">
                  <c:v>165888887.46094257</c:v>
                </c:pt>
                <c:pt idx="97">
                  <c:v>167599015.80713794</c:v>
                </c:pt>
                <c:pt idx="98">
                  <c:v>169309144.08258462</c:v>
                </c:pt>
                <c:pt idx="99">
                  <c:v>171019272.29108018</c:v>
                </c:pt>
                <c:pt idx="100">
                  <c:v>172729400.43619004</c:v>
                </c:pt>
                <c:pt idx="101">
                  <c:v>174439528.52126175</c:v>
                </c:pt>
                <c:pt idx="102">
                  <c:v>176149656.54943821</c:v>
                </c:pt>
                <c:pt idx="103">
                  <c:v>177859784.52367023</c:v>
                </c:pt>
                <c:pt idx="104">
                  <c:v>179569912.44672823</c:v>
                </c:pt>
                <c:pt idx="105">
                  <c:v>181280040.32121328</c:v>
                </c:pt>
                <c:pt idx="106">
                  <c:v>182990168.14956746</c:v>
                </c:pt>
                <c:pt idx="107">
                  <c:v>184700295.93408355</c:v>
                </c:pt>
                <c:pt idx="108">
                  <c:v>186410423.67691416</c:v>
                </c:pt>
                <c:pt idx="109">
                  <c:v>188120551.38008031</c:v>
                </c:pt>
                <c:pt idx="110">
                  <c:v>189830679.04547945</c:v>
                </c:pt>
                <c:pt idx="111">
                  <c:v>191540806.67489302</c:v>
                </c:pt>
                <c:pt idx="112">
                  <c:v>193250934.26999357</c:v>
                </c:pt>
                <c:pt idx="113">
                  <c:v>194961061.83235142</c:v>
                </c:pt>
                <c:pt idx="114">
                  <c:v>196671189.36344078</c:v>
                </c:pt>
                <c:pt idx="115">
                  <c:v>198381316.86464587</c:v>
                </c:pt>
                <c:pt idx="116">
                  <c:v>200091444.33726618</c:v>
                </c:pt>
                <c:pt idx="117">
                  <c:v>201801571.78252178</c:v>
                </c:pt>
                <c:pt idx="118">
                  <c:v>203511699.20155817</c:v>
                </c:pt>
                <c:pt idx="119">
                  <c:v>205221826.59545079</c:v>
                </c:pt>
                <c:pt idx="120">
                  <c:v>206931953.96520939</c:v>
                </c:pt>
                <c:pt idx="121">
                  <c:v>208642081.31178194</c:v>
                </c:pt>
                <c:pt idx="122">
                  <c:v>210352208.63605851</c:v>
                </c:pt>
                <c:pt idx="123">
                  <c:v>212062335.93887472</c:v>
                </c:pt>
                <c:pt idx="124">
                  <c:v>213772463.22101516</c:v>
                </c:pt>
                <c:pt idx="125">
                  <c:v>215482590.4832164</c:v>
                </c:pt>
                <c:pt idx="126">
                  <c:v>217192717.72617009</c:v>
                </c:pt>
                <c:pt idx="127">
                  <c:v>218902844.95052558</c:v>
                </c:pt>
                <c:pt idx="128">
                  <c:v>220612972.15689254</c:v>
                </c:pt>
                <c:pt idx="129">
                  <c:v>222323099.34584337</c:v>
                </c:pt>
                <c:pt idx="130">
                  <c:v>224033226.51791555</c:v>
                </c:pt>
                <c:pt idx="131">
                  <c:v>225743353.67361367</c:v>
                </c:pt>
                <c:pt idx="132">
                  <c:v>227453480.81341159</c:v>
                </c:pt>
                <c:pt idx="133">
                  <c:v>229163607.93775418</c:v>
                </c:pt>
                <c:pt idx="134">
                  <c:v>230873735.04705915</c:v>
                </c:pt>
                <c:pt idx="135">
                  <c:v>232583862.14171875</c:v>
                </c:pt>
                <c:pt idx="136">
                  <c:v>234293989.22210124</c:v>
                </c:pt>
                <c:pt idx="137">
                  <c:v>236004116.28855246</c:v>
                </c:pt>
                <c:pt idx="138">
                  <c:v>237714243.34139714</c:v>
                </c:pt>
                <c:pt idx="139">
                  <c:v>239424370.3809402</c:v>
                </c:pt>
                <c:pt idx="140">
                  <c:v>241134497.40746799</c:v>
                </c:pt>
                <c:pt idx="141">
                  <c:v>242844624.42124942</c:v>
                </c:pt>
                <c:pt idx="142">
                  <c:v>244554751.42253697</c:v>
                </c:pt>
                <c:pt idx="143">
                  <c:v>246264878.41156778</c:v>
                </c:pt>
                <c:pt idx="144">
                  <c:v>247975005.38856453</c:v>
                </c:pt>
                <c:pt idx="145">
                  <c:v>249685132.35373637</c:v>
                </c:pt>
                <c:pt idx="146">
                  <c:v>251395259.30727971</c:v>
                </c:pt>
                <c:pt idx="147">
                  <c:v>253105386.24937904</c:v>
                </c:pt>
                <c:pt idx="148">
                  <c:v>254815513.18020761</c:v>
                </c:pt>
                <c:pt idx="149">
                  <c:v>256525640.0999282</c:v>
                </c:pt>
                <c:pt idx="150">
                  <c:v>258235767.00869367</c:v>
                </c:pt>
                <c:pt idx="151">
                  <c:v>259945893.90664759</c:v>
                </c:pt>
                <c:pt idx="152">
                  <c:v>261656020.79392487</c:v>
                </c:pt>
                <c:pt idx="153">
                  <c:v>263366147.67065224</c:v>
                </c:pt>
                <c:pt idx="154">
                  <c:v>265076274.53694874</c:v>
                </c:pt>
                <c:pt idx="155">
                  <c:v>266786401.39292622</c:v>
                </c:pt>
                <c:pt idx="156">
                  <c:v>268496528.23868978</c:v>
                </c:pt>
                <c:pt idx="157">
                  <c:v>270206655.0743382</c:v>
                </c:pt>
                <c:pt idx="158">
                  <c:v>271916781.89996421</c:v>
                </c:pt>
                <c:pt idx="159">
                  <c:v>273626908.71565503</c:v>
                </c:pt>
                <c:pt idx="160">
                  <c:v>275337035.52149266</c:v>
                </c:pt>
                <c:pt idx="161">
                  <c:v>277047162.31755412</c:v>
                </c:pt>
                <c:pt idx="162">
                  <c:v>278757289.10391182</c:v>
                </c:pt>
                <c:pt idx="163">
                  <c:v>280467415.88063383</c:v>
                </c:pt>
                <c:pt idx="164">
                  <c:v>282177542.64778411</c:v>
                </c:pt>
                <c:pt idx="165">
                  <c:v>283887669.40542293</c:v>
                </c:pt>
                <c:pt idx="166">
                  <c:v>285597796.15360677</c:v>
                </c:pt>
                <c:pt idx="167">
                  <c:v>287307922.89238894</c:v>
                </c:pt>
                <c:pt idx="168">
                  <c:v>289018049.62181944</c:v>
                </c:pt>
                <c:pt idx="169">
                  <c:v>290728176.34194535</c:v>
                </c:pt>
                <c:pt idx="170">
                  <c:v>292438303.05281103</c:v>
                </c:pt>
                <c:pt idx="171">
                  <c:v>294148429.75445813</c:v>
                </c:pt>
                <c:pt idx="172">
                  <c:v>295858556.44692588</c:v>
                </c:pt>
                <c:pt idx="173">
                  <c:v>297568683.13025123</c:v>
                </c:pt>
                <c:pt idx="174">
                  <c:v>299278809.80446893</c:v>
                </c:pt>
                <c:pt idx="175">
                  <c:v>300988936.46961176</c:v>
                </c:pt>
                <c:pt idx="176">
                  <c:v>302699063.12571049</c:v>
                </c:pt>
                <c:pt idx="177">
                  <c:v>304409189.77279419</c:v>
                </c:pt>
                <c:pt idx="178">
                  <c:v>306119316.41089022</c:v>
                </c:pt>
                <c:pt idx="179">
                  <c:v>307829443.0400244</c:v>
                </c:pt>
                <c:pt idx="180">
                  <c:v>309539569.66022104</c:v>
                </c:pt>
                <c:pt idx="181">
                  <c:v>311249696.27150309</c:v>
                </c:pt>
                <c:pt idx="182">
                  <c:v>312959822.87389213</c:v>
                </c:pt>
                <c:pt idx="183">
                  <c:v>314669949.46740854</c:v>
                </c:pt>
                <c:pt idx="184">
                  <c:v>316380076.05207163</c:v>
                </c:pt>
                <c:pt idx="185">
                  <c:v>318090202.62789953</c:v>
                </c:pt>
                <c:pt idx="186">
                  <c:v>319800329.19490939</c:v>
                </c:pt>
                <c:pt idx="187">
                  <c:v>321510455.7531175</c:v>
                </c:pt>
                <c:pt idx="188">
                  <c:v>323220582.30253911</c:v>
                </c:pt>
                <c:pt idx="189">
                  <c:v>324930708.84318876</c:v>
                </c:pt>
                <c:pt idx="190">
                  <c:v>326640835.37508011</c:v>
                </c:pt>
                <c:pt idx="191">
                  <c:v>328350961.8982262</c:v>
                </c:pt>
                <c:pt idx="192">
                  <c:v>330061088.41263926</c:v>
                </c:pt>
                <c:pt idx="193">
                  <c:v>331771214.91833091</c:v>
                </c:pt>
                <c:pt idx="194">
                  <c:v>333481341.41531217</c:v>
                </c:pt>
                <c:pt idx="195">
                  <c:v>335191467.90359348</c:v>
                </c:pt>
                <c:pt idx="196">
                  <c:v>336901594.38318479</c:v>
                </c:pt>
                <c:pt idx="197">
                  <c:v>338611720.85409552</c:v>
                </c:pt>
                <c:pt idx="198">
                  <c:v>340321847.31633455</c:v>
                </c:pt>
                <c:pt idx="199">
                  <c:v>342031973.7699104</c:v>
                </c:pt>
                <c:pt idx="200">
                  <c:v>343742100.21483117</c:v>
                </c:pt>
                <c:pt idx="201">
                  <c:v>345452226.65110451</c:v>
                </c:pt>
                <c:pt idx="202">
                  <c:v>347162353.0787378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CD-4AF6-B654-2AED8015E62C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curve-70-0'!$Y$3:$Y$205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336.67156843919525</c:v>
                </c:pt>
                <c:pt idx="2">
                  <c:v>1395.7815060926525</c:v>
                </c:pt>
                <c:pt idx="3">
                  <c:v>2406.183049233679</c:v>
                </c:pt>
                <c:pt idx="4">
                  <c:v>3370.816018808287</c:v>
                </c:pt>
                <c:pt idx="5">
                  <c:v>4292.4441404078589</c:v>
                </c:pt>
                <c:pt idx="6">
                  <c:v>5173.6654378408139</c:v>
                </c:pt>
                <c:pt idx="7">
                  <c:v>6016.9220308595732</c:v>
                </c:pt>
                <c:pt idx="8">
                  <c:v>6824.5093691651218</c:v>
                </c:pt>
                <c:pt idx="9">
                  <c:v>7598.5849332673715</c:v>
                </c:pt>
                <c:pt idx="10">
                  <c:v>8341.176431412634</c:v>
                </c:pt>
                <c:pt idx="11">
                  <c:v>9054.1895203086751</c:v>
                </c:pt>
                <c:pt idx="12">
                  <c:v>9739.4150761058736</c:v>
                </c:pt>
                <c:pt idx="13">
                  <c:v>10398.536040669094</c:v>
                </c:pt>
                <c:pt idx="14">
                  <c:v>11033.133867010549</c:v>
                </c:pt>
                <c:pt idx="15">
                  <c:v>11644.694586475547</c:v>
                </c:pt>
                <c:pt idx="16">
                  <c:v>12234.614519089693</c:v>
                </c:pt>
                <c:pt idx="17">
                  <c:v>12804.2056474319</c:v>
                </c:pt>
                <c:pt idx="18">
                  <c:v>13354.700673207877</c:v>
                </c:pt>
                <c:pt idx="19">
                  <c:v>13887.257774755859</c:v>
                </c:pt>
                <c:pt idx="20">
                  <c:v>14402.965082710109</c:v>
                </c:pt>
                <c:pt idx="21">
                  <c:v>14902.844890085868</c:v>
                </c:pt>
                <c:pt idx="22">
                  <c:v>15387.857612207737</c:v>
                </c:pt>
                <c:pt idx="23">
                  <c:v>15858.905510985902</c:v>
                </c:pt>
                <c:pt idx="24">
                  <c:v>16316.836197297849</c:v>
                </c:pt>
                <c:pt idx="25">
                  <c:v>16762.445924461193</c:v>
                </c:pt>
                <c:pt idx="26">
                  <c:v>17196.482684979535</c:v>
                </c:pt>
                <c:pt idx="27">
                  <c:v>17619.649122199047</c:v>
                </c:pt>
                <c:pt idx="28">
                  <c:v>18032.605267646501</c:v>
                </c:pt>
                <c:pt idx="29">
                  <c:v>18435.971114452394</c:v>
                </c:pt>
                <c:pt idx="30">
                  <c:v>18830.329036427567</c:v>
                </c:pt>
                <c:pt idx="31">
                  <c:v>19216.226062026224</c:v>
                </c:pt>
                <c:pt idx="32">
                  <c:v>19594.176011700551</c:v>
                </c:pt>
                <c:pt idx="33">
                  <c:v>19964.661506829409</c:v>
                </c:pt>
                <c:pt idx="34">
                  <c:v>20328.135857796027</c:v>
                </c:pt>
                <c:pt idx="35">
                  <c:v>20685.024838466903</c:v>
                </c:pt>
                <c:pt idx="36">
                  <c:v>21035.728353786199</c:v>
                </c:pt>
                <c:pt idx="37">
                  <c:v>21380.62200688351</c:v>
                </c:pt>
                <c:pt idx="38">
                  <c:v>21720.05857170689</c:v>
                </c:pt>
                <c:pt idx="39">
                  <c:v>22054.369376819592</c:v>
                </c:pt>
                <c:pt idx="40">
                  <c:v>22383.865605682615</c:v>
                </c:pt>
                <c:pt idx="41">
                  <c:v>22708.839518397079</c:v>
                </c:pt>
                <c:pt idx="42">
                  <c:v>23029.565599690599</c:v>
                </c:pt>
                <c:pt idx="43">
                  <c:v>23346.301637469864</c:v>
                </c:pt>
                <c:pt idx="44">
                  <c:v>23659.289736204675</c:v>
                </c:pt>
                <c:pt idx="45">
                  <c:v>23968.757268978396</c:v>
                </c:pt>
                <c:pt idx="46">
                  <c:v>24274.917771976427</c:v>
                </c:pt>
                <c:pt idx="47">
                  <c:v>24577.971784798363</c:v>
                </c:pt>
                <c:pt idx="48">
                  <c:v>24878.107639909824</c:v>
                </c:pt>
                <c:pt idx="49">
                  <c:v>25175.502204277884</c:v>
                </c:pt>
                <c:pt idx="50">
                  <c:v>25470.321576063099</c:v>
                </c:pt>
                <c:pt idx="51">
                  <c:v>25762.721739108314</c:v>
                </c:pt>
                <c:pt idx="52">
                  <c:v>26052.849177742861</c:v>
                </c:pt>
                <c:pt idx="53">
                  <c:v>26340.841454300597</c:v>
                </c:pt>
                <c:pt idx="54">
                  <c:v>26626.827751629939</c:v>
                </c:pt>
                <c:pt idx="55">
                  <c:v>26910.929382690567</c:v>
                </c:pt>
                <c:pt idx="56">
                  <c:v>27193.260269198541</c:v>
                </c:pt>
                <c:pt idx="57">
                  <c:v>27473.927391268964</c:v>
                </c:pt>
                <c:pt idx="58">
                  <c:v>27753.031209739482</c:v>
                </c:pt>
                <c:pt idx="59">
                  <c:v>28030.666062838987</c:v>
                </c:pt>
                <c:pt idx="60">
                  <c:v>28306.920538796236</c:v>
                </c:pt>
                <c:pt idx="61">
                  <c:v>28581.877825786909</c:v>
                </c:pt>
                <c:pt idx="62">
                  <c:v>28855.616040661993</c:v>
                </c:pt>
                <c:pt idx="63">
                  <c:v>29128.208537653511</c:v>
                </c:pt>
                <c:pt idx="64">
                  <c:v>29399.724198361222</c:v>
                </c:pt>
                <c:pt idx="65">
                  <c:v>29670.227704089768</c:v>
                </c:pt>
                <c:pt idx="66">
                  <c:v>29939.779791643738</c:v>
                </c:pt>
                <c:pt idx="67">
                  <c:v>30208.437493567817</c:v>
                </c:pt>
                <c:pt idx="68">
                  <c:v>30476.254363781307</c:v>
                </c:pt>
                <c:pt idx="69">
                  <c:v>30743.280689480278</c:v>
                </c:pt>
                <c:pt idx="70">
                  <c:v>31009.563690155384</c:v>
                </c:pt>
                <c:pt idx="71">
                  <c:v>31275.14770450367</c:v>
                </c:pt>
                <c:pt idx="72">
                  <c:v>31540.074365993809</c:v>
                </c:pt>
                <c:pt idx="73">
                  <c:v>31804.382767692252</c:v>
                </c:pt>
                <c:pt idx="74">
                  <c:v>32068.109617122354</c:v>
                </c:pt>
                <c:pt idx="75">
                  <c:v>32331.289381656403</c:v>
                </c:pt>
                <c:pt idx="76">
                  <c:v>32593.954425073389</c:v>
                </c:pt>
                <c:pt idx="77">
                  <c:v>32856.135135795092</c:v>
                </c:pt>
                <c:pt idx="78">
                  <c:v>33117.860047332069</c:v>
                </c:pt>
                <c:pt idx="79">
                  <c:v>33379.155951382512</c:v>
                </c:pt>
                <c:pt idx="80">
                  <c:v>33640.048004052282</c:v>
                </c:pt>
                <c:pt idx="81">
                  <c:v>33900.559825582146</c:v>
                </c:pt>
                <c:pt idx="82">
                  <c:v>34160.713594050474</c:v>
                </c:pt>
                <c:pt idx="83">
                  <c:v>34420.530133310909</c:v>
                </c:pt>
                <c:pt idx="84">
                  <c:v>34680.028995607943</c:v>
                </c:pt>
                <c:pt idx="85">
                  <c:v>34939.228539155192</c:v>
                </c:pt>
                <c:pt idx="86">
                  <c:v>35198.14600098013</c:v>
                </c:pt>
                <c:pt idx="87">
                  <c:v>35456.797565332694</c:v>
                </c:pt>
                <c:pt idx="88">
                  <c:v>35715.198427929899</c:v>
                </c:pt>
                <c:pt idx="89">
                  <c:v>35973.36285627693</c:v>
                </c:pt>
                <c:pt idx="90">
                  <c:v>36231.304246311476</c:v>
                </c:pt>
                <c:pt idx="91">
                  <c:v>36489.035175611847</c:v>
                </c:pt>
                <c:pt idx="92">
                  <c:v>36746.567453333366</c:v>
                </c:pt>
                <c:pt idx="93">
                  <c:v>37003.91216712616</c:v>
                </c:pt>
                <c:pt idx="94">
                  <c:v>37261.079727173616</c:v>
                </c:pt>
                <c:pt idx="95">
                  <c:v>37518.07990756027</c:v>
                </c:pt>
                <c:pt idx="96">
                  <c:v>37774.921885095777</c:v>
                </c:pt>
                <c:pt idx="97">
                  <c:v>38031.614275810018</c:v>
                </c:pt>
                <c:pt idx="98">
                  <c:v>38288.16516918275</c:v>
                </c:pt>
                <c:pt idx="99">
                  <c:v>38544.582160297534</c:v>
                </c:pt>
                <c:pt idx="100">
                  <c:v>38800.872380046581</c:v>
                </c:pt>
                <c:pt idx="101">
                  <c:v>39057.042523468743</c:v>
                </c:pt>
                <c:pt idx="102">
                  <c:v>39313.098876391552</c:v>
                </c:pt>
                <c:pt idx="103">
                  <c:v>39569.047340421537</c:v>
                </c:pt>
                <c:pt idx="104">
                  <c:v>39824.893456415812</c:v>
                </c:pt>
                <c:pt idx="105">
                  <c:v>40080.642426523416</c:v>
                </c:pt>
                <c:pt idx="106">
                  <c:v>40336.299134885114</c:v>
                </c:pt>
                <c:pt idx="107">
                  <c:v>40591.868167061162</c:v>
                </c:pt>
                <c:pt idx="108">
                  <c:v>40847.353828275744</c:v>
                </c:pt>
                <c:pt idx="109">
                  <c:v>41102.760160560232</c:v>
                </c:pt>
                <c:pt idx="110">
                  <c:v>41358.090958827015</c:v>
                </c:pt>
                <c:pt idx="111">
                  <c:v>41613.349785975071</c:v>
                </c:pt>
                <c:pt idx="112">
                  <c:v>41868.539987096927</c:v>
                </c:pt>
                <c:pt idx="113">
                  <c:v>42123.664702755399</c:v>
                </c:pt>
                <c:pt idx="114">
                  <c:v>42378.726881513547</c:v>
                </c:pt>
                <c:pt idx="115">
                  <c:v>42633.729291667296</c:v>
                </c:pt>
                <c:pt idx="116">
                  <c:v>42888.674532262958</c:v>
                </c:pt>
                <c:pt idx="117">
                  <c:v>43143.565043456605</c:v>
                </c:pt>
                <c:pt idx="118">
                  <c:v>43398.403116221656</c:v>
                </c:pt>
                <c:pt idx="119">
                  <c:v>43653.19090148055</c:v>
                </c:pt>
                <c:pt idx="120">
                  <c:v>43907.930418666903</c:v>
                </c:pt>
                <c:pt idx="121">
                  <c:v>44162.62356376875</c:v>
                </c:pt>
                <c:pt idx="122">
                  <c:v>44417.272116884495</c:v>
                </c:pt>
                <c:pt idx="123">
                  <c:v>44671.877749297913</c:v>
                </c:pt>
                <c:pt idx="124">
                  <c:v>44926.442030141829</c:v>
                </c:pt>
                <c:pt idx="125">
                  <c:v>45180.966432663103</c:v>
                </c:pt>
                <c:pt idx="126">
                  <c:v>45435.452340063617</c:v>
                </c:pt>
                <c:pt idx="127">
                  <c:v>45689.901051037523</c:v>
                </c:pt>
                <c:pt idx="128">
                  <c:v>45944.313784922459</c:v>
                </c:pt>
                <c:pt idx="129">
                  <c:v>46198.691686572296</c:v>
                </c:pt>
                <c:pt idx="130">
                  <c:v>46453.035830900866</c:v>
                </c:pt>
                <c:pt idx="131">
                  <c:v>46707.347227166174</c:v>
                </c:pt>
                <c:pt idx="132">
                  <c:v>46961.626822988866</c:v>
                </c:pt>
                <c:pt idx="133">
                  <c:v>47215.875508142868</c:v>
                </c:pt>
                <c:pt idx="134">
                  <c:v>47470.094118073888</c:v>
                </c:pt>
                <c:pt idx="135">
                  <c:v>47724.283437240767</c:v>
                </c:pt>
                <c:pt idx="136">
                  <c:v>47978.444202228951</c:v>
                </c:pt>
                <c:pt idx="137">
                  <c:v>48232.577104680524</c:v>
                </c:pt>
                <c:pt idx="138">
                  <c:v>48486.682794053311</c:v>
                </c:pt>
                <c:pt idx="139">
                  <c:v>48740.761880202808</c:v>
                </c:pt>
                <c:pt idx="140">
                  <c:v>48994.814935805916</c:v>
                </c:pt>
                <c:pt idx="141">
                  <c:v>49248.842498645456</c:v>
                </c:pt>
                <c:pt idx="142">
                  <c:v>49502.845073730132</c:v>
                </c:pt>
                <c:pt idx="143">
                  <c:v>49756.823135319573</c:v>
                </c:pt>
                <c:pt idx="144">
                  <c:v>50010.777128803842</c:v>
                </c:pt>
                <c:pt idx="145">
                  <c:v>50264.70747246268</c:v>
                </c:pt>
                <c:pt idx="146">
                  <c:v>50518.614559136178</c:v>
                </c:pt>
                <c:pt idx="147">
                  <c:v>50772.498757781541</c:v>
                </c:pt>
                <c:pt idx="148">
                  <c:v>51026.36041494122</c:v>
                </c:pt>
                <c:pt idx="149">
                  <c:v>51280.199856109859</c:v>
                </c:pt>
                <c:pt idx="150">
                  <c:v>51534.017387018888</c:v>
                </c:pt>
                <c:pt idx="151">
                  <c:v>51787.813294864245</c:v>
                </c:pt>
                <c:pt idx="152">
                  <c:v>52041.587849426462</c:v>
                </c:pt>
                <c:pt idx="153">
                  <c:v>52295.341304152797</c:v>
                </c:pt>
                <c:pt idx="154">
                  <c:v>52549.073897144459</c:v>
                </c:pt>
                <c:pt idx="155">
                  <c:v>52802.785852105837</c:v>
                </c:pt>
                <c:pt idx="156">
                  <c:v>53056.477379230462</c:v>
                </c:pt>
                <c:pt idx="157">
                  <c:v>53310.14867601102</c:v>
                </c:pt>
                <c:pt idx="158">
                  <c:v>53563.799928036722</c:v>
                </c:pt>
                <c:pt idx="159">
                  <c:v>53817.431309721047</c:v>
                </c:pt>
                <c:pt idx="160">
                  <c:v>54071.042984991538</c:v>
                </c:pt>
                <c:pt idx="161">
                  <c:v>54324.635107909962</c:v>
                </c:pt>
                <c:pt idx="162">
                  <c:v>54578.207823305129</c:v>
                </c:pt>
                <c:pt idx="163">
                  <c:v>54831.761267317139</c:v>
                </c:pt>
                <c:pt idx="164">
                  <c:v>55085.295567941612</c:v>
                </c:pt>
                <c:pt idx="165">
                  <c:v>55338.810845529602</c:v>
                </c:pt>
                <c:pt idx="166">
                  <c:v>55592.307213255917</c:v>
                </c:pt>
                <c:pt idx="167">
                  <c:v>55845.784777562076</c:v>
                </c:pt>
                <c:pt idx="168">
                  <c:v>56099.243638561333</c:v>
                </c:pt>
                <c:pt idx="169">
                  <c:v>56352.683890431021</c:v>
                </c:pt>
                <c:pt idx="170">
                  <c:v>56606.105621773262</c:v>
                </c:pt>
                <c:pt idx="171">
                  <c:v>56859.50891596936</c:v>
                </c:pt>
                <c:pt idx="172">
                  <c:v>57112.893851489876</c:v>
                </c:pt>
                <c:pt idx="173">
                  <c:v>57366.260502192068</c:v>
                </c:pt>
                <c:pt idx="174">
                  <c:v>57619.608937617304</c:v>
                </c:pt>
                <c:pt idx="175">
                  <c:v>57872.939223237881</c:v>
                </c:pt>
                <c:pt idx="176">
                  <c:v>58126.251420722801</c:v>
                </c:pt>
                <c:pt idx="177">
                  <c:v>58379.545588165602</c:v>
                </c:pt>
                <c:pt idx="178">
                  <c:v>58632.821780293161</c:v>
                </c:pt>
                <c:pt idx="179">
                  <c:v>58886.080048693555</c:v>
                </c:pt>
                <c:pt idx="180">
                  <c:v>59139.320441993215</c:v>
                </c:pt>
                <c:pt idx="181">
                  <c:v>59392.543006040469</c:v>
                </c:pt>
                <c:pt idx="182">
                  <c:v>59645.74778408272</c:v>
                </c:pt>
                <c:pt idx="183">
                  <c:v>59898.934816918329</c:v>
                </c:pt>
                <c:pt idx="184">
                  <c:v>60152.104143054836</c:v>
                </c:pt>
                <c:pt idx="185">
                  <c:v>60405.255798841827</c:v>
                </c:pt>
                <c:pt idx="186">
                  <c:v>60658.389818610165</c:v>
                </c:pt>
                <c:pt idx="187">
                  <c:v>60911.50623479225</c:v>
                </c:pt>
                <c:pt idx="188">
                  <c:v>61164.6050780359</c:v>
                </c:pt>
                <c:pt idx="189">
                  <c:v>61417.686377318263</c:v>
                </c:pt>
                <c:pt idx="190">
                  <c:v>61670.750160053416</c:v>
                </c:pt>
                <c:pt idx="191">
                  <c:v>61923.796452180941</c:v>
                </c:pt>
                <c:pt idx="192">
                  <c:v>62176.825278254524</c:v>
                </c:pt>
                <c:pt idx="193">
                  <c:v>62429.836661536901</c:v>
                </c:pt>
                <c:pt idx="194">
                  <c:v>62682.830624069436</c:v>
                </c:pt>
                <c:pt idx="195">
                  <c:v>62935.807186741753</c:v>
                </c:pt>
                <c:pt idx="196">
                  <c:v>63188.766369386649</c:v>
                </c:pt>
                <c:pt idx="197">
                  <c:v>63441.708190824407</c:v>
                </c:pt>
                <c:pt idx="198">
                  <c:v>63694.632668919738</c:v>
                </c:pt>
                <c:pt idx="199">
                  <c:v>63947.539820664046</c:v>
                </c:pt>
                <c:pt idx="200">
                  <c:v>64200.429662207083</c:v>
                </c:pt>
                <c:pt idx="201">
                  <c:v>64453.30220892022</c:v>
                </c:pt>
                <c:pt idx="202">
                  <c:v>64706.157475440741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CD-4AF6-B654-2AED8015E62C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curve-70-0'!$Z$3:$Z$205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168.33578421959763</c:v>
                </c:pt>
                <c:pt idx="2">
                  <c:v>697.89075304632627</c:v>
                </c:pt>
                <c:pt idx="3">
                  <c:v>1203.0915246168395</c:v>
                </c:pt>
                <c:pt idx="4">
                  <c:v>1685.4080094041435</c:v>
                </c:pt>
                <c:pt idx="5">
                  <c:v>2146.2220702039294</c:v>
                </c:pt>
                <c:pt idx="6">
                  <c:v>2586.8327189204069</c:v>
                </c:pt>
                <c:pt idx="7">
                  <c:v>3008.4610154297866</c:v>
                </c:pt>
                <c:pt idx="8">
                  <c:v>3412.2546845825609</c:v>
                </c:pt>
                <c:pt idx="9">
                  <c:v>3799.2924666336858</c:v>
                </c:pt>
                <c:pt idx="10">
                  <c:v>4170.588215706317</c:v>
                </c:pt>
                <c:pt idx="11">
                  <c:v>4527.0947601543376</c:v>
                </c:pt>
                <c:pt idx="12">
                  <c:v>4869.7075380529368</c:v>
                </c:pt>
                <c:pt idx="13">
                  <c:v>5199.2680203345471</c:v>
                </c:pt>
                <c:pt idx="14">
                  <c:v>5516.5669335052744</c:v>
                </c:pt>
                <c:pt idx="15">
                  <c:v>5822.3472932377736</c:v>
                </c:pt>
                <c:pt idx="16">
                  <c:v>6117.3072595448466</c:v>
                </c:pt>
                <c:pt idx="17">
                  <c:v>6402.1028237159499</c:v>
                </c:pt>
                <c:pt idx="18">
                  <c:v>6677.3503366039386</c:v>
                </c:pt>
                <c:pt idx="19">
                  <c:v>6943.6288873779295</c:v>
                </c:pt>
                <c:pt idx="20">
                  <c:v>7201.4825413550543</c:v>
                </c:pt>
                <c:pt idx="21">
                  <c:v>7451.4224450429338</c:v>
                </c:pt>
                <c:pt idx="22">
                  <c:v>7693.9288061038687</c:v>
                </c:pt>
                <c:pt idx="23">
                  <c:v>7929.4527554929509</c:v>
                </c:pt>
                <c:pt idx="24">
                  <c:v>8158.4180986489246</c:v>
                </c:pt>
                <c:pt idx="25">
                  <c:v>8381.2229622305967</c:v>
                </c:pt>
                <c:pt idx="26">
                  <c:v>8598.2413424897677</c:v>
                </c:pt>
                <c:pt idx="27">
                  <c:v>8809.8245610995236</c:v>
                </c:pt>
                <c:pt idx="28">
                  <c:v>9016.3026338232503</c:v>
                </c:pt>
                <c:pt idx="29">
                  <c:v>9217.9855572261968</c:v>
                </c:pt>
                <c:pt idx="30">
                  <c:v>9415.1645182137836</c:v>
                </c:pt>
                <c:pt idx="31">
                  <c:v>9608.113031013112</c:v>
                </c:pt>
                <c:pt idx="32">
                  <c:v>9797.0880058502753</c:v>
                </c:pt>
                <c:pt idx="33">
                  <c:v>9982.3307534147043</c:v>
                </c:pt>
                <c:pt idx="34">
                  <c:v>10164.067928898014</c:v>
                </c:pt>
                <c:pt idx="35">
                  <c:v>10342.512419233452</c:v>
                </c:pt>
                <c:pt idx="36">
                  <c:v>10517.864176893099</c:v>
                </c:pt>
                <c:pt idx="37">
                  <c:v>10690.311003441755</c:v>
                </c:pt>
                <c:pt idx="38">
                  <c:v>10860.029285853445</c:v>
                </c:pt>
                <c:pt idx="39">
                  <c:v>11027.184688409796</c:v>
                </c:pt>
                <c:pt idx="40">
                  <c:v>11191.932802841307</c:v>
                </c:pt>
                <c:pt idx="41">
                  <c:v>11354.419759198539</c:v>
                </c:pt>
                <c:pt idx="42">
                  <c:v>11514.782799845299</c:v>
                </c:pt>
                <c:pt idx="43">
                  <c:v>11673.150818734932</c:v>
                </c:pt>
                <c:pt idx="44">
                  <c:v>11829.644868102338</c:v>
                </c:pt>
                <c:pt idx="45">
                  <c:v>11984.378634489198</c:v>
                </c:pt>
                <c:pt idx="46">
                  <c:v>12137.458885988213</c:v>
                </c:pt>
                <c:pt idx="47">
                  <c:v>12288.985892399181</c:v>
                </c:pt>
                <c:pt idx="48">
                  <c:v>12439.053819954912</c:v>
                </c:pt>
                <c:pt idx="49">
                  <c:v>12587.751102138942</c:v>
                </c:pt>
                <c:pt idx="50">
                  <c:v>12735.16078803155</c:v>
                </c:pt>
                <c:pt idx="51">
                  <c:v>12881.360869554157</c:v>
                </c:pt>
                <c:pt idx="52">
                  <c:v>13026.42458887143</c:v>
                </c:pt>
                <c:pt idx="53">
                  <c:v>13170.420727150298</c:v>
                </c:pt>
                <c:pt idx="54">
                  <c:v>13313.413875814969</c:v>
                </c:pt>
                <c:pt idx="55">
                  <c:v>13455.464691345283</c:v>
                </c:pt>
                <c:pt idx="56">
                  <c:v>13596.630134599271</c:v>
                </c:pt>
                <c:pt idx="57">
                  <c:v>13736.963695634482</c:v>
                </c:pt>
                <c:pt idx="58">
                  <c:v>13876.515604869741</c:v>
                </c:pt>
                <c:pt idx="59">
                  <c:v>14015.333031419494</c:v>
                </c:pt>
                <c:pt idx="60">
                  <c:v>14153.460269398118</c:v>
                </c:pt>
                <c:pt idx="61">
                  <c:v>14290.938912893454</c:v>
                </c:pt>
                <c:pt idx="62">
                  <c:v>14427.808020330996</c:v>
                </c:pt>
                <c:pt idx="63">
                  <c:v>14564.104268826755</c:v>
                </c:pt>
                <c:pt idx="64">
                  <c:v>14699.862099180611</c:v>
                </c:pt>
                <c:pt idx="65">
                  <c:v>14835.113852044884</c:v>
                </c:pt>
                <c:pt idx="66">
                  <c:v>14969.889895821869</c:v>
                </c:pt>
                <c:pt idx="67">
                  <c:v>15104.218746783909</c:v>
                </c:pt>
                <c:pt idx="68">
                  <c:v>15238.127181890653</c:v>
                </c:pt>
                <c:pt idx="69">
                  <c:v>15371.640344740139</c:v>
                </c:pt>
                <c:pt idx="70">
                  <c:v>15504.781845077692</c:v>
                </c:pt>
                <c:pt idx="71">
                  <c:v>15637.573852251835</c:v>
                </c:pt>
                <c:pt idx="72">
                  <c:v>15770.037182996904</c:v>
                </c:pt>
                <c:pt idx="73">
                  <c:v>15902.191383846126</c:v>
                </c:pt>
                <c:pt idx="74">
                  <c:v>16034.054808561177</c:v>
                </c:pt>
                <c:pt idx="75">
                  <c:v>16165.644690828201</c:v>
                </c:pt>
                <c:pt idx="76">
                  <c:v>16296.977212536694</c:v>
                </c:pt>
                <c:pt idx="77">
                  <c:v>16428.067567897546</c:v>
                </c:pt>
                <c:pt idx="78">
                  <c:v>16558.930023666035</c:v>
                </c:pt>
                <c:pt idx="79">
                  <c:v>16689.577975691256</c:v>
                </c:pt>
                <c:pt idx="80">
                  <c:v>16820.024002026141</c:v>
                </c:pt>
                <c:pt idx="81">
                  <c:v>16950.279912791073</c:v>
                </c:pt>
                <c:pt idx="82">
                  <c:v>17080.356797025237</c:v>
                </c:pt>
                <c:pt idx="83">
                  <c:v>17210.265066655455</c:v>
                </c:pt>
                <c:pt idx="84">
                  <c:v>17340.014497803972</c:v>
                </c:pt>
                <c:pt idx="85">
                  <c:v>17469.614269577596</c:v>
                </c:pt>
                <c:pt idx="86">
                  <c:v>17599.073000490065</c:v>
                </c:pt>
                <c:pt idx="87">
                  <c:v>17728.398782666347</c:v>
                </c:pt>
                <c:pt idx="88">
                  <c:v>17857.59921396495</c:v>
                </c:pt>
                <c:pt idx="89">
                  <c:v>17986.681428138465</c:v>
                </c:pt>
                <c:pt idx="90">
                  <c:v>18115.652123155738</c:v>
                </c:pt>
                <c:pt idx="91">
                  <c:v>18244.517587805924</c:v>
                </c:pt>
                <c:pt idx="92">
                  <c:v>18373.283726666683</c:v>
                </c:pt>
                <c:pt idx="93">
                  <c:v>18501.95608356308</c:v>
                </c:pt>
                <c:pt idx="94">
                  <c:v>18630.539863586808</c:v>
                </c:pt>
                <c:pt idx="95">
                  <c:v>18759.039953780135</c:v>
                </c:pt>
                <c:pt idx="96">
                  <c:v>18887.460942547888</c:v>
                </c:pt>
                <c:pt idx="97">
                  <c:v>19015.807137905009</c:v>
                </c:pt>
                <c:pt idx="98">
                  <c:v>19144.082584591375</c:v>
                </c:pt>
                <c:pt idx="99">
                  <c:v>19272.291080148767</c:v>
                </c:pt>
                <c:pt idx="100">
                  <c:v>19400.436190023291</c:v>
                </c:pt>
                <c:pt idx="101">
                  <c:v>19528.521261734371</c:v>
                </c:pt>
                <c:pt idx="102">
                  <c:v>19656.549438195776</c:v>
                </c:pt>
                <c:pt idx="103">
                  <c:v>19784.523670210769</c:v>
                </c:pt>
                <c:pt idx="104">
                  <c:v>19912.446728207906</c:v>
                </c:pt>
                <c:pt idx="105">
                  <c:v>20040.321213261708</c:v>
                </c:pt>
                <c:pt idx="106">
                  <c:v>20168.149567442557</c:v>
                </c:pt>
                <c:pt idx="107">
                  <c:v>20295.934083530581</c:v>
                </c:pt>
                <c:pt idx="108">
                  <c:v>20423.676914137872</c:v>
                </c:pt>
                <c:pt idx="109">
                  <c:v>20551.380080280116</c:v>
                </c:pt>
                <c:pt idx="110">
                  <c:v>20679.045479413508</c:v>
                </c:pt>
                <c:pt idx="111">
                  <c:v>20806.674892987536</c:v>
                </c:pt>
                <c:pt idx="112">
                  <c:v>20934.269993548463</c:v>
                </c:pt>
                <c:pt idx="113">
                  <c:v>21061.8323513777</c:v>
                </c:pt>
                <c:pt idx="114">
                  <c:v>21189.363440756773</c:v>
                </c:pt>
                <c:pt idx="115">
                  <c:v>21316.864645833648</c:v>
                </c:pt>
                <c:pt idx="116">
                  <c:v>21444.337266131479</c:v>
                </c:pt>
                <c:pt idx="117">
                  <c:v>21571.782521728303</c:v>
                </c:pt>
                <c:pt idx="118">
                  <c:v>21699.201558110828</c:v>
                </c:pt>
                <c:pt idx="119">
                  <c:v>21826.595450740275</c:v>
                </c:pt>
                <c:pt idx="120">
                  <c:v>21953.965209333452</c:v>
                </c:pt>
                <c:pt idx="121">
                  <c:v>22081.311781884375</c:v>
                </c:pt>
                <c:pt idx="122">
                  <c:v>22208.636058442247</c:v>
                </c:pt>
                <c:pt idx="123">
                  <c:v>22335.938874648957</c:v>
                </c:pt>
                <c:pt idx="124">
                  <c:v>22463.221015070914</c:v>
                </c:pt>
                <c:pt idx="125">
                  <c:v>22590.483216331551</c:v>
                </c:pt>
                <c:pt idx="126">
                  <c:v>22717.726170031809</c:v>
                </c:pt>
                <c:pt idx="127">
                  <c:v>22844.950525518761</c:v>
                </c:pt>
                <c:pt idx="128">
                  <c:v>22972.156892461229</c:v>
                </c:pt>
                <c:pt idx="129">
                  <c:v>23099.345843286148</c:v>
                </c:pt>
                <c:pt idx="130">
                  <c:v>23226.517915450433</c:v>
                </c:pt>
                <c:pt idx="131">
                  <c:v>23353.673613583087</c:v>
                </c:pt>
                <c:pt idx="132">
                  <c:v>23480.813411494433</c:v>
                </c:pt>
                <c:pt idx="133">
                  <c:v>23607.937754071434</c:v>
                </c:pt>
                <c:pt idx="134">
                  <c:v>23735.047059036944</c:v>
                </c:pt>
                <c:pt idx="135">
                  <c:v>23862.141718620383</c:v>
                </c:pt>
                <c:pt idx="136">
                  <c:v>23989.222101114476</c:v>
                </c:pt>
                <c:pt idx="137">
                  <c:v>24116.288552340262</c:v>
                </c:pt>
                <c:pt idx="138">
                  <c:v>24243.341397026656</c:v>
                </c:pt>
                <c:pt idx="139">
                  <c:v>24370.380940101404</c:v>
                </c:pt>
                <c:pt idx="140">
                  <c:v>24497.407467902958</c:v>
                </c:pt>
                <c:pt idx="141">
                  <c:v>24624.421249322728</c:v>
                </c:pt>
                <c:pt idx="142">
                  <c:v>24751.422536865066</c:v>
                </c:pt>
                <c:pt idx="143">
                  <c:v>24878.411567659787</c:v>
                </c:pt>
                <c:pt idx="144">
                  <c:v>25005.388564401921</c:v>
                </c:pt>
                <c:pt idx="145">
                  <c:v>25132.35373623134</c:v>
                </c:pt>
                <c:pt idx="146">
                  <c:v>25259.307279568089</c:v>
                </c:pt>
                <c:pt idx="147">
                  <c:v>25386.24937889077</c:v>
                </c:pt>
                <c:pt idx="148">
                  <c:v>25513.18020747061</c:v>
                </c:pt>
                <c:pt idx="149">
                  <c:v>25640.099928054929</c:v>
                </c:pt>
                <c:pt idx="150">
                  <c:v>25767.008693509444</c:v>
                </c:pt>
                <c:pt idx="151">
                  <c:v>25893.906647432123</c:v>
                </c:pt>
                <c:pt idx="152">
                  <c:v>26020.793924713231</c:v>
                </c:pt>
                <c:pt idx="153">
                  <c:v>26147.670652076398</c:v>
                </c:pt>
                <c:pt idx="154">
                  <c:v>26274.536948572229</c:v>
                </c:pt>
                <c:pt idx="155">
                  <c:v>26401.392926052918</c:v>
                </c:pt>
                <c:pt idx="156">
                  <c:v>26528.238689615231</c:v>
                </c:pt>
                <c:pt idx="157">
                  <c:v>26655.07433800551</c:v>
                </c:pt>
                <c:pt idx="158">
                  <c:v>26781.899964018361</c:v>
                </c:pt>
                <c:pt idx="159">
                  <c:v>26908.715654860524</c:v>
                </c:pt>
                <c:pt idx="160">
                  <c:v>27035.521492495769</c:v>
                </c:pt>
                <c:pt idx="161">
                  <c:v>27162.317553954981</c:v>
                </c:pt>
                <c:pt idx="162">
                  <c:v>27289.103911652564</c:v>
                </c:pt>
                <c:pt idx="163">
                  <c:v>27415.880633658569</c:v>
                </c:pt>
                <c:pt idx="164">
                  <c:v>27542.647783970806</c:v>
                </c:pt>
                <c:pt idx="165">
                  <c:v>27669.405422764801</c:v>
                </c:pt>
                <c:pt idx="166">
                  <c:v>27796.153606627959</c:v>
                </c:pt>
                <c:pt idx="167">
                  <c:v>27922.892388781038</c:v>
                </c:pt>
                <c:pt idx="168">
                  <c:v>28049.621819280666</c:v>
                </c:pt>
                <c:pt idx="169">
                  <c:v>28176.34194521551</c:v>
                </c:pt>
                <c:pt idx="170">
                  <c:v>28303.052810886631</c:v>
                </c:pt>
                <c:pt idx="171">
                  <c:v>28429.75445798468</c:v>
                </c:pt>
                <c:pt idx="172">
                  <c:v>28556.446925744938</c:v>
                </c:pt>
                <c:pt idx="173">
                  <c:v>28683.130251096034</c:v>
                </c:pt>
                <c:pt idx="174">
                  <c:v>28809.804468808652</c:v>
                </c:pt>
                <c:pt idx="175">
                  <c:v>28936.469611618941</c:v>
                </c:pt>
                <c:pt idx="176">
                  <c:v>29063.125710361401</c:v>
                </c:pt>
                <c:pt idx="177">
                  <c:v>29189.772794082801</c:v>
                </c:pt>
                <c:pt idx="178">
                  <c:v>29316.410890146581</c:v>
                </c:pt>
                <c:pt idx="179">
                  <c:v>29443.040024346777</c:v>
                </c:pt>
                <c:pt idx="180">
                  <c:v>29569.660220996608</c:v>
                </c:pt>
                <c:pt idx="181">
                  <c:v>29696.271503020234</c:v>
                </c:pt>
                <c:pt idx="182">
                  <c:v>29822.87389204136</c:v>
                </c:pt>
                <c:pt idx="183">
                  <c:v>29949.467408459164</c:v>
                </c:pt>
                <c:pt idx="184">
                  <c:v>30076.052071527418</c:v>
                </c:pt>
                <c:pt idx="185">
                  <c:v>30202.627899420913</c:v>
                </c:pt>
                <c:pt idx="186">
                  <c:v>30329.194909305083</c:v>
                </c:pt>
                <c:pt idx="187">
                  <c:v>30455.753117396125</c:v>
                </c:pt>
                <c:pt idx="188">
                  <c:v>30582.30253901795</c:v>
                </c:pt>
                <c:pt idx="189">
                  <c:v>30708.843188659132</c:v>
                </c:pt>
                <c:pt idx="190">
                  <c:v>30835.375080026708</c:v>
                </c:pt>
                <c:pt idx="191">
                  <c:v>30961.89822609047</c:v>
                </c:pt>
                <c:pt idx="192">
                  <c:v>31088.412639127262</c:v>
                </c:pt>
                <c:pt idx="193">
                  <c:v>31214.918330768451</c:v>
                </c:pt>
                <c:pt idx="194">
                  <c:v>31341.415312034718</c:v>
                </c:pt>
                <c:pt idx="195">
                  <c:v>31467.903593370876</c:v>
                </c:pt>
                <c:pt idx="196">
                  <c:v>31594.383184693324</c:v>
                </c:pt>
                <c:pt idx="197">
                  <c:v>31720.854095412204</c:v>
                </c:pt>
                <c:pt idx="198">
                  <c:v>31847.316334459869</c:v>
                </c:pt>
                <c:pt idx="199">
                  <c:v>31973.769910332023</c:v>
                </c:pt>
                <c:pt idx="200">
                  <c:v>32100.214831103542</c:v>
                </c:pt>
                <c:pt idx="201">
                  <c:v>32226.65110446011</c:v>
                </c:pt>
                <c:pt idx="202">
                  <c:v>32353.078737720371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CD-4AF6-B654-2AED8015E62C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curve-70-0'!$AB$3:$AB$205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36.358467286362504</c:v>
                </c:pt>
                <c:pt idx="2">
                  <c:v>150.71348667566835</c:v>
                </c:pt>
                <c:pt idx="3">
                  <c:v>259.81059203137988</c:v>
                </c:pt>
                <c:pt idx="4">
                  <c:v>363.96701637538041</c:v>
                </c:pt>
                <c:pt idx="5">
                  <c:v>463.48100353118537</c:v>
                </c:pt>
                <c:pt idx="6">
                  <c:v>558.63292737257609</c:v>
                </c:pt>
                <c:pt idx="7">
                  <c:v>649.68634709028038</c:v>
                </c:pt>
                <c:pt idx="8">
                  <c:v>736.88900190397135</c:v>
                </c:pt>
                <c:pt idx="9">
                  <c:v>820.47374848482696</c:v>
                </c:pt>
                <c:pt idx="10">
                  <c:v>900.65944421046368</c:v>
                </c:pt>
                <c:pt idx="11">
                  <c:v>977.65177921787176</c:v>
                </c:pt>
                <c:pt idx="12">
                  <c:v>1051.6440600859175</c:v>
                </c:pt>
                <c:pt idx="13">
                  <c:v>1122.817947828154</c:v>
                </c:pt>
                <c:pt idx="14">
                  <c:v>1191.3441527535372</c:v>
                </c:pt>
                <c:pt idx="15">
                  <c:v>1257.3830886169098</c:v>
                </c:pt>
                <c:pt idx="16">
                  <c:v>1321.0854883553714</c:v>
                </c:pt>
                <c:pt idx="17">
                  <c:v>1382.5929835957022</c:v>
                </c:pt>
                <c:pt idx="18">
                  <c:v>1442.038649991149</c:v>
                </c:pt>
                <c:pt idx="19">
                  <c:v>1499.547520345471</c:v>
                </c:pt>
                <c:pt idx="20">
                  <c:v>1555.237067374755</c:v>
                </c:pt>
                <c:pt idx="21">
                  <c:v>1609.2176578547478</c:v>
                </c:pt>
                <c:pt idx="22">
                  <c:v>1661.5929798115524</c:v>
                </c:pt>
                <c:pt idx="23">
                  <c:v>1712.4604443153219</c:v>
                </c:pt>
                <c:pt idx="24">
                  <c:v>1761.9115633567162</c:v>
                </c:pt>
                <c:pt idx="25">
                  <c:v>1810.0323052032034</c:v>
                </c:pt>
                <c:pt idx="26">
                  <c:v>1856.9034285461</c:v>
                </c:pt>
                <c:pt idx="27">
                  <c:v>1902.6007966910131</c:v>
                </c:pt>
                <c:pt idx="28">
                  <c:v>1947.1956729511958</c:v>
                </c:pt>
                <c:pt idx="29">
                  <c:v>1990.7549983641111</c:v>
                </c:pt>
                <c:pt idx="30">
                  <c:v>2033.3416527616639</c:v>
                </c:pt>
                <c:pt idx="31">
                  <c:v>2075.0147001886694</c:v>
                </c:pt>
                <c:pt idx="32">
                  <c:v>2115.8296195858234</c:v>
                </c:pt>
                <c:pt idx="33">
                  <c:v>2155.8385216188522</c:v>
                </c:pt>
                <c:pt idx="34">
                  <c:v>2195.090352470128</c:v>
                </c:pt>
                <c:pt idx="35">
                  <c:v>2233.6310853743985</c:v>
                </c:pt>
                <c:pt idx="36">
                  <c:v>2271.5039006223533</c:v>
                </c:pt>
                <c:pt idx="37">
                  <c:v>2308.74935472175</c:v>
                </c:pt>
                <c:pt idx="38">
                  <c:v>2345.4055393642648</c:v>
                </c:pt>
                <c:pt idx="39">
                  <c:v>2381.5082308060405</c:v>
                </c:pt>
                <c:pt idx="40">
                  <c:v>2417.0910302358411</c:v>
                </c:pt>
                <c:pt idx="41">
                  <c:v>2452.1854956672296</c:v>
                </c:pt>
                <c:pt idx="42">
                  <c:v>2486.8212658707703</c:v>
                </c:pt>
                <c:pt idx="43">
                  <c:v>2521.0261768124478</c:v>
                </c:pt>
                <c:pt idx="44">
                  <c:v>2554.8263710583997</c:v>
                </c:pt>
                <c:pt idx="45">
                  <c:v>2588.246400559658</c:v>
                </c:pt>
                <c:pt idx="46">
                  <c:v>2621.3093232238075</c:v>
                </c:pt>
                <c:pt idx="47">
                  <c:v>2654.0367936388266</c:v>
                </c:pt>
                <c:pt idx="48">
                  <c:v>2686.449148306901</c:v>
                </c:pt>
                <c:pt idx="49">
                  <c:v>2718.5654857166528</c:v>
                </c:pt>
                <c:pt idx="50">
                  <c:v>2750.4037415637986</c:v>
                </c:pt>
                <c:pt idx="51">
                  <c:v>2781.9807594159388</c:v>
                </c:pt>
                <c:pt idx="52">
                  <c:v>2813.3123570932739</c:v>
                </c:pt>
                <c:pt idx="53">
                  <c:v>2844.4133890240937</c:v>
                </c:pt>
                <c:pt idx="54">
                  <c:v>2875.2978048209043</c:v>
                </c:pt>
                <c:pt idx="55">
                  <c:v>2905.9787043032738</c:v>
                </c:pt>
                <c:pt idx="56">
                  <c:v>2936.468389179126</c:v>
                </c:pt>
                <c:pt idx="57">
                  <c:v>2966.778411594868</c:v>
                </c:pt>
                <c:pt idx="58">
                  <c:v>2996.9196197360416</c:v>
                </c:pt>
                <c:pt idx="59">
                  <c:v>3026.9022006581517</c:v>
                </c:pt>
                <c:pt idx="60">
                  <c:v>3056.7357205198136</c:v>
                </c:pt>
                <c:pt idx="61">
                  <c:v>3086.429162369187</c:v>
                </c:pt>
                <c:pt idx="62">
                  <c:v>3115.9909616394521</c:v>
                </c:pt>
                <c:pt idx="63">
                  <c:v>3145.4290394824434</c:v>
                </c:pt>
                <c:pt idx="64">
                  <c:v>3174.7508340811705</c:v>
                </c:pt>
                <c:pt idx="65">
                  <c:v>3203.9633300566838</c:v>
                </c:pt>
                <c:pt idx="66">
                  <c:v>3233.0730860888434</c:v>
                </c:pt>
                <c:pt idx="67">
                  <c:v>3262.0862608575671</c:v>
                </c:pt>
                <c:pt idx="68">
                  <c:v>3291.0086374070429</c:v>
                </c:pt>
                <c:pt idx="69">
                  <c:v>3319.8456460271859</c:v>
                </c:pt>
                <c:pt idx="70">
                  <c:v>3348.602385743895</c:v>
                </c:pt>
                <c:pt idx="71">
                  <c:v>3377.2836445021462</c:v>
                </c:pt>
                <c:pt idx="72">
                  <c:v>3405.893918123913</c:v>
                </c:pt>
                <c:pt idx="73">
                  <c:v>3434.4374281065034</c:v>
                </c:pt>
                <c:pt idx="74">
                  <c:v>3462.9181383446739</c:v>
                </c:pt>
                <c:pt idx="75">
                  <c:v>3491.3397708304988</c:v>
                </c:pt>
                <c:pt idx="76">
                  <c:v>3519.705820399317</c:v>
                </c:pt>
                <c:pt idx="77">
                  <c:v>3548.0195685771091</c:v>
                </c:pt>
                <c:pt idx="78">
                  <c:v>3576.2840965866972</c:v>
                </c:pt>
                <c:pt idx="79">
                  <c:v>3604.5022975605934</c:v>
                </c:pt>
                <c:pt idx="80">
                  <c:v>3632.6768880110712</c:v>
                </c:pt>
                <c:pt idx="81">
                  <c:v>3660.8104185991278</c:v>
                </c:pt>
                <c:pt idx="82">
                  <c:v>3688.9052842529154</c:v>
                </c:pt>
                <c:pt idx="83">
                  <c:v>3716.9637336636447</c:v>
                </c:pt>
                <c:pt idx="84">
                  <c:v>3744.9878782068022</c:v>
                </c:pt>
                <c:pt idx="85">
                  <c:v>3772.9797003194235</c:v>
                </c:pt>
                <c:pt idx="86">
                  <c:v>3800.9410613662271</c:v>
                </c:pt>
                <c:pt idx="87">
                  <c:v>3828.8737090267196</c:v>
                </c:pt>
                <c:pt idx="88">
                  <c:v>3856.7792842326598</c:v>
                </c:pt>
                <c:pt idx="89">
                  <c:v>3884.6593276818471</c:v>
                </c:pt>
                <c:pt idx="90">
                  <c:v>3912.5152859548807</c:v>
                </c:pt>
                <c:pt idx="91">
                  <c:v>3940.3485172608612</c:v>
                </c:pt>
                <c:pt idx="92">
                  <c:v>3968.1602968297971</c:v>
                </c:pt>
                <c:pt idx="93">
                  <c:v>3995.951821979053</c:v>
                </c:pt>
                <c:pt idx="94">
                  <c:v>4023.7242168688708</c:v>
                </c:pt>
                <c:pt idx="95">
                  <c:v>4051.4785369695132</c:v>
                </c:pt>
                <c:pt idx="96">
                  <c:v>4079.2157732537016</c:v>
                </c:pt>
                <c:pt idx="97">
                  <c:v>4106.9368561375741</c:v>
                </c:pt>
                <c:pt idx="98">
                  <c:v>4134.6426591770032</c:v>
                </c:pt>
                <c:pt idx="99">
                  <c:v>4162.3340025397747</c:v>
                </c:pt>
                <c:pt idx="100">
                  <c:v>4190.0116562672856</c:v>
                </c:pt>
                <c:pt idx="101">
                  <c:v>4217.676343334655</c:v>
                </c:pt>
                <c:pt idx="102">
                  <c:v>4245.3287425276958</c:v>
                </c:pt>
                <c:pt idx="103">
                  <c:v>4272.9694911415227</c:v>
                </c:pt>
                <c:pt idx="104">
                  <c:v>4300.5991875151612</c:v>
                </c:pt>
                <c:pt idx="105">
                  <c:v>4328.2183934117102</c:v>
                </c:pt>
                <c:pt idx="106">
                  <c:v>4355.8276362536344</c:v>
                </c:pt>
                <c:pt idx="107">
                  <c:v>4383.4274112207031</c:v>
                </c:pt>
                <c:pt idx="108">
                  <c:v>4411.0181832201333</c:v>
                </c:pt>
                <c:pt idx="109">
                  <c:v>4438.6003887378365</c:v>
                </c:pt>
                <c:pt idx="110">
                  <c:v>4466.1744375741664</c:v>
                </c:pt>
                <c:pt idx="111">
                  <c:v>4493.7407144751232</c:v>
                </c:pt>
                <c:pt idx="112">
                  <c:v>4521.2995806665085</c:v>
                </c:pt>
                <c:pt idx="113">
                  <c:v>4548.8513752876361</c:v>
                </c:pt>
                <c:pt idx="114">
                  <c:v>4576.3964167443974</c:v>
                </c:pt>
                <c:pt idx="115">
                  <c:v>4603.9350039762267</c:v>
                </c:pt>
                <c:pt idx="116">
                  <c:v>4631.4674176458466</c:v>
                </c:pt>
                <c:pt idx="117">
                  <c:v>4658.9939212579411</c:v>
                </c:pt>
                <c:pt idx="118">
                  <c:v>4686.5147622074437</c:v>
                </c:pt>
                <c:pt idx="119">
                  <c:v>4714.0301727656361</c:v>
                </c:pt>
                <c:pt idx="120">
                  <c:v>4741.5403710047494</c:v>
                </c:pt>
                <c:pt idx="121">
                  <c:v>4769.0455616665231</c:v>
                </c:pt>
                <c:pt idx="122">
                  <c:v>4796.5459369781493</c:v>
                </c:pt>
                <c:pt idx="123">
                  <c:v>4824.0416774162777</c:v>
                </c:pt>
                <c:pt idx="124">
                  <c:v>4851.5329524266044</c:v>
                </c:pt>
                <c:pt idx="125">
                  <c:v>4879.0199211004083</c:v>
                </c:pt>
                <c:pt idx="126">
                  <c:v>4906.5027328052975</c:v>
                </c:pt>
                <c:pt idx="127">
                  <c:v>4933.9815277831603</c:v>
                </c:pt>
                <c:pt idx="128">
                  <c:v>4961.456437706428</c:v>
                </c:pt>
                <c:pt idx="129">
                  <c:v>4988.9275862042678</c:v>
                </c:pt>
                <c:pt idx="130">
                  <c:v>5016.395089353241</c:v>
                </c:pt>
                <c:pt idx="131">
                  <c:v>5043.8590561399478</c:v>
                </c:pt>
                <c:pt idx="132">
                  <c:v>5071.3195888949649</c:v>
                </c:pt>
                <c:pt idx="133">
                  <c:v>5098.776783702182</c:v>
                </c:pt>
                <c:pt idx="134">
                  <c:v>5126.2307307787587</c:v>
                </c:pt>
                <c:pt idx="135">
                  <c:v>5153.6815148359419</c:v>
                </c:pt>
                <c:pt idx="136">
                  <c:v>5181.1292154152843</c:v>
                </c:pt>
                <c:pt idx="137">
                  <c:v>5208.5739072050428</c:v>
                </c:pt>
                <c:pt idx="138">
                  <c:v>5236.0156603381311</c:v>
                </c:pt>
                <c:pt idx="139">
                  <c:v>5263.4545406709312</c:v>
                </c:pt>
                <c:pt idx="140">
                  <c:v>5290.8906100450267</c:v>
                </c:pt>
                <c:pt idx="141">
                  <c:v>5318.323926533898</c:v>
                </c:pt>
                <c:pt idx="142">
                  <c:v>5345.7545446718505</c:v>
                </c:pt>
                <c:pt idx="143">
                  <c:v>5373.1825156726936</c:v>
                </c:pt>
                <c:pt idx="144">
                  <c:v>5400.6078876327038</c:v>
                </c:pt>
                <c:pt idx="145">
                  <c:v>5428.0307057205973</c:v>
                </c:pt>
                <c:pt idx="146">
                  <c:v>5455.451012357943</c:v>
                </c:pt>
                <c:pt idx="147">
                  <c:v>5482.8688473872708</c:v>
                </c:pt>
                <c:pt idx="148">
                  <c:v>5510.2842482306132</c:v>
                </c:pt>
                <c:pt idx="149">
                  <c:v>5537.6972500371121</c:v>
                </c:pt>
                <c:pt idx="150">
                  <c:v>5565.1078858217443</c:v>
                </c:pt>
                <c:pt idx="151">
                  <c:v>5592.5161865978962</c:v>
                </c:pt>
                <c:pt idx="152">
                  <c:v>5619.9221814983175</c:v>
                </c:pt>
                <c:pt idx="153">
                  <c:v>5647.3258978919803</c:v>
                </c:pt>
                <c:pt idx="154">
                  <c:v>5674.7273614906835</c:v>
                </c:pt>
                <c:pt idx="155">
                  <c:v>5702.1265964515578</c:v>
                </c:pt>
                <c:pt idx="156">
                  <c:v>5729.5236254727388</c:v>
                </c:pt>
                <c:pt idx="157">
                  <c:v>5756.9184698808367</c:v>
                </c:pt>
                <c:pt idx="158">
                  <c:v>5784.3111497170439</c:v>
                </c:pt>
                <c:pt idx="159">
                  <c:v>5811.7016838157197</c:v>
                </c:pt>
                <c:pt idx="160">
                  <c:v>5839.0900898788777</c:v>
                </c:pt>
                <c:pt idx="161">
                  <c:v>5866.4763845431589</c:v>
                </c:pt>
                <c:pt idx="162">
                  <c:v>5893.8605834481659</c:v>
                </c:pt>
                <c:pt idx="163">
                  <c:v>5921.2427012952339</c:v>
                </c:pt>
                <c:pt idx="164">
                  <c:v>5948.6227519061995</c:v>
                </c:pt>
                <c:pt idx="165">
                  <c:v>5976.000748277389</c:v>
                </c:pt>
                <c:pt idx="166">
                  <c:v>6003.3767026301866</c:v>
                </c:pt>
                <c:pt idx="167">
                  <c:v>6030.7506264588701</c:v>
                </c:pt>
                <c:pt idx="168">
                  <c:v>6058.1225305743465</c:v>
                </c:pt>
                <c:pt idx="169">
                  <c:v>6085.4924251465218</c:v>
                </c:pt>
                <c:pt idx="170">
                  <c:v>6112.8603197432521</c:v>
                </c:pt>
                <c:pt idx="171">
                  <c:v>6140.2262233686124</c:v>
                </c:pt>
                <c:pt idx="172">
                  <c:v>6167.5901444963838</c:v>
                </c:pt>
                <c:pt idx="173">
                  <c:v>6194.9520911021691</c:v>
                </c:pt>
                <c:pt idx="174">
                  <c:v>6222.3120706955133</c:v>
                </c:pt>
                <c:pt idx="175">
                  <c:v>6249.6700903465535</c:v>
                </c:pt>
                <c:pt idx="176">
                  <c:v>6277.0261567147209</c:v>
                </c:pt>
                <c:pt idx="177">
                  <c:v>6304.3802760733433</c:v>
                </c:pt>
                <c:pt idx="178">
                  <c:v>6331.7324543321938</c:v>
                </c:pt>
                <c:pt idx="179">
                  <c:v>6359.0826970620956</c:v>
                </c:pt>
                <c:pt idx="180">
                  <c:v>6386.4310095140536</c:v>
                </c:pt>
                <c:pt idx="181">
                  <c:v>6413.7773966390732</c:v>
                </c:pt>
                <c:pt idx="182">
                  <c:v>6441.1218631072943</c:v>
                </c:pt>
                <c:pt idx="183">
                  <c:v>6468.4644133243919</c:v>
                </c:pt>
                <c:pt idx="184">
                  <c:v>6495.8050514486622</c:v>
                </c:pt>
                <c:pt idx="185">
                  <c:v>6523.1437814053706</c:v>
                </c:pt>
                <c:pt idx="186">
                  <c:v>6550.4806069017886</c:v>
                </c:pt>
                <c:pt idx="187">
                  <c:v>6577.8155314401756</c:v>
                </c:pt>
                <c:pt idx="188">
                  <c:v>6605.148558330081</c:v>
                </c:pt>
                <c:pt idx="189">
                  <c:v>6632.4796907006439</c:v>
                </c:pt>
                <c:pt idx="190">
                  <c:v>6659.8089315122106</c:v>
                </c:pt>
                <c:pt idx="191">
                  <c:v>6687.1362835659038</c:v>
                </c:pt>
                <c:pt idx="192">
                  <c:v>6714.4617495131861</c:v>
                </c:pt>
                <c:pt idx="193">
                  <c:v>6741.7853318661137</c:v>
                </c:pt>
                <c:pt idx="194">
                  <c:v>6769.1070330048515</c:v>
                </c:pt>
                <c:pt idx="195">
                  <c:v>6796.4268551851919</c:v>
                </c:pt>
                <c:pt idx="196">
                  <c:v>6823.7448005488031</c:v>
                </c:pt>
                <c:pt idx="197">
                  <c:v>6851.0608711280147</c:v>
                </c:pt>
                <c:pt idx="198">
                  <c:v>6878.3750688519676</c:v>
                </c:pt>
                <c:pt idx="199">
                  <c:v>6905.6873955554975</c:v>
                </c:pt>
                <c:pt idx="200">
                  <c:v>6932.9978529825512</c:v>
                </c:pt>
                <c:pt idx="201">
                  <c:v>6960.3064427930212</c:v>
                </c:pt>
                <c:pt idx="202">
                  <c:v>6987.6131665675293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CD-4AF6-B654-2AED8015E62C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curve-70-0'!$AC$3:$AC$205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6.7334313687839051</c:v>
                </c:pt>
                <c:pt idx="2">
                  <c:v>27.915630121853052</c:v>
                </c:pt>
                <c:pt idx="3">
                  <c:v>48.123660984673577</c:v>
                </c:pt>
                <c:pt idx="4">
                  <c:v>67.416320376165743</c:v>
                </c:pt>
                <c:pt idx="5">
                  <c:v>85.848882808157171</c:v>
                </c:pt>
                <c:pt idx="6">
                  <c:v>103.47330875681627</c:v>
                </c:pt>
                <c:pt idx="7">
                  <c:v>120.33844061719145</c:v>
                </c:pt>
                <c:pt idx="8">
                  <c:v>136.49018738330244</c:v>
                </c:pt>
                <c:pt idx="9">
                  <c:v>151.97169866534745</c:v>
                </c:pt>
                <c:pt idx="10">
                  <c:v>166.82352862825269</c:v>
                </c:pt>
                <c:pt idx="11">
                  <c:v>181.08379040617353</c:v>
                </c:pt>
                <c:pt idx="12">
                  <c:v>194.78830152211748</c:v>
                </c:pt>
                <c:pt idx="13">
                  <c:v>207.97072081338189</c:v>
                </c:pt>
                <c:pt idx="14">
                  <c:v>220.66267734021096</c:v>
                </c:pt>
                <c:pt idx="15">
                  <c:v>232.89389172951093</c:v>
                </c:pt>
                <c:pt idx="16">
                  <c:v>244.69229038179387</c:v>
                </c:pt>
                <c:pt idx="17">
                  <c:v>256.08411294863799</c:v>
                </c:pt>
                <c:pt idx="18">
                  <c:v>267.09401346415751</c:v>
                </c:pt>
                <c:pt idx="19">
                  <c:v>277.74515549511716</c:v>
                </c:pt>
                <c:pt idx="20">
                  <c:v>288.05930165420216</c:v>
                </c:pt>
                <c:pt idx="21">
                  <c:v>298.0568978017173</c:v>
                </c:pt>
                <c:pt idx="22">
                  <c:v>307.75715224415467</c:v>
                </c:pt>
                <c:pt idx="23">
                  <c:v>317.17811021971795</c:v>
                </c:pt>
                <c:pt idx="24">
                  <c:v>326.33672394595692</c:v>
                </c:pt>
                <c:pt idx="25">
                  <c:v>335.2489184892238</c:v>
                </c:pt>
                <c:pt idx="26">
                  <c:v>343.92965369959063</c:v>
                </c:pt>
                <c:pt idx="27">
                  <c:v>352.39298244398088</c:v>
                </c:pt>
                <c:pt idx="28">
                  <c:v>360.65210535292994</c:v>
                </c:pt>
                <c:pt idx="29">
                  <c:v>368.71942228904777</c:v>
                </c:pt>
                <c:pt idx="30">
                  <c:v>376.60658072855125</c:v>
                </c:pt>
                <c:pt idx="31">
                  <c:v>384.3245212405244</c:v>
                </c:pt>
                <c:pt idx="32">
                  <c:v>391.88352023401097</c:v>
                </c:pt>
                <c:pt idx="33">
                  <c:v>399.29323013658814</c:v>
                </c:pt>
                <c:pt idx="34">
                  <c:v>406.5627171559205</c:v>
                </c:pt>
                <c:pt idx="35">
                  <c:v>413.70049676933803</c:v>
                </c:pt>
                <c:pt idx="36">
                  <c:v>420.71456707572395</c:v>
                </c:pt>
                <c:pt idx="37">
                  <c:v>427.61244013767015</c:v>
                </c:pt>
                <c:pt idx="38">
                  <c:v>434.40117143413778</c:v>
                </c:pt>
                <c:pt idx="39">
                  <c:v>441.08738753639182</c:v>
                </c:pt>
                <c:pt idx="40">
                  <c:v>447.67731211365231</c:v>
                </c:pt>
                <c:pt idx="41">
                  <c:v>454.17679036794163</c:v>
                </c:pt>
                <c:pt idx="42">
                  <c:v>460.59131199381204</c:v>
                </c:pt>
                <c:pt idx="43">
                  <c:v>466.92603274939734</c:v>
                </c:pt>
                <c:pt idx="44">
                  <c:v>473.18579472409357</c:v>
                </c:pt>
                <c:pt idx="45">
                  <c:v>479.37514537956798</c:v>
                </c:pt>
                <c:pt idx="46">
                  <c:v>485.49835543952861</c:v>
                </c:pt>
                <c:pt idx="47">
                  <c:v>491.5594356959673</c:v>
                </c:pt>
                <c:pt idx="48">
                  <c:v>497.56215279819651</c:v>
                </c:pt>
                <c:pt idx="49">
                  <c:v>503.51004408555769</c:v>
                </c:pt>
                <c:pt idx="50">
                  <c:v>509.40643152126199</c:v>
                </c:pt>
                <c:pt idx="51">
                  <c:v>515.2544347821663</c:v>
                </c:pt>
                <c:pt idx="52">
                  <c:v>521.0569835548572</c:v>
                </c:pt>
                <c:pt idx="53">
                  <c:v>526.81682908601192</c:v>
                </c:pt>
                <c:pt idx="54">
                  <c:v>532.53655503259881</c:v>
                </c:pt>
                <c:pt idx="55">
                  <c:v>538.21858765381137</c:v>
                </c:pt>
                <c:pt idx="56">
                  <c:v>543.86520538397087</c:v>
                </c:pt>
                <c:pt idx="57">
                  <c:v>549.47854782537934</c:v>
                </c:pt>
                <c:pt idx="58">
                  <c:v>555.06062419478963</c:v>
                </c:pt>
                <c:pt idx="59">
                  <c:v>560.61332125677973</c:v>
                </c:pt>
                <c:pt idx="60">
                  <c:v>566.13841077592474</c:v>
                </c:pt>
                <c:pt idx="61">
                  <c:v>571.6375565157382</c:v>
                </c:pt>
                <c:pt idx="62">
                  <c:v>577.11232081323988</c:v>
                </c:pt>
                <c:pt idx="63">
                  <c:v>582.56417075307024</c:v>
                </c:pt>
                <c:pt idx="64">
                  <c:v>587.99448396722448</c:v>
                </c:pt>
                <c:pt idx="65">
                  <c:v>593.40455408179548</c:v>
                </c:pt>
                <c:pt idx="66">
                  <c:v>598.79559583287494</c:v>
                </c:pt>
                <c:pt idx="67">
                  <c:v>604.16874987135657</c:v>
                </c:pt>
                <c:pt idx="68">
                  <c:v>609.52508727562633</c:v>
                </c:pt>
                <c:pt idx="69">
                  <c:v>614.86561378960573</c:v>
                </c:pt>
                <c:pt idx="70">
                  <c:v>620.19127380310783</c:v>
                </c:pt>
                <c:pt idx="71">
                  <c:v>625.50295409007356</c:v>
                </c:pt>
                <c:pt idx="72">
                  <c:v>630.80148731987629</c:v>
                </c:pt>
                <c:pt idx="73">
                  <c:v>636.08765535384509</c:v>
                </c:pt>
                <c:pt idx="74">
                  <c:v>641.36219234244709</c:v>
                </c:pt>
                <c:pt idx="75">
                  <c:v>646.62578763312808</c:v>
                </c:pt>
                <c:pt idx="76">
                  <c:v>651.87908850146778</c:v>
                </c:pt>
                <c:pt idx="77">
                  <c:v>657.12270271590182</c:v>
                </c:pt>
                <c:pt idx="78">
                  <c:v>662.35720094664134</c:v>
                </c:pt>
                <c:pt idx="79">
                  <c:v>667.58311902765013</c:v>
                </c:pt>
                <c:pt idx="80">
                  <c:v>672.80096008104556</c:v>
                </c:pt>
                <c:pt idx="81">
                  <c:v>678.01119651164277</c:v>
                </c:pt>
                <c:pt idx="82">
                  <c:v>683.21427188100938</c:v>
                </c:pt>
                <c:pt idx="83">
                  <c:v>688.4106026662181</c:v>
                </c:pt>
                <c:pt idx="84">
                  <c:v>693.60057991215876</c:v>
                </c:pt>
                <c:pt idx="85">
                  <c:v>698.78457078310373</c:v>
                </c:pt>
                <c:pt idx="86">
                  <c:v>703.96292001960251</c:v>
                </c:pt>
                <c:pt idx="87">
                  <c:v>709.13595130665374</c:v>
                </c:pt>
                <c:pt idx="88">
                  <c:v>714.30396855859794</c:v>
                </c:pt>
                <c:pt idx="89">
                  <c:v>719.46725712553848</c:v>
                </c:pt>
                <c:pt idx="90">
                  <c:v>724.6260849262294</c:v>
                </c:pt>
                <c:pt idx="91">
                  <c:v>729.78070351223676</c:v>
                </c:pt>
                <c:pt idx="92">
                  <c:v>734.93134906666705</c:v>
                </c:pt>
                <c:pt idx="93">
                  <c:v>740.07824334252291</c:v>
                </c:pt>
                <c:pt idx="94">
                  <c:v>745.22159454347207</c:v>
                </c:pt>
                <c:pt idx="95">
                  <c:v>750.36159815120516</c:v>
                </c:pt>
                <c:pt idx="96">
                  <c:v>755.49843770191524</c:v>
                </c:pt>
                <c:pt idx="97">
                  <c:v>760.63228551620011</c:v>
                </c:pt>
                <c:pt idx="98">
                  <c:v>765.76330338365472</c:v>
                </c:pt>
                <c:pt idx="99">
                  <c:v>770.89164320595034</c:v>
                </c:pt>
                <c:pt idx="100">
                  <c:v>776.01744760093129</c:v>
                </c:pt>
                <c:pt idx="101">
                  <c:v>781.14085046937453</c:v>
                </c:pt>
                <c:pt idx="102">
                  <c:v>786.26197752783071</c:v>
                </c:pt>
                <c:pt idx="103">
                  <c:v>791.38094680843039</c:v>
                </c:pt>
                <c:pt idx="104">
                  <c:v>796.49786912831587</c:v>
                </c:pt>
                <c:pt idx="105">
                  <c:v>801.612848530468</c:v>
                </c:pt>
                <c:pt idx="106">
                  <c:v>806.72598269770197</c:v>
                </c:pt>
                <c:pt idx="107">
                  <c:v>811.83736334122295</c:v>
                </c:pt>
                <c:pt idx="108">
                  <c:v>816.94707656551464</c:v>
                </c:pt>
                <c:pt idx="109">
                  <c:v>822.05520321120446</c:v>
                </c:pt>
                <c:pt idx="110">
                  <c:v>827.16181917654012</c:v>
                </c:pt>
                <c:pt idx="111">
                  <c:v>832.26699571950121</c:v>
                </c:pt>
                <c:pt idx="112">
                  <c:v>837.37079974193841</c:v>
                </c:pt>
                <c:pt idx="113">
                  <c:v>842.47329405510789</c:v>
                </c:pt>
                <c:pt idx="114">
                  <c:v>847.57453763027081</c:v>
                </c:pt>
                <c:pt idx="115">
                  <c:v>852.67458583334576</c:v>
                </c:pt>
                <c:pt idx="116">
                  <c:v>857.77349064525902</c:v>
                </c:pt>
                <c:pt idx="117">
                  <c:v>862.87130086913203</c:v>
                </c:pt>
                <c:pt idx="118">
                  <c:v>867.96806232443305</c:v>
                </c:pt>
                <c:pt idx="119">
                  <c:v>873.06381802961084</c:v>
                </c:pt>
                <c:pt idx="120">
                  <c:v>878.15860837333787</c:v>
                </c:pt>
                <c:pt idx="121">
                  <c:v>883.25247127537477</c:v>
                </c:pt>
                <c:pt idx="122">
                  <c:v>888.34544233768963</c:v>
                </c:pt>
                <c:pt idx="123">
                  <c:v>893.43755498595795</c:v>
                </c:pt>
                <c:pt idx="124">
                  <c:v>898.52884060283623</c:v>
                </c:pt>
                <c:pt idx="125">
                  <c:v>903.61932865326162</c:v>
                </c:pt>
                <c:pt idx="126">
                  <c:v>908.70904680127194</c:v>
                </c:pt>
                <c:pt idx="127">
                  <c:v>913.79802102075007</c:v>
                </c:pt>
                <c:pt idx="128">
                  <c:v>918.8862756984488</c:v>
                </c:pt>
                <c:pt idx="129">
                  <c:v>923.97383373144555</c:v>
                </c:pt>
                <c:pt idx="130">
                  <c:v>929.06071661801684</c:v>
                </c:pt>
                <c:pt idx="131">
                  <c:v>934.146944543323</c:v>
                </c:pt>
                <c:pt idx="132">
                  <c:v>939.23253645977684</c:v>
                </c:pt>
                <c:pt idx="133">
                  <c:v>944.31751016285682</c:v>
                </c:pt>
                <c:pt idx="134">
                  <c:v>949.40188236147731</c:v>
                </c:pt>
                <c:pt idx="135">
                  <c:v>954.4856687448148</c:v>
                </c:pt>
                <c:pt idx="136">
                  <c:v>959.56888404457857</c:v>
                </c:pt>
                <c:pt idx="137">
                  <c:v>964.65154209361003</c:v>
                </c:pt>
                <c:pt idx="138">
                  <c:v>969.73365588106572</c:v>
                </c:pt>
                <c:pt idx="139">
                  <c:v>974.8152376040556</c:v>
                </c:pt>
                <c:pt idx="140">
                  <c:v>979.89629871611783</c:v>
                </c:pt>
                <c:pt idx="141">
                  <c:v>984.97684997290867</c:v>
                </c:pt>
                <c:pt idx="142">
                  <c:v>990.05690147460223</c:v>
                </c:pt>
                <c:pt idx="143">
                  <c:v>995.13646270639106</c:v>
                </c:pt>
                <c:pt idx="144">
                  <c:v>1000.2155425760765</c:v>
                </c:pt>
                <c:pt idx="145">
                  <c:v>1005.2941494492532</c:v>
                </c:pt>
                <c:pt idx="146">
                  <c:v>1010.3722911827232</c:v>
                </c:pt>
                <c:pt idx="147">
                  <c:v>1015.4499751556303</c:v>
                </c:pt>
                <c:pt idx="148">
                  <c:v>1020.527208298824</c:v>
                </c:pt>
                <c:pt idx="149">
                  <c:v>1025.6039971221967</c:v>
                </c:pt>
                <c:pt idx="150">
                  <c:v>1030.6803477403773</c:v>
                </c:pt>
                <c:pt idx="151">
                  <c:v>1035.7562658972845</c:v>
                </c:pt>
                <c:pt idx="152">
                  <c:v>1040.8317569885287</c:v>
                </c:pt>
                <c:pt idx="153">
                  <c:v>1045.9068260830554</c:v>
                </c:pt>
                <c:pt idx="154">
                  <c:v>1050.9814779428887</c:v>
                </c:pt>
                <c:pt idx="155">
                  <c:v>1056.0557170421162</c:v>
                </c:pt>
                <c:pt idx="156">
                  <c:v>1061.1295475846086</c:v>
                </c:pt>
                <c:pt idx="157">
                  <c:v>1066.2029735202198</c:v>
                </c:pt>
                <c:pt idx="158">
                  <c:v>1071.2759985607338</c:v>
                </c:pt>
                <c:pt idx="159">
                  <c:v>1076.3486261944204</c:v>
                </c:pt>
                <c:pt idx="160">
                  <c:v>1081.4208596998303</c:v>
                </c:pt>
                <c:pt idx="161">
                  <c:v>1086.4927021581987</c:v>
                </c:pt>
                <c:pt idx="162">
                  <c:v>1091.5641564661021</c:v>
                </c:pt>
                <c:pt idx="163">
                  <c:v>1096.6352253463424</c:v>
                </c:pt>
                <c:pt idx="164">
                  <c:v>1101.7059113588318</c:v>
                </c:pt>
                <c:pt idx="165">
                  <c:v>1106.7762169105915</c:v>
                </c:pt>
                <c:pt idx="166">
                  <c:v>1111.8461442651178</c:v>
                </c:pt>
                <c:pt idx="167">
                  <c:v>1116.915695551241</c:v>
                </c:pt>
                <c:pt idx="168">
                  <c:v>1121.984872771226</c:v>
                </c:pt>
                <c:pt idx="169">
                  <c:v>1127.0536778086198</c:v>
                </c:pt>
                <c:pt idx="170">
                  <c:v>1132.1221124354647</c:v>
                </c:pt>
                <c:pt idx="171">
                  <c:v>1137.1901783193866</c:v>
                </c:pt>
                <c:pt idx="172">
                  <c:v>1142.2578770297969</c:v>
                </c:pt>
                <c:pt idx="173">
                  <c:v>1147.3252100438408</c:v>
                </c:pt>
                <c:pt idx="174">
                  <c:v>1152.3921787523454</c:v>
                </c:pt>
                <c:pt idx="175">
                  <c:v>1157.4587844647569</c:v>
                </c:pt>
                <c:pt idx="176">
                  <c:v>1162.5250284144554</c:v>
                </c:pt>
                <c:pt idx="177">
                  <c:v>1167.5909117633114</c:v>
                </c:pt>
                <c:pt idx="178">
                  <c:v>1172.6564356058625</c:v>
                </c:pt>
                <c:pt idx="179">
                  <c:v>1177.7216009738704</c:v>
                </c:pt>
                <c:pt idx="180">
                  <c:v>1182.7864088398635</c:v>
                </c:pt>
                <c:pt idx="181">
                  <c:v>1187.8508601208084</c:v>
                </c:pt>
                <c:pt idx="182">
                  <c:v>1192.9149556816533</c:v>
                </c:pt>
                <c:pt idx="183">
                  <c:v>1197.9786963383656</c:v>
                </c:pt>
                <c:pt idx="184">
                  <c:v>1203.0420828610957</c:v>
                </c:pt>
                <c:pt idx="185">
                  <c:v>1208.1051159768354</c:v>
                </c:pt>
                <c:pt idx="186">
                  <c:v>1213.1677963722022</c:v>
                </c:pt>
                <c:pt idx="187">
                  <c:v>1218.2301246958439</c:v>
                </c:pt>
                <c:pt idx="188">
                  <c:v>1223.2921015607169</c:v>
                </c:pt>
                <c:pt idx="189">
                  <c:v>1228.3537275463641</c:v>
                </c:pt>
                <c:pt idx="190">
                  <c:v>1233.4150032010671</c:v>
                </c:pt>
                <c:pt idx="191">
                  <c:v>1238.4759290436175</c:v>
                </c:pt>
                <c:pt idx="192">
                  <c:v>1243.5365055650893</c:v>
                </c:pt>
                <c:pt idx="193">
                  <c:v>1248.5967332307368</c:v>
                </c:pt>
                <c:pt idx="194">
                  <c:v>1253.6566124813876</c:v>
                </c:pt>
                <c:pt idx="195">
                  <c:v>1258.7161437348338</c:v>
                </c:pt>
                <c:pt idx="196">
                  <c:v>1263.7753273877317</c:v>
                </c:pt>
                <c:pt idx="197">
                  <c:v>1268.8341638164868</c:v>
                </c:pt>
                <c:pt idx="198">
                  <c:v>1273.8926533783933</c:v>
                </c:pt>
                <c:pt idx="199">
                  <c:v>1278.9507964132795</c:v>
                </c:pt>
                <c:pt idx="200">
                  <c:v>1284.0085932441402</c:v>
                </c:pt>
                <c:pt idx="201">
                  <c:v>1289.066044178403</c:v>
                </c:pt>
                <c:pt idx="202">
                  <c:v>1294.1231495088134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CD-4AF6-B654-2AED8015E62C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curve-70-0'!$G$3:$G$205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curve-70-0'!$AD$3:$AD$205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1.3466862737567811</c:v>
                </c:pt>
                <c:pt idx="2">
                  <c:v>5.5831260243706105</c:v>
                </c:pt>
                <c:pt idx="3">
                  <c:v>9.6247321969347155</c:v>
                </c:pt>
                <c:pt idx="4">
                  <c:v>13.483264075233148</c:v>
                </c:pt>
                <c:pt idx="5">
                  <c:v>17.169776561631434</c:v>
                </c:pt>
                <c:pt idx="6">
                  <c:v>20.694661751363252</c:v>
                </c:pt>
                <c:pt idx="7">
                  <c:v>24.067688123438291</c:v>
                </c:pt>
                <c:pt idx="8">
                  <c:v>27.298037476660486</c:v>
                </c:pt>
                <c:pt idx="9">
                  <c:v>30.394339733069486</c:v>
                </c:pt>
                <c:pt idx="10">
                  <c:v>33.364705725650538</c:v>
                </c:pt>
                <c:pt idx="11">
                  <c:v>36.216758081234701</c:v>
                </c:pt>
                <c:pt idx="12">
                  <c:v>38.957660304423491</c:v>
                </c:pt>
                <c:pt idx="13">
                  <c:v>41.594144162676372</c:v>
                </c:pt>
                <c:pt idx="14">
                  <c:v>44.132535468042192</c:v>
                </c:pt>
                <c:pt idx="15">
                  <c:v>46.578778345902187</c:v>
                </c:pt>
                <c:pt idx="16">
                  <c:v>48.938458076358771</c:v>
                </c:pt>
                <c:pt idx="17">
                  <c:v>51.216822589727599</c:v>
                </c:pt>
                <c:pt idx="18">
                  <c:v>53.418802692831505</c:v>
                </c:pt>
                <c:pt idx="19">
                  <c:v>55.549031099023431</c:v>
                </c:pt>
                <c:pt idx="20">
                  <c:v>57.611860330840429</c:v>
                </c:pt>
                <c:pt idx="21">
                  <c:v>59.611379560343465</c:v>
                </c:pt>
                <c:pt idx="22">
                  <c:v>61.551430448830942</c:v>
                </c:pt>
                <c:pt idx="23">
                  <c:v>63.435622043943603</c:v>
                </c:pt>
                <c:pt idx="24">
                  <c:v>65.267344789191384</c:v>
                </c:pt>
                <c:pt idx="25">
                  <c:v>67.049783697844759</c:v>
                </c:pt>
                <c:pt idx="26">
                  <c:v>68.785930739918129</c:v>
                </c:pt>
                <c:pt idx="27">
                  <c:v>70.478596488796185</c:v>
                </c:pt>
                <c:pt idx="28">
                  <c:v>72.130421070585996</c:v>
                </c:pt>
                <c:pt idx="29">
                  <c:v>73.743884457809571</c:v>
                </c:pt>
                <c:pt idx="30">
                  <c:v>75.32131614571027</c:v>
                </c:pt>
                <c:pt idx="31">
                  <c:v>76.864904248104907</c:v>
                </c:pt>
                <c:pt idx="32">
                  <c:v>78.376704046802217</c:v>
                </c:pt>
                <c:pt idx="33">
                  <c:v>79.858646027317647</c:v>
                </c:pt>
                <c:pt idx="34">
                  <c:v>81.312543431184125</c:v>
                </c:pt>
                <c:pt idx="35">
                  <c:v>82.740099353867635</c:v>
                </c:pt>
                <c:pt idx="36">
                  <c:v>84.142913415144818</c:v>
                </c:pt>
                <c:pt idx="37">
                  <c:v>85.522488027534067</c:v>
                </c:pt>
                <c:pt idx="38">
                  <c:v>86.880234286827587</c:v>
                </c:pt>
                <c:pt idx="39">
                  <c:v>88.217477507278403</c:v>
                </c:pt>
                <c:pt idx="40">
                  <c:v>89.535462422730504</c:v>
                </c:pt>
                <c:pt idx="41">
                  <c:v>90.835358073588367</c:v>
                </c:pt>
                <c:pt idx="42">
                  <c:v>92.118262398762454</c:v>
                </c:pt>
                <c:pt idx="43">
                  <c:v>93.385206549879513</c:v>
                </c:pt>
                <c:pt idx="44">
                  <c:v>94.637158944818765</c:v>
                </c:pt>
                <c:pt idx="45">
                  <c:v>95.875029075913659</c:v>
                </c:pt>
                <c:pt idx="46">
                  <c:v>97.09967108790579</c:v>
                </c:pt>
                <c:pt idx="47">
                  <c:v>98.31188713919353</c:v>
                </c:pt>
                <c:pt idx="48">
                  <c:v>99.51243055963937</c:v>
                </c:pt>
                <c:pt idx="49">
                  <c:v>100.7020088171116</c:v>
                </c:pt>
                <c:pt idx="50">
                  <c:v>101.88128630425247</c:v>
                </c:pt>
                <c:pt idx="51">
                  <c:v>103.05088695643333</c:v>
                </c:pt>
                <c:pt idx="52">
                  <c:v>104.21139671097151</c:v>
                </c:pt>
                <c:pt idx="53">
                  <c:v>105.36336581720246</c:v>
                </c:pt>
                <c:pt idx="54">
                  <c:v>106.50731100651984</c:v>
                </c:pt>
                <c:pt idx="55">
                  <c:v>107.64371753076236</c:v>
                </c:pt>
                <c:pt idx="56">
                  <c:v>108.77304107679426</c:v>
                </c:pt>
                <c:pt idx="57">
                  <c:v>109.89570956507595</c:v>
                </c:pt>
                <c:pt idx="58">
                  <c:v>111.01212483895802</c:v>
                </c:pt>
                <c:pt idx="59">
                  <c:v>112.12266425135604</c:v>
                </c:pt>
                <c:pt idx="60">
                  <c:v>113.22768215518504</c:v>
                </c:pt>
                <c:pt idx="61">
                  <c:v>114.32751130314773</c:v>
                </c:pt>
                <c:pt idx="62">
                  <c:v>115.42246416264807</c:v>
                </c:pt>
                <c:pt idx="63">
                  <c:v>116.51283415061414</c:v>
                </c:pt>
                <c:pt idx="64">
                  <c:v>117.59889679344498</c:v>
                </c:pt>
                <c:pt idx="65">
                  <c:v>118.68091081635917</c:v>
                </c:pt>
                <c:pt idx="66">
                  <c:v>119.75911916657506</c:v>
                </c:pt>
                <c:pt idx="67">
                  <c:v>120.83374997427138</c:v>
                </c:pt>
                <c:pt idx="68">
                  <c:v>121.90501745512535</c:v>
                </c:pt>
                <c:pt idx="69">
                  <c:v>122.97312275792123</c:v>
                </c:pt>
                <c:pt idx="70">
                  <c:v>124.03825476062165</c:v>
                </c:pt>
                <c:pt idx="71">
                  <c:v>125.10059081801479</c:v>
                </c:pt>
                <c:pt idx="72">
                  <c:v>126.16029746397535</c:v>
                </c:pt>
                <c:pt idx="73">
                  <c:v>127.21753107076913</c:v>
                </c:pt>
                <c:pt idx="74">
                  <c:v>128.27243846848953</c:v>
                </c:pt>
                <c:pt idx="75">
                  <c:v>129.32515752662573</c:v>
                </c:pt>
                <c:pt idx="76">
                  <c:v>130.37581770029368</c:v>
                </c:pt>
                <c:pt idx="77">
                  <c:v>131.42454054318051</c:v>
                </c:pt>
                <c:pt idx="78">
                  <c:v>132.4714401893284</c:v>
                </c:pt>
                <c:pt idx="79">
                  <c:v>133.51662380553017</c:v>
                </c:pt>
                <c:pt idx="80">
                  <c:v>134.56019201620924</c:v>
                </c:pt>
                <c:pt idx="81">
                  <c:v>135.60223930232868</c:v>
                </c:pt>
                <c:pt idx="82">
                  <c:v>136.642854376202</c:v>
                </c:pt>
                <c:pt idx="83">
                  <c:v>137.68212053324376</c:v>
                </c:pt>
                <c:pt idx="84">
                  <c:v>138.72011598243191</c:v>
                </c:pt>
                <c:pt idx="85">
                  <c:v>139.75691415662092</c:v>
                </c:pt>
                <c:pt idx="86">
                  <c:v>140.79258400392067</c:v>
                </c:pt>
                <c:pt idx="87">
                  <c:v>141.82719026133091</c:v>
                </c:pt>
                <c:pt idx="88">
                  <c:v>142.86079371171974</c:v>
                </c:pt>
                <c:pt idx="89">
                  <c:v>143.89345142510786</c:v>
                </c:pt>
                <c:pt idx="90">
                  <c:v>144.92521698524604</c:v>
                </c:pt>
                <c:pt idx="91">
                  <c:v>145.95614070244753</c:v>
                </c:pt>
                <c:pt idx="92">
                  <c:v>146.98626981333359</c:v>
                </c:pt>
                <c:pt idx="93">
                  <c:v>148.01564866850478</c:v>
                </c:pt>
                <c:pt idx="94">
                  <c:v>149.04431890869461</c:v>
                </c:pt>
                <c:pt idx="95">
                  <c:v>150.07231963024122</c:v>
                </c:pt>
                <c:pt idx="96">
                  <c:v>151.09968754038323</c:v>
                </c:pt>
                <c:pt idx="97">
                  <c:v>152.1264571032402</c:v>
                </c:pt>
                <c:pt idx="98">
                  <c:v>153.15266067673113</c:v>
                </c:pt>
                <c:pt idx="99">
                  <c:v>154.17832864119026</c:v>
                </c:pt>
                <c:pt idx="100">
                  <c:v>155.20348952018645</c:v>
                </c:pt>
                <c:pt idx="101">
                  <c:v>156.22817009387509</c:v>
                </c:pt>
                <c:pt idx="102">
                  <c:v>157.25239550556631</c:v>
                </c:pt>
                <c:pt idx="103">
                  <c:v>158.27618936168625</c:v>
                </c:pt>
                <c:pt idx="104">
                  <c:v>159.29957382566334</c:v>
                </c:pt>
                <c:pt idx="105">
                  <c:v>160.32256970609376</c:v>
                </c:pt>
                <c:pt idx="106">
                  <c:v>161.34519653954055</c:v>
                </c:pt>
                <c:pt idx="107">
                  <c:v>162.36747266824474</c:v>
                </c:pt>
                <c:pt idx="108">
                  <c:v>163.38941531310309</c:v>
                </c:pt>
                <c:pt idx="109">
                  <c:v>164.41104064224106</c:v>
                </c:pt>
                <c:pt idx="110">
                  <c:v>165.43236383530819</c:v>
                </c:pt>
                <c:pt idx="111">
                  <c:v>166.45339914390041</c:v>
                </c:pt>
                <c:pt idx="112">
                  <c:v>167.47415994838784</c:v>
                </c:pt>
                <c:pt idx="113">
                  <c:v>168.49465881102174</c:v>
                </c:pt>
                <c:pt idx="114">
                  <c:v>169.51490752605432</c:v>
                </c:pt>
                <c:pt idx="115">
                  <c:v>170.53491716666932</c:v>
                </c:pt>
                <c:pt idx="116">
                  <c:v>171.55469812905196</c:v>
                </c:pt>
                <c:pt idx="117">
                  <c:v>172.57426017382656</c:v>
                </c:pt>
                <c:pt idx="118">
                  <c:v>173.59361246488677</c:v>
                </c:pt>
                <c:pt idx="119">
                  <c:v>174.61276360592234</c:v>
                </c:pt>
                <c:pt idx="120">
                  <c:v>175.63172167466774</c:v>
                </c:pt>
                <c:pt idx="121">
                  <c:v>176.65049425507513</c:v>
                </c:pt>
                <c:pt idx="122">
                  <c:v>177.6690884675381</c:v>
                </c:pt>
                <c:pt idx="123">
                  <c:v>178.68751099719177</c:v>
                </c:pt>
                <c:pt idx="124">
                  <c:v>179.70576812056743</c:v>
                </c:pt>
                <c:pt idx="125">
                  <c:v>180.72386573065251</c:v>
                </c:pt>
                <c:pt idx="126">
                  <c:v>181.74180936025456</c:v>
                </c:pt>
                <c:pt idx="127">
                  <c:v>182.75960420415021</c:v>
                </c:pt>
                <c:pt idx="128">
                  <c:v>183.77725513968994</c:v>
                </c:pt>
                <c:pt idx="129">
                  <c:v>184.7947667462893</c:v>
                </c:pt>
                <c:pt idx="130">
                  <c:v>185.81214332360355</c:v>
                </c:pt>
                <c:pt idx="131">
                  <c:v>186.82938890866478</c:v>
                </c:pt>
                <c:pt idx="132">
                  <c:v>187.84650729195556</c:v>
                </c:pt>
                <c:pt idx="133">
                  <c:v>188.86350203257157</c:v>
                </c:pt>
                <c:pt idx="134">
                  <c:v>189.88037647229567</c:v>
                </c:pt>
                <c:pt idx="135">
                  <c:v>190.89713374896317</c:v>
                </c:pt>
                <c:pt idx="136">
                  <c:v>191.91377680891591</c:v>
                </c:pt>
                <c:pt idx="137">
                  <c:v>192.93030841872221</c:v>
                </c:pt>
                <c:pt idx="138">
                  <c:v>193.94673117621335</c:v>
                </c:pt>
                <c:pt idx="139">
                  <c:v>194.96304752081133</c:v>
                </c:pt>
                <c:pt idx="140">
                  <c:v>195.97925974322376</c:v>
                </c:pt>
                <c:pt idx="141">
                  <c:v>196.99536999458195</c:v>
                </c:pt>
                <c:pt idx="142">
                  <c:v>198.01138029492066</c:v>
                </c:pt>
                <c:pt idx="143">
                  <c:v>199.02729254127843</c:v>
                </c:pt>
                <c:pt idx="144">
                  <c:v>200.04310851521549</c:v>
                </c:pt>
                <c:pt idx="145">
                  <c:v>201.05882988985084</c:v>
                </c:pt>
                <c:pt idx="146">
                  <c:v>202.07445823654484</c:v>
                </c:pt>
                <c:pt idx="147">
                  <c:v>203.08999503112628</c:v>
                </c:pt>
                <c:pt idx="148">
                  <c:v>204.10544165976501</c:v>
                </c:pt>
                <c:pt idx="149">
                  <c:v>205.12079942443955</c:v>
                </c:pt>
                <c:pt idx="150">
                  <c:v>206.13606954807568</c:v>
                </c:pt>
                <c:pt idx="151">
                  <c:v>207.15125317945711</c:v>
                </c:pt>
                <c:pt idx="152">
                  <c:v>208.16635139770597</c:v>
                </c:pt>
                <c:pt idx="153">
                  <c:v>209.18136521661131</c:v>
                </c:pt>
                <c:pt idx="154">
                  <c:v>210.19629558857795</c:v>
                </c:pt>
                <c:pt idx="155">
                  <c:v>211.21114340842345</c:v>
                </c:pt>
                <c:pt idx="156">
                  <c:v>212.22590951692194</c:v>
                </c:pt>
                <c:pt idx="157">
                  <c:v>213.24059470404416</c:v>
                </c:pt>
                <c:pt idx="158">
                  <c:v>214.25519971214695</c:v>
                </c:pt>
                <c:pt idx="159">
                  <c:v>215.26972523888426</c:v>
                </c:pt>
                <c:pt idx="160">
                  <c:v>216.28417193996623</c:v>
                </c:pt>
                <c:pt idx="161">
                  <c:v>217.29854043163991</c:v>
                </c:pt>
                <c:pt idx="162">
                  <c:v>218.31283129322057</c:v>
                </c:pt>
                <c:pt idx="163">
                  <c:v>219.32704506926862</c:v>
                </c:pt>
                <c:pt idx="164">
                  <c:v>220.34118227176651</c:v>
                </c:pt>
                <c:pt idx="165">
                  <c:v>221.35524338211849</c:v>
                </c:pt>
                <c:pt idx="166">
                  <c:v>222.36922885302374</c:v>
                </c:pt>
                <c:pt idx="167">
                  <c:v>223.38313911024838</c:v>
                </c:pt>
                <c:pt idx="168">
                  <c:v>224.39697455424539</c:v>
                </c:pt>
                <c:pt idx="169">
                  <c:v>225.41073556172412</c:v>
                </c:pt>
                <c:pt idx="170">
                  <c:v>226.4244224870931</c:v>
                </c:pt>
                <c:pt idx="171">
                  <c:v>227.43803566387749</c:v>
                </c:pt>
                <c:pt idx="172">
                  <c:v>228.45157540595955</c:v>
                </c:pt>
                <c:pt idx="173">
                  <c:v>229.46504200876831</c:v>
                </c:pt>
                <c:pt idx="174">
                  <c:v>230.47843575046926</c:v>
                </c:pt>
                <c:pt idx="175">
                  <c:v>231.49175689295157</c:v>
                </c:pt>
                <c:pt idx="176">
                  <c:v>232.50500568289127</c:v>
                </c:pt>
                <c:pt idx="177">
                  <c:v>233.51818235266245</c:v>
                </c:pt>
                <c:pt idx="178">
                  <c:v>234.53128712117268</c:v>
                </c:pt>
                <c:pt idx="179">
                  <c:v>235.54432019477426</c:v>
                </c:pt>
                <c:pt idx="180">
                  <c:v>236.55728176797288</c:v>
                </c:pt>
                <c:pt idx="181">
                  <c:v>237.57017202416188</c:v>
                </c:pt>
                <c:pt idx="182">
                  <c:v>238.58299113633086</c:v>
                </c:pt>
                <c:pt idx="183">
                  <c:v>239.59573926767331</c:v>
                </c:pt>
                <c:pt idx="184">
                  <c:v>240.60841657221931</c:v>
                </c:pt>
                <c:pt idx="185">
                  <c:v>241.62102319536726</c:v>
                </c:pt>
                <c:pt idx="186">
                  <c:v>242.63355927444061</c:v>
                </c:pt>
                <c:pt idx="187">
                  <c:v>243.64602493916897</c:v>
                </c:pt>
                <c:pt idx="188">
                  <c:v>244.65842031214356</c:v>
                </c:pt>
                <c:pt idx="189">
                  <c:v>245.67074550927302</c:v>
                </c:pt>
                <c:pt idx="190">
                  <c:v>246.68300064021363</c:v>
                </c:pt>
                <c:pt idx="191">
                  <c:v>247.69518580872372</c:v>
                </c:pt>
                <c:pt idx="192">
                  <c:v>248.70730111301808</c:v>
                </c:pt>
                <c:pt idx="193">
                  <c:v>249.71934664614759</c:v>
                </c:pt>
                <c:pt idx="194">
                  <c:v>250.73132249627773</c:v>
                </c:pt>
                <c:pt idx="195">
                  <c:v>251.74322874696699</c:v>
                </c:pt>
                <c:pt idx="196">
                  <c:v>252.75506547754657</c:v>
                </c:pt>
                <c:pt idx="197">
                  <c:v>253.7668327632976</c:v>
                </c:pt>
                <c:pt idx="198">
                  <c:v>254.77853067567892</c:v>
                </c:pt>
                <c:pt idx="199">
                  <c:v>255.79015928265616</c:v>
                </c:pt>
                <c:pt idx="200">
                  <c:v>256.80171864882828</c:v>
                </c:pt>
                <c:pt idx="201">
                  <c:v>257.81320883568083</c:v>
                </c:pt>
                <c:pt idx="202">
                  <c:v>258.82462990176293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CD-4AF6-B654-2AED8015E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curve-70-100'!$S$3:$S$205</c:f>
              <c:numCache>
                <c:formatCode>#,##0</c:formatCode>
                <c:ptCount val="203"/>
                <c:pt idx="0">
                  <c:v>1710029.9999999986</c:v>
                </c:pt>
                <c:pt idx="1">
                  <c:v>1710138.3357842208</c:v>
                </c:pt>
                <c:pt idx="2">
                  <c:v>1710499.5554946789</c:v>
                </c:pt>
                <c:pt idx="3">
                  <c:v>1710469.2199235933</c:v>
                </c:pt>
                <c:pt idx="4">
                  <c:v>1710440.7185507752</c:v>
                </c:pt>
                <c:pt idx="5">
                  <c:v>1710413.9414104852</c:v>
                </c:pt>
                <c:pt idx="6">
                  <c:v>1710388.7850190473</c:v>
                </c:pt>
                <c:pt idx="7">
                  <c:v>1710365.1520059153</c:v>
                </c:pt>
                <c:pt idx="8">
                  <c:v>1710342.9507641322</c:v>
                </c:pt>
                <c:pt idx="9">
                  <c:v>1710322.0951194046</c:v>
                </c:pt>
                <c:pt idx="10">
                  <c:v>1710302.5040169337</c:v>
                </c:pt>
                <c:pt idx="11">
                  <c:v>1710284.1012252381</c:v>
                </c:pt>
                <c:pt idx="12">
                  <c:v>1710266.8150561517</c:v>
                </c:pt>
                <c:pt idx="13">
                  <c:v>1710250.5781002298</c:v>
                </c:pt>
                <c:pt idx="14">
                  <c:v>1710235.3269768429</c:v>
                </c:pt>
                <c:pt idx="15">
                  <c:v>1710221.0020982043</c:v>
                </c:pt>
                <c:pt idx="16">
                  <c:v>1710207.5474466404</c:v>
                </c:pt>
                <c:pt idx="17">
                  <c:v>1710194.9103644355</c:v>
                </c:pt>
                <c:pt idx="18">
                  <c:v>1710183.0413556201</c:v>
                </c:pt>
                <c:pt idx="19">
                  <c:v>1710171.8938990349</c:v>
                </c:pt>
                <c:pt idx="20">
                  <c:v>1710161.4242721002</c:v>
                </c:pt>
                <c:pt idx="21">
                  <c:v>1710151.5913847401</c:v>
                </c:pt>
                <c:pt idx="22">
                  <c:v>1710142.356622878</c:v>
                </c:pt>
                <c:pt idx="23">
                  <c:v>1710133.6837009948</c:v>
                </c:pt>
                <c:pt idx="24">
                  <c:v>1710125.5385232696</c:v>
                </c:pt>
                <c:pt idx="25">
                  <c:v>1710117.8890528169</c:v>
                </c:pt>
                <c:pt idx="26">
                  <c:v>1710110.7051885405</c:v>
                </c:pt>
                <c:pt idx="27">
                  <c:v>1710103.9586492633</c:v>
                </c:pt>
                <c:pt idx="28">
                  <c:v>1710097.6228646056</c:v>
                </c:pt>
                <c:pt idx="29">
                  <c:v>1710091.6728723443</c:v>
                </c:pt>
                <c:pt idx="30">
                  <c:v>1710086.0852218012</c:v>
                </c:pt>
                <c:pt idx="31">
                  <c:v>1710080.8378829604</c:v>
                </c:pt>
                <c:pt idx="32">
                  <c:v>1710075.9101609769</c:v>
                </c:pt>
                <c:pt idx="33">
                  <c:v>1710071.2826157459</c:v>
                </c:pt>
                <c:pt idx="34">
                  <c:v>1710066.9369862908</c:v>
                </c:pt>
                <c:pt idx="35">
                  <c:v>1710062.856119605</c:v>
                </c:pt>
                <c:pt idx="36">
                  <c:v>1710059.0239037958</c:v>
                </c:pt>
                <c:pt idx="37">
                  <c:v>1710055.4252051851</c:v>
                </c:pt>
                <c:pt idx="38">
                  <c:v>1710052.0458091819</c:v>
                </c:pt>
                <c:pt idx="39">
                  <c:v>1710048.8723647031</c:v>
                </c:pt>
                <c:pt idx="40">
                  <c:v>1710045.8923319345</c:v>
                </c:pt>
                <c:pt idx="41">
                  <c:v>1710043.093933204</c:v>
                </c:pt>
                <c:pt idx="42">
                  <c:v>1710040.4661068358</c:v>
                </c:pt>
                <c:pt idx="43">
                  <c:v>1710037.998463751</c:v>
                </c:pt>
                <c:pt idx="44">
                  <c:v>1710035.6812467081</c:v>
                </c:pt>
                <c:pt idx="45">
                  <c:v>1710033.5052919809</c:v>
                </c:pt>
                <c:pt idx="46">
                  <c:v>1710031.4619933551</c:v>
                </c:pt>
                <c:pt idx="47">
                  <c:v>1710029.5432682957</c:v>
                </c:pt>
                <c:pt idx="48">
                  <c:v>1710027.741526165</c:v>
                </c:pt>
                <c:pt idx="49">
                  <c:v>1710026.0496383333</c:v>
                </c:pt>
                <c:pt idx="50">
                  <c:v>1710024.4609101443</c:v>
                </c:pt>
                <c:pt idx="51">
                  <c:v>1710022.9690545271</c:v>
                </c:pt>
                <c:pt idx="52">
                  <c:v>1710021.5681672331</c:v>
                </c:pt>
                <c:pt idx="53">
                  <c:v>1710020.2527035703</c:v>
                </c:pt>
                <c:pt idx="54">
                  <c:v>1710019.017456542</c:v>
                </c:pt>
                <c:pt idx="55">
                  <c:v>1710017.8575363029</c:v>
                </c:pt>
                <c:pt idx="56">
                  <c:v>1710016.768350885</c:v>
                </c:pt>
                <c:pt idx="57">
                  <c:v>1710015.7455880621</c:v>
                </c:pt>
                <c:pt idx="58">
                  <c:v>1710014.7851983353</c:v>
                </c:pt>
                <c:pt idx="59">
                  <c:v>1710013.883378939</c:v>
                </c:pt>
                <c:pt idx="60">
                  <c:v>1710013.036558836</c:v>
                </c:pt>
                <c:pt idx="61">
                  <c:v>1710012.2413846089</c:v>
                </c:pt>
                <c:pt idx="62">
                  <c:v>1710011.494707199</c:v>
                </c:pt>
                <c:pt idx="63">
                  <c:v>1710010.7935694784</c:v>
                </c:pt>
                <c:pt idx="64">
                  <c:v>1710010.1351945538</c:v>
                </c:pt>
                <c:pt idx="65">
                  <c:v>1710009.5169747979</c:v>
                </c:pt>
                <c:pt idx="66">
                  <c:v>1710008.9364615274</c:v>
                </c:pt>
                <c:pt idx="67">
                  <c:v>1710008.3913553362</c:v>
                </c:pt>
                <c:pt idx="68">
                  <c:v>1710007.8794969898</c:v>
                </c:pt>
                <c:pt idx="69">
                  <c:v>1710007.3988588878</c:v>
                </c:pt>
                <c:pt idx="70">
                  <c:v>1710006.9475370531</c:v>
                </c:pt>
                <c:pt idx="71">
                  <c:v>1710006.5237435875</c:v>
                </c:pt>
                <c:pt idx="72">
                  <c:v>1710006.125799607</c:v>
                </c:pt>
                <c:pt idx="73">
                  <c:v>1710005.7521285871</c:v>
                </c:pt>
                <c:pt idx="74">
                  <c:v>1710005.4012501398</c:v>
                </c:pt>
                <c:pt idx="75">
                  <c:v>1710005.07177414</c:v>
                </c:pt>
                <c:pt idx="76">
                  <c:v>1710004.7623952329</c:v>
                </c:pt>
                <c:pt idx="77">
                  <c:v>1710004.4718876644</c:v>
                </c:pt>
                <c:pt idx="78">
                  <c:v>1710004.1991004259</c:v>
                </c:pt>
                <c:pt idx="79">
                  <c:v>1710003.9429526995</c:v>
                </c:pt>
                <c:pt idx="80">
                  <c:v>1710003.7024295824</c:v>
                </c:pt>
                <c:pt idx="81">
                  <c:v>1710003.4765780654</c:v>
                </c:pt>
                <c:pt idx="82">
                  <c:v>1710003.2645032583</c:v>
                </c:pt>
                <c:pt idx="83">
                  <c:v>1710003.0653648456</c:v>
                </c:pt>
                <c:pt idx="84">
                  <c:v>1710002.8783737645</c:v>
                </c:pt>
                <c:pt idx="85">
                  <c:v>1710002.7027890761</c:v>
                </c:pt>
                <c:pt idx="86">
                  <c:v>1710002.5379150247</c:v>
                </c:pt>
                <c:pt idx="87">
                  <c:v>1710002.3830982954</c:v>
                </c:pt>
                <c:pt idx="88">
                  <c:v>1710002.2377254225</c:v>
                </c:pt>
                <c:pt idx="89">
                  <c:v>1710002.1012203528</c:v>
                </c:pt>
                <c:pt idx="90">
                  <c:v>1710001.9730421649</c:v>
                </c:pt>
                <c:pt idx="91">
                  <c:v>1710001.8526829327</c:v>
                </c:pt>
                <c:pt idx="92">
                  <c:v>1710001.7396657164</c:v>
                </c:pt>
                <c:pt idx="93">
                  <c:v>1710001.633542655</c:v>
                </c:pt>
                <c:pt idx="94">
                  <c:v>1710001.5338932157</c:v>
                </c:pt>
                <c:pt idx="95">
                  <c:v>1710001.4403225111</c:v>
                </c:pt>
                <c:pt idx="96">
                  <c:v>1710001.3524597394</c:v>
                </c:pt>
                <c:pt idx="97">
                  <c:v>1710001.2699567226</c:v>
                </c:pt>
                <c:pt idx="98">
                  <c:v>1710001.1924865134</c:v>
                </c:pt>
                <c:pt idx="99">
                  <c:v>1710001.1197421083</c:v>
                </c:pt>
                <c:pt idx="100">
                  <c:v>1710001.0514352326</c:v>
                </c:pt>
                <c:pt idx="101">
                  <c:v>1710000.9872951945</c:v>
                </c:pt>
                <c:pt idx="102">
                  <c:v>1710000.9270678158</c:v>
                </c:pt>
                <c:pt idx="103">
                  <c:v>1710000.8705144227</c:v>
                </c:pt>
                <c:pt idx="104">
                  <c:v>1710000.8174108958</c:v>
                </c:pt>
                <c:pt idx="105">
                  <c:v>1710000.767546792</c:v>
                </c:pt>
                <c:pt idx="106">
                  <c:v>1710000.7207244986</c:v>
                </c:pt>
                <c:pt idx="107">
                  <c:v>1710000.676758467</c:v>
                </c:pt>
                <c:pt idx="108">
                  <c:v>1710000.6354744614</c:v>
                </c:pt>
                <c:pt idx="109">
                  <c:v>1710000.5967088703</c:v>
                </c:pt>
                <c:pt idx="110">
                  <c:v>1710000.5603080688</c:v>
                </c:pt>
                <c:pt idx="111">
                  <c:v>1710000.5261277976</c:v>
                </c:pt>
                <c:pt idx="112">
                  <c:v>1710000.4940326062</c:v>
                </c:pt>
                <c:pt idx="113">
                  <c:v>1710000.4638952964</c:v>
                </c:pt>
                <c:pt idx="114">
                  <c:v>1710000.4355964351</c:v>
                </c:pt>
                <c:pt idx="115">
                  <c:v>1710000.4090238754</c:v>
                </c:pt>
                <c:pt idx="116">
                  <c:v>1710000.3840723056</c:v>
                </c:pt>
                <c:pt idx="117">
                  <c:v>1710000.3606428464</c:v>
                </c:pt>
                <c:pt idx="118">
                  <c:v>1710000.3386426431</c:v>
                </c:pt>
                <c:pt idx="119">
                  <c:v>1710000.3179845079</c:v>
                </c:pt>
                <c:pt idx="120">
                  <c:v>1710000.2985865688</c:v>
                </c:pt>
                <c:pt idx="121">
                  <c:v>1710000.2803719596</c:v>
                </c:pt>
                <c:pt idx="122">
                  <c:v>1710000.2632684871</c:v>
                </c:pt>
                <c:pt idx="123">
                  <c:v>1710000.2472083725</c:v>
                </c:pt>
                <c:pt idx="124">
                  <c:v>1710000.2321279661</c:v>
                </c:pt>
                <c:pt idx="125">
                  <c:v>1710000.2179675067</c:v>
                </c:pt>
                <c:pt idx="126">
                  <c:v>1710000.2046708723</c:v>
                </c:pt>
                <c:pt idx="127">
                  <c:v>1710000.1921853672</c:v>
                </c:pt>
                <c:pt idx="128">
                  <c:v>1710000.1804615138</c:v>
                </c:pt>
                <c:pt idx="129">
                  <c:v>1710000.1694528467</c:v>
                </c:pt>
                <c:pt idx="130">
                  <c:v>1710000.1591157392</c:v>
                </c:pt>
                <c:pt idx="131">
                  <c:v>1710000.1494092247</c:v>
                </c:pt>
                <c:pt idx="132">
                  <c:v>1710000.1402948338</c:v>
                </c:pt>
                <c:pt idx="133">
                  <c:v>1710000.1317364483</c:v>
                </c:pt>
                <c:pt idx="134">
                  <c:v>1710000.1237001449</c:v>
                </c:pt>
                <c:pt idx="135">
                  <c:v>1710000.1161540833</c:v>
                </c:pt>
                <c:pt idx="136">
                  <c:v>1710000.1090683497</c:v>
                </c:pt>
                <c:pt idx="137">
                  <c:v>1710000.1024148655</c:v>
                </c:pt>
                <c:pt idx="138">
                  <c:v>1710000.0961672605</c:v>
                </c:pt>
                <c:pt idx="139">
                  <c:v>1710000.0903007791</c:v>
                </c:pt>
                <c:pt idx="140">
                  <c:v>1710000.0847921709</c:v>
                </c:pt>
                <c:pt idx="141">
                  <c:v>1710000.0796196035</c:v>
                </c:pt>
                <c:pt idx="142">
                  <c:v>1710000.074762573</c:v>
                </c:pt>
                <c:pt idx="143">
                  <c:v>1710000.0702018386</c:v>
                </c:pt>
                <c:pt idx="144">
                  <c:v>1710000.0659193201</c:v>
                </c:pt>
                <c:pt idx="145">
                  <c:v>1710000.0618980487</c:v>
                </c:pt>
                <c:pt idx="146">
                  <c:v>1710000.0581220863</c:v>
                </c:pt>
                <c:pt idx="147">
                  <c:v>1710000.0545764698</c:v>
                </c:pt>
                <c:pt idx="148">
                  <c:v>1710000.0512471474</c:v>
                </c:pt>
                <c:pt idx="149">
                  <c:v>1710000.0481209212</c:v>
                </c:pt>
                <c:pt idx="150">
                  <c:v>1710000</c:v>
                </c:pt>
                <c:pt idx="151">
                  <c:v>1710000</c:v>
                </c:pt>
                <c:pt idx="152">
                  <c:v>1710000</c:v>
                </c:pt>
                <c:pt idx="153">
                  <c:v>1710000</c:v>
                </c:pt>
                <c:pt idx="154">
                  <c:v>1710000</c:v>
                </c:pt>
                <c:pt idx="155">
                  <c:v>1710000</c:v>
                </c:pt>
                <c:pt idx="156">
                  <c:v>1710000</c:v>
                </c:pt>
                <c:pt idx="157">
                  <c:v>1710000</c:v>
                </c:pt>
                <c:pt idx="158">
                  <c:v>1710000</c:v>
                </c:pt>
                <c:pt idx="159">
                  <c:v>1710000</c:v>
                </c:pt>
                <c:pt idx="160">
                  <c:v>1710000</c:v>
                </c:pt>
                <c:pt idx="161">
                  <c:v>1710000</c:v>
                </c:pt>
                <c:pt idx="162">
                  <c:v>1710000</c:v>
                </c:pt>
                <c:pt idx="163">
                  <c:v>1710000</c:v>
                </c:pt>
                <c:pt idx="164">
                  <c:v>1710000</c:v>
                </c:pt>
                <c:pt idx="165">
                  <c:v>1710000</c:v>
                </c:pt>
                <c:pt idx="166">
                  <c:v>1710000</c:v>
                </c:pt>
                <c:pt idx="167">
                  <c:v>1710000</c:v>
                </c:pt>
                <c:pt idx="168">
                  <c:v>1710000</c:v>
                </c:pt>
                <c:pt idx="169">
                  <c:v>1710000</c:v>
                </c:pt>
                <c:pt idx="170">
                  <c:v>1710000</c:v>
                </c:pt>
                <c:pt idx="171">
                  <c:v>1710000</c:v>
                </c:pt>
                <c:pt idx="172">
                  <c:v>1710000</c:v>
                </c:pt>
                <c:pt idx="173">
                  <c:v>1710000</c:v>
                </c:pt>
                <c:pt idx="174">
                  <c:v>1710000</c:v>
                </c:pt>
                <c:pt idx="175">
                  <c:v>1710000</c:v>
                </c:pt>
                <c:pt idx="176">
                  <c:v>1710000</c:v>
                </c:pt>
                <c:pt idx="177">
                  <c:v>1710000</c:v>
                </c:pt>
                <c:pt idx="178">
                  <c:v>1710000</c:v>
                </c:pt>
                <c:pt idx="179">
                  <c:v>1710000</c:v>
                </c:pt>
                <c:pt idx="180">
                  <c:v>1710000</c:v>
                </c:pt>
                <c:pt idx="181">
                  <c:v>1710000</c:v>
                </c:pt>
                <c:pt idx="182">
                  <c:v>1710000</c:v>
                </c:pt>
                <c:pt idx="183">
                  <c:v>1710000</c:v>
                </c:pt>
                <c:pt idx="184">
                  <c:v>1710000</c:v>
                </c:pt>
                <c:pt idx="185">
                  <c:v>1710000</c:v>
                </c:pt>
                <c:pt idx="186">
                  <c:v>1710000</c:v>
                </c:pt>
                <c:pt idx="187">
                  <c:v>1710000</c:v>
                </c:pt>
                <c:pt idx="188">
                  <c:v>1710000</c:v>
                </c:pt>
                <c:pt idx="189">
                  <c:v>1710000</c:v>
                </c:pt>
                <c:pt idx="190">
                  <c:v>1710000</c:v>
                </c:pt>
                <c:pt idx="191">
                  <c:v>1710000</c:v>
                </c:pt>
                <c:pt idx="192">
                  <c:v>1710000</c:v>
                </c:pt>
                <c:pt idx="193">
                  <c:v>1710000</c:v>
                </c:pt>
                <c:pt idx="194">
                  <c:v>1710000</c:v>
                </c:pt>
                <c:pt idx="195">
                  <c:v>1710000</c:v>
                </c:pt>
                <c:pt idx="196">
                  <c:v>1710000</c:v>
                </c:pt>
                <c:pt idx="197">
                  <c:v>1710000</c:v>
                </c:pt>
                <c:pt idx="198">
                  <c:v>1710000</c:v>
                </c:pt>
                <c:pt idx="199">
                  <c:v>1710000</c:v>
                </c:pt>
                <c:pt idx="200">
                  <c:v>1710000</c:v>
                </c:pt>
                <c:pt idx="201">
                  <c:v>1710000</c:v>
                </c:pt>
                <c:pt idx="202">
                  <c:v>1710000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DE-429E-B0A4-DF0AE9E9F99A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curve-70-100'!$O$3:$O$205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938.43984718655622</c:v>
                </c:pt>
                <c:pt idx="4">
                  <c:v>881.43710155053066</c:v>
                </c:pt>
                <c:pt idx="5">
                  <c:v>827.88282097034926</c:v>
                </c:pt>
                <c:pt idx="6">
                  <c:v>777.57003809475475</c:v>
                </c:pt>
                <c:pt idx="7">
                  <c:v>730.30401183049594</c:v>
                </c:pt>
                <c:pt idx="8">
                  <c:v>685.90152826453198</c:v>
                </c:pt>
                <c:pt idx="9">
                  <c:v>644.19023880912812</c:v>
                </c:pt>
                <c:pt idx="10">
                  <c:v>605.00803386753785</c:v>
                </c:pt>
                <c:pt idx="11">
                  <c:v>568.20245047617402</c:v>
                </c:pt>
                <c:pt idx="12">
                  <c:v>533.63011230322945</c:v>
                </c:pt>
                <c:pt idx="13">
                  <c:v>501.15620045965147</c:v>
                </c:pt>
                <c:pt idx="14">
                  <c:v>470.65395368595108</c:v>
                </c:pt>
                <c:pt idx="15">
                  <c:v>442.00419640871849</c:v>
                </c:pt>
                <c:pt idx="16">
                  <c:v>415.09489328095395</c:v>
                </c:pt>
                <c:pt idx="17">
                  <c:v>389.82072887094876</c:v>
                </c:pt>
                <c:pt idx="18">
                  <c:v>366.0827112403897</c:v>
                </c:pt>
                <c:pt idx="19">
                  <c:v>343.78779807009431</c:v>
                </c:pt>
                <c:pt idx="20">
                  <c:v>322.84854420061572</c:v>
                </c:pt>
                <c:pt idx="21">
                  <c:v>303.18276948027022</c:v>
                </c:pt>
                <c:pt idx="22">
                  <c:v>284.71324575618519</c:v>
                </c:pt>
                <c:pt idx="23">
                  <c:v>267.3674019895156</c:v>
                </c:pt>
                <c:pt idx="24">
                  <c:v>251.07704653926089</c:v>
                </c:pt>
                <c:pt idx="25">
                  <c:v>235.7781056337993</c:v>
                </c:pt>
                <c:pt idx="26">
                  <c:v>221.41037708089951</c:v>
                </c:pt>
                <c:pt idx="27">
                  <c:v>207.91729852642771</c:v>
                </c:pt>
                <c:pt idx="28">
                  <c:v>195.2457292112575</c:v>
                </c:pt>
                <c:pt idx="29">
                  <c:v>183.34574468847899</c:v>
                </c:pt>
                <c:pt idx="30">
                  <c:v>172.17044360229306</c:v>
                </c:pt>
                <c:pt idx="31">
                  <c:v>161.67576592107656</c:v>
                </c:pt>
                <c:pt idx="32">
                  <c:v>151.82032195382166</c:v>
                </c:pt>
                <c:pt idx="33">
                  <c:v>142.5652314918091</c:v>
                </c:pt>
                <c:pt idx="34">
                  <c:v>133.87397258191046</c:v>
                </c:pt>
                <c:pt idx="35">
                  <c:v>125.71223921009621</c:v>
                </c:pt>
                <c:pt idx="36">
                  <c:v>118.04780759139265</c:v>
                </c:pt>
                <c:pt idx="37">
                  <c:v>110.85041037017795</c:v>
                </c:pt>
                <c:pt idx="38">
                  <c:v>104.09161836377746</c:v>
                </c:pt>
                <c:pt idx="39">
                  <c:v>97.744729406379349</c:v>
                </c:pt>
                <c:pt idx="40">
                  <c:v>91.784663869276528</c:v>
                </c:pt>
                <c:pt idx="41">
                  <c:v>86.187866408127263</c:v>
                </c:pt>
                <c:pt idx="42">
                  <c:v>80.932213671447428</c:v>
                </c:pt>
                <c:pt idx="43">
                  <c:v>75.99692750204224</c:v>
                </c:pt>
                <c:pt idx="44">
                  <c:v>71.36249341621604</c:v>
                </c:pt>
                <c:pt idx="45">
                  <c:v>67.01058396207938</c:v>
                </c:pt>
                <c:pt idx="46">
                  <c:v>62.923986710150537</c:v>
                </c:pt>
                <c:pt idx="47">
                  <c:v>59.086536591479444</c:v>
                </c:pt>
                <c:pt idx="48">
                  <c:v>55.483052330163041</c:v>
                </c:pt>
                <c:pt idx="49">
                  <c:v>52.099276666495165</c:v>
                </c:pt>
                <c:pt idx="50">
                  <c:v>48.921820288483353</c:v>
                </c:pt>
                <c:pt idx="51">
                  <c:v>45.9381090540667</c:v>
                </c:pt>
                <c:pt idx="52">
                  <c:v>43.136334466065129</c:v>
                </c:pt>
                <c:pt idx="53">
                  <c:v>40.505407140400962</c:v>
                </c:pt>
                <c:pt idx="54">
                  <c:v>38.034913084072919</c:v>
                </c:pt>
                <c:pt idx="55">
                  <c:v>35.715072605690956</c:v>
                </c:pt>
                <c:pt idx="56">
                  <c:v>33.53670176997614</c:v>
                </c:pt>
                <c:pt idx="57">
                  <c:v>31.491176124109899</c:v>
                </c:pt>
                <c:pt idx="58">
                  <c:v>29.570396670619559</c:v>
                </c:pt>
                <c:pt idx="59">
                  <c:v>27.76675787796723</c:v>
                </c:pt>
                <c:pt idx="60">
                  <c:v>26.07311767188758</c:v>
                </c:pt>
                <c:pt idx="61">
                  <c:v>24.482769217626377</c:v>
                </c:pt>
                <c:pt idx="62">
                  <c:v>22.989414398155716</c:v>
                </c:pt>
                <c:pt idx="63">
                  <c:v>21.587138956724594</c:v>
                </c:pt>
                <c:pt idx="64">
                  <c:v>20.270389107568398</c:v>
                </c:pt>
                <c:pt idx="65">
                  <c:v>19.033949595792521</c:v>
                </c:pt>
                <c:pt idx="66">
                  <c:v>17.87292305455157</c:v>
                </c:pt>
                <c:pt idx="67">
                  <c:v>16.782710672180734</c:v>
                </c:pt>
                <c:pt idx="68">
                  <c:v>15.758993979431146</c:v>
                </c:pt>
                <c:pt idx="69">
                  <c:v>14.797717775794084</c:v>
                </c:pt>
                <c:pt idx="70">
                  <c:v>13.895074106318184</c:v>
                </c:pt>
                <c:pt idx="71">
                  <c:v>13.047487175010808</c:v>
                </c:pt>
                <c:pt idx="72">
                  <c:v>12.251599213808362</c:v>
                </c:pt>
                <c:pt idx="73">
                  <c:v>11.504257174221877</c:v>
                </c:pt>
                <c:pt idx="74">
                  <c:v>10.80250027962748</c:v>
                </c:pt>
                <c:pt idx="75">
                  <c:v>10.143548279994974</c:v>
                </c:pt>
                <c:pt idx="76">
                  <c:v>9.5247904660089588</c:v>
                </c:pt>
                <c:pt idx="77">
                  <c:v>8.943775328673631</c:v>
                </c:pt>
                <c:pt idx="78">
                  <c:v>8.3982008517446971</c:v>
                </c:pt>
                <c:pt idx="79">
                  <c:v>7.8859053990187888</c:v>
                </c:pt>
                <c:pt idx="80">
                  <c:v>7.4048591648390172</c:v>
                </c:pt>
                <c:pt idx="81">
                  <c:v>6.9531561308622258</c:v>
                </c:pt>
                <c:pt idx="82">
                  <c:v>6.5290065164314015</c:v>
                </c:pt>
                <c:pt idx="83">
                  <c:v>6.1307296909118847</c:v>
                </c:pt>
                <c:pt idx="84">
                  <c:v>5.7567475290065673</c:v>
                </c:pt>
                <c:pt idx="85">
                  <c:v>5.4055781520956359</c:v>
                </c:pt>
                <c:pt idx="86">
                  <c:v>5.0758300492725894</c:v>
                </c:pt>
                <c:pt idx="87">
                  <c:v>4.7661965907330739</c:v>
                </c:pt>
                <c:pt idx="88">
                  <c:v>4.4754508449207364</c:v>
                </c:pt>
                <c:pt idx="89">
                  <c:v>4.2024407057583701</c:v>
                </c:pt>
                <c:pt idx="90">
                  <c:v>3.94608432996435</c:v>
                </c:pt>
                <c:pt idx="91">
                  <c:v>3.7053658654695454</c:v>
                </c:pt>
                <c:pt idx="92">
                  <c:v>3.4793314329650826</c:v>
                </c:pt>
                <c:pt idx="93">
                  <c:v>3.267085309954787</c:v>
                </c:pt>
                <c:pt idx="94">
                  <c:v>3.0677864312211867</c:v>
                </c:pt>
                <c:pt idx="95">
                  <c:v>2.8806450221852131</c:v>
                </c:pt>
                <c:pt idx="96">
                  <c:v>2.7049194790684794</c:v>
                </c:pt>
                <c:pt idx="97">
                  <c:v>2.5399134452319672</c:v>
                </c:pt>
                <c:pt idx="98">
                  <c:v>2.3849730267366809</c:v>
                </c:pt>
                <c:pt idx="99">
                  <c:v>2.2394842167372531</c:v>
                </c:pt>
                <c:pt idx="100">
                  <c:v>2.1028704654257879</c:v>
                </c:pt>
                <c:pt idx="101">
                  <c:v>1.9745903891976724</c:v>
                </c:pt>
                <c:pt idx="102">
                  <c:v>1.8541356316958968</c:v>
                </c:pt>
                <c:pt idx="103">
                  <c:v>1.7410288450925293</c:v>
                </c:pt>
                <c:pt idx="104">
                  <c:v>1.6348217916073438</c:v>
                </c:pt>
                <c:pt idx="105">
                  <c:v>1.5350935842484148</c:v>
                </c:pt>
                <c:pt idx="106">
                  <c:v>1.4414489971636968</c:v>
                </c:pt>
                <c:pt idx="107">
                  <c:v>1.3535169341993836</c:v>
                </c:pt>
                <c:pt idx="108">
                  <c:v>1.2709489227713533</c:v>
                </c:pt>
                <c:pt idx="109">
                  <c:v>1.1934177406303093</c:v>
                </c:pt>
                <c:pt idx="110">
                  <c:v>1.1206161375509893</c:v>
                </c:pt>
                <c:pt idx="111">
                  <c:v>1.0522555949910029</c:v>
                </c:pt>
                <c:pt idx="112">
                  <c:v>0.98806521231509237</c:v>
                </c:pt>
                <c:pt idx="113">
                  <c:v>0.92779059301939526</c:v>
                </c:pt>
                <c:pt idx="114">
                  <c:v>0.87119287017767277</c:v>
                </c:pt>
                <c:pt idx="115">
                  <c:v>0.81804775087235271</c:v>
                </c:pt>
                <c:pt idx="116">
                  <c:v>0.76814461125174205</c:v>
                </c:pt>
                <c:pt idx="117">
                  <c:v>0.72128569283957944</c:v>
                </c:pt>
                <c:pt idx="118">
                  <c:v>0.67728528618804518</c:v>
                </c:pt>
                <c:pt idx="119">
                  <c:v>0.63596901578311105</c:v>
                </c:pt>
                <c:pt idx="120">
                  <c:v>0.59717313760643265</c:v>
                </c:pt>
                <c:pt idx="121">
                  <c:v>0.56074391896476783</c:v>
                </c:pt>
                <c:pt idx="122">
                  <c:v>0.52653697402149646</c:v>
                </c:pt>
                <c:pt idx="123">
                  <c:v>0.49441674487837872</c:v>
                </c:pt>
                <c:pt idx="124">
                  <c:v>0.46425593203114346</c:v>
                </c:pt>
                <c:pt idx="125">
                  <c:v>0.43593501342087393</c:v>
                </c:pt>
                <c:pt idx="126">
                  <c:v>0.40934174450057981</c:v>
                </c:pt>
                <c:pt idx="127">
                  <c:v>0.38437073424102408</c:v>
                </c:pt>
                <c:pt idx="128">
                  <c:v>0.36092302746482119</c:v>
                </c:pt>
                <c:pt idx="129">
                  <c:v>0.33890569350880639</c:v>
                </c:pt>
                <c:pt idx="130">
                  <c:v>0.31823147816911757</c:v>
                </c:pt>
                <c:pt idx="131">
                  <c:v>0.29881844931800572</c:v>
                </c:pt>
                <c:pt idx="132">
                  <c:v>0.28058966783373052</c:v>
                </c:pt>
                <c:pt idx="133">
                  <c:v>0.26347289650008321</c:v>
                </c:pt>
                <c:pt idx="134">
                  <c:v>0.24740028992109586</c:v>
                </c:pt>
                <c:pt idx="135">
                  <c:v>0.2323081667032767</c:v>
                </c:pt>
                <c:pt idx="136">
                  <c:v>0.21813669937031932</c:v>
                </c:pt>
                <c:pt idx="137">
                  <c:v>0.20482973084323675</c:v>
                </c:pt>
                <c:pt idx="138">
                  <c:v>0.19233452130951179</c:v>
                </c:pt>
                <c:pt idx="139">
                  <c:v>0.18060155837495984</c:v>
                </c:pt>
                <c:pt idx="140">
                  <c:v>0.16958434190250671</c:v>
                </c:pt>
                <c:pt idx="141">
                  <c:v>0.15923920682059389</c:v>
                </c:pt>
                <c:pt idx="142">
                  <c:v>0.14952514593158384</c:v>
                </c:pt>
                <c:pt idx="143">
                  <c:v>0.14040367701806389</c:v>
                </c:pt>
                <c:pt idx="144">
                  <c:v>0.13183864033816661</c:v>
                </c:pt>
                <c:pt idx="145">
                  <c:v>0.12379609737322994</c:v>
                </c:pt>
                <c:pt idx="146">
                  <c:v>0.11624417262101616</c:v>
                </c:pt>
                <c:pt idx="147">
                  <c:v>0.1091529396868296</c:v>
                </c:pt>
                <c:pt idx="148">
                  <c:v>0.10249429471809179</c:v>
                </c:pt>
                <c:pt idx="149">
                  <c:v>9.6241842495459196E-2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E-429E-B0A4-DF0AE9E9F99A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curve-70-100'!$P$3:$P$205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469.21992359327811</c:v>
                </c:pt>
                <c:pt idx="4">
                  <c:v>440.71855077526533</c:v>
                </c:pt>
                <c:pt idx="5">
                  <c:v>413.94141048517463</c:v>
                </c:pt>
                <c:pt idx="6">
                  <c:v>388.78501904737738</c:v>
                </c:pt>
                <c:pt idx="7">
                  <c:v>365.15200591524797</c:v>
                </c:pt>
                <c:pt idx="8">
                  <c:v>342.95076413226599</c:v>
                </c:pt>
                <c:pt idx="9">
                  <c:v>322.09511940456406</c:v>
                </c:pt>
                <c:pt idx="10">
                  <c:v>302.50401693376892</c:v>
                </c:pt>
                <c:pt idx="11">
                  <c:v>284.10122523808701</c:v>
                </c:pt>
                <c:pt idx="12">
                  <c:v>266.81505615161473</c:v>
                </c:pt>
                <c:pt idx="13">
                  <c:v>250.57810022982574</c:v>
                </c:pt>
                <c:pt idx="14">
                  <c:v>235.32697684297554</c:v>
                </c:pt>
                <c:pt idx="15">
                  <c:v>221.00209820435924</c:v>
                </c:pt>
                <c:pt idx="16">
                  <c:v>207.54744664047698</c:v>
                </c:pt>
                <c:pt idx="17">
                  <c:v>194.91036443547438</c:v>
                </c:pt>
                <c:pt idx="18">
                  <c:v>183.04135562019485</c:v>
                </c:pt>
                <c:pt idx="19">
                  <c:v>171.89389903504716</c:v>
                </c:pt>
                <c:pt idx="20">
                  <c:v>161.42427210030786</c:v>
                </c:pt>
                <c:pt idx="21">
                  <c:v>151.59138474013511</c:v>
                </c:pt>
                <c:pt idx="22">
                  <c:v>142.35662287809259</c:v>
                </c:pt>
                <c:pt idx="23">
                  <c:v>133.6837009947578</c:v>
                </c:pt>
                <c:pt idx="24">
                  <c:v>125.53852326963045</c:v>
                </c:pt>
                <c:pt idx="25">
                  <c:v>117.88905281689965</c:v>
                </c:pt>
                <c:pt idx="26">
                  <c:v>110.70518854044975</c:v>
                </c:pt>
                <c:pt idx="27">
                  <c:v>103.95864926321386</c:v>
                </c:pt>
                <c:pt idx="28">
                  <c:v>97.622864605628749</c:v>
                </c:pt>
                <c:pt idx="29">
                  <c:v>91.672872344239494</c:v>
                </c:pt>
                <c:pt idx="30">
                  <c:v>86.085221801146531</c:v>
                </c:pt>
                <c:pt idx="31">
                  <c:v>80.83788296053828</c:v>
                </c:pt>
                <c:pt idx="32">
                  <c:v>75.910160976910831</c:v>
                </c:pt>
                <c:pt idx="33">
                  <c:v>71.28261574590455</c:v>
                </c:pt>
                <c:pt idx="34">
                  <c:v>66.936986290955232</c:v>
                </c:pt>
                <c:pt idx="35">
                  <c:v>62.856119605048107</c:v>
                </c:pt>
                <c:pt idx="36">
                  <c:v>59.023903795696327</c:v>
                </c:pt>
                <c:pt idx="37">
                  <c:v>55.425205185088977</c:v>
                </c:pt>
                <c:pt idx="38">
                  <c:v>52.045809181888728</c:v>
                </c:pt>
                <c:pt idx="39">
                  <c:v>48.872364703189675</c:v>
                </c:pt>
                <c:pt idx="40">
                  <c:v>45.892331934638264</c:v>
                </c:pt>
                <c:pt idx="41">
                  <c:v>43.093933204063632</c:v>
                </c:pt>
                <c:pt idx="42">
                  <c:v>40.466106835723714</c:v>
                </c:pt>
                <c:pt idx="43">
                  <c:v>37.99846375102112</c:v>
                </c:pt>
                <c:pt idx="44">
                  <c:v>35.68124670810802</c:v>
                </c:pt>
                <c:pt idx="45">
                  <c:v>33.50529198103969</c:v>
                </c:pt>
                <c:pt idx="46">
                  <c:v>31.461993355075268</c:v>
                </c:pt>
                <c:pt idx="47">
                  <c:v>29.543268295739722</c:v>
                </c:pt>
                <c:pt idx="48">
                  <c:v>27.74152616508152</c:v>
                </c:pt>
                <c:pt idx="49">
                  <c:v>26.049638333247582</c:v>
                </c:pt>
                <c:pt idx="50">
                  <c:v>24.460910144241677</c:v>
                </c:pt>
                <c:pt idx="51">
                  <c:v>22.96905452703335</c:v>
                </c:pt>
                <c:pt idx="52">
                  <c:v>21.568167233032565</c:v>
                </c:pt>
                <c:pt idx="53">
                  <c:v>20.252703570200481</c:v>
                </c:pt>
                <c:pt idx="54">
                  <c:v>19.017456542036459</c:v>
                </c:pt>
                <c:pt idx="55">
                  <c:v>17.857536302845478</c:v>
                </c:pt>
                <c:pt idx="56">
                  <c:v>16.76835088498807</c:v>
                </c:pt>
                <c:pt idx="57">
                  <c:v>15.745588062054949</c:v>
                </c:pt>
                <c:pt idx="58">
                  <c:v>14.785198335309779</c:v>
                </c:pt>
                <c:pt idx="59">
                  <c:v>13.883378938983615</c:v>
                </c:pt>
                <c:pt idx="60">
                  <c:v>13.03655883594379</c:v>
                </c:pt>
                <c:pt idx="61">
                  <c:v>12.241384608813188</c:v>
                </c:pt>
                <c:pt idx="62">
                  <c:v>11.494707199077858</c:v>
                </c:pt>
                <c:pt idx="63">
                  <c:v>10.793569478362297</c:v>
                </c:pt>
                <c:pt idx="64">
                  <c:v>10.135194553784199</c:v>
                </c:pt>
                <c:pt idx="65">
                  <c:v>9.5169747978962604</c:v>
                </c:pt>
                <c:pt idx="66">
                  <c:v>8.9364615272757852</c:v>
                </c:pt>
                <c:pt idx="67">
                  <c:v>8.391355336090367</c:v>
                </c:pt>
                <c:pt idx="68">
                  <c:v>7.8794969897155731</c:v>
                </c:pt>
                <c:pt idx="69">
                  <c:v>7.3988588878970418</c:v>
                </c:pt>
                <c:pt idx="70">
                  <c:v>6.9475370531590919</c:v>
                </c:pt>
                <c:pt idx="71">
                  <c:v>6.523743587505404</c:v>
                </c:pt>
                <c:pt idx="72">
                  <c:v>6.1257996069041809</c:v>
                </c:pt>
                <c:pt idx="73">
                  <c:v>5.7521285871109384</c:v>
                </c:pt>
                <c:pt idx="74">
                  <c:v>5.4012501398137402</c:v>
                </c:pt>
                <c:pt idx="75">
                  <c:v>5.0717741399974869</c:v>
                </c:pt>
                <c:pt idx="76">
                  <c:v>4.7623952330044794</c:v>
                </c:pt>
                <c:pt idx="77">
                  <c:v>4.4718876643368155</c:v>
                </c:pt>
                <c:pt idx="78">
                  <c:v>4.1991004258723486</c:v>
                </c:pt>
                <c:pt idx="79">
                  <c:v>3.9429526995093944</c:v>
                </c:pt>
                <c:pt idx="80">
                  <c:v>3.7024295824195086</c:v>
                </c:pt>
                <c:pt idx="81">
                  <c:v>3.4765780654311129</c:v>
                </c:pt>
                <c:pt idx="82">
                  <c:v>3.2645032582157008</c:v>
                </c:pt>
                <c:pt idx="83">
                  <c:v>3.0653648454559423</c:v>
                </c:pt>
                <c:pt idx="84">
                  <c:v>2.8783737645032836</c:v>
                </c:pt>
                <c:pt idx="85">
                  <c:v>2.7027890760478179</c:v>
                </c:pt>
                <c:pt idx="86">
                  <c:v>2.5379150246362947</c:v>
                </c:pt>
                <c:pt idx="87">
                  <c:v>2.3830982953665369</c:v>
                </c:pt>
                <c:pt idx="88">
                  <c:v>2.2377254224603682</c:v>
                </c:pt>
                <c:pt idx="89">
                  <c:v>2.1012203528791851</c:v>
                </c:pt>
                <c:pt idx="90">
                  <c:v>1.973042164982175</c:v>
                </c:pt>
                <c:pt idx="91">
                  <c:v>1.8526829327347727</c:v>
                </c:pt>
                <c:pt idx="92">
                  <c:v>1.7396657164825413</c:v>
                </c:pt>
                <c:pt idx="93">
                  <c:v>1.6335426549773935</c:v>
                </c:pt>
                <c:pt idx="94">
                  <c:v>1.5338932156105933</c:v>
                </c:pt>
                <c:pt idx="95">
                  <c:v>1.4403225110926066</c:v>
                </c:pt>
                <c:pt idx="96">
                  <c:v>1.3524597395342397</c:v>
                </c:pt>
                <c:pt idx="97">
                  <c:v>1.2699567226159836</c:v>
                </c:pt>
                <c:pt idx="98">
                  <c:v>1.1924865133683404</c:v>
                </c:pt>
                <c:pt idx="99">
                  <c:v>1.1197421083686265</c:v>
                </c:pt>
                <c:pt idx="100">
                  <c:v>1.051435232712894</c:v>
                </c:pt>
                <c:pt idx="101">
                  <c:v>0.98729519459883619</c:v>
                </c:pt>
                <c:pt idx="102">
                  <c:v>0.9270678158479484</c:v>
                </c:pt>
                <c:pt idx="103">
                  <c:v>0.87051442254626465</c:v>
                </c:pt>
                <c:pt idx="104">
                  <c:v>0.81741089580367188</c:v>
                </c:pt>
                <c:pt idx="105">
                  <c:v>0.7675467921242074</c:v>
                </c:pt>
                <c:pt idx="106">
                  <c:v>0.72072449858184839</c:v>
                </c:pt>
                <c:pt idx="107">
                  <c:v>0.67675846709969179</c:v>
                </c:pt>
                <c:pt idx="108">
                  <c:v>0.63547446138567665</c:v>
                </c:pt>
                <c:pt idx="109">
                  <c:v>0.59670887031515463</c:v>
                </c:pt>
                <c:pt idx="110">
                  <c:v>0.56030806877549466</c:v>
                </c:pt>
                <c:pt idx="111">
                  <c:v>0.52612779749550143</c:v>
                </c:pt>
                <c:pt idx="112">
                  <c:v>0.49403260615754618</c:v>
                </c:pt>
                <c:pt idx="113">
                  <c:v>0.46389529650969763</c:v>
                </c:pt>
                <c:pt idx="114">
                  <c:v>0.43559643508883639</c:v>
                </c:pt>
                <c:pt idx="115">
                  <c:v>0.40902387543617635</c:v>
                </c:pt>
                <c:pt idx="116">
                  <c:v>0.38407230562587102</c:v>
                </c:pt>
                <c:pt idx="117">
                  <c:v>0.36064284641978972</c:v>
                </c:pt>
                <c:pt idx="118">
                  <c:v>0.33864264309402259</c:v>
                </c:pt>
                <c:pt idx="119">
                  <c:v>0.31798450789155552</c:v>
                </c:pt>
                <c:pt idx="120">
                  <c:v>0.29858656880321632</c:v>
                </c:pt>
                <c:pt idx="121">
                  <c:v>0.28037195948238391</c:v>
                </c:pt>
                <c:pt idx="122">
                  <c:v>0.26326848701074823</c:v>
                </c:pt>
                <c:pt idx="123">
                  <c:v>0.24720837243918936</c:v>
                </c:pt>
                <c:pt idx="124">
                  <c:v>0.23212796601557173</c:v>
                </c:pt>
                <c:pt idx="125">
                  <c:v>0.21796750671043696</c:v>
                </c:pt>
                <c:pt idx="126">
                  <c:v>0.2046708722502899</c:v>
                </c:pt>
                <c:pt idx="127">
                  <c:v>0.19218536712051204</c:v>
                </c:pt>
                <c:pt idx="128">
                  <c:v>0.18046151373241059</c:v>
                </c:pt>
                <c:pt idx="129">
                  <c:v>0.1694528467544032</c:v>
                </c:pt>
                <c:pt idx="130">
                  <c:v>0.15911573908455878</c:v>
                </c:pt>
                <c:pt idx="131">
                  <c:v>0.14940922465900286</c:v>
                </c:pt>
                <c:pt idx="132">
                  <c:v>0.14029483391686526</c:v>
                </c:pt>
                <c:pt idx="133">
                  <c:v>0.1317364482500416</c:v>
                </c:pt>
                <c:pt idx="134">
                  <c:v>0.12370014496054793</c:v>
                </c:pt>
                <c:pt idx="135">
                  <c:v>0.11615408335163835</c:v>
                </c:pt>
                <c:pt idx="136">
                  <c:v>0.10906834968515966</c:v>
                </c:pt>
                <c:pt idx="137">
                  <c:v>0.10241486542161837</c:v>
                </c:pt>
                <c:pt idx="138">
                  <c:v>9.6167260654755893E-2</c:v>
                </c:pt>
                <c:pt idx="139">
                  <c:v>9.0300779187479918E-2</c:v>
                </c:pt>
                <c:pt idx="140">
                  <c:v>8.4792170951253354E-2</c:v>
                </c:pt>
                <c:pt idx="141">
                  <c:v>7.9619603410296946E-2</c:v>
                </c:pt>
                <c:pt idx="142">
                  <c:v>7.4762572965791918E-2</c:v>
                </c:pt>
                <c:pt idx="143">
                  <c:v>7.0201838509031944E-2</c:v>
                </c:pt>
                <c:pt idx="144">
                  <c:v>6.5919320169083306E-2</c:v>
                </c:pt>
                <c:pt idx="145">
                  <c:v>6.189804868661497E-2</c:v>
                </c:pt>
                <c:pt idx="146">
                  <c:v>5.8122086310508081E-2</c:v>
                </c:pt>
                <c:pt idx="147">
                  <c:v>5.4576469843414799E-2</c:v>
                </c:pt>
                <c:pt idx="148">
                  <c:v>5.1247147359045897E-2</c:v>
                </c:pt>
                <c:pt idx="149">
                  <c:v>4.8120921247729598E-2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DE-429E-B0A4-DF0AE9E9F99A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curve-70-100'!$T$3:$T$205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101.32884921461685</c:v>
                </c:pt>
                <c:pt idx="4">
                  <c:v>95.175220902085513</c:v>
                </c:pt>
                <c:pt idx="5">
                  <c:v>89.393713167683956</c:v>
                </c:pt>
                <c:pt idx="6">
                  <c:v>83.962010301290348</c:v>
                </c:pt>
                <c:pt idx="7">
                  <c:v>78.859112737515872</c:v>
                </c:pt>
                <c:pt idx="8">
                  <c:v>74.065262053065368</c:v>
                </c:pt>
                <c:pt idx="9">
                  <c:v>69.561869926963411</c:v>
                </c:pt>
                <c:pt idx="10">
                  <c:v>65.331450886281942</c:v>
                </c:pt>
                <c:pt idx="11">
                  <c:v>61.357558676368143</c:v>
                </c:pt>
                <c:pt idx="12">
                  <c:v>57.624726085731986</c:v>
                </c:pt>
                <c:pt idx="13">
                  <c:v>54.118408063380727</c:v>
                </c:pt>
                <c:pt idx="14">
                  <c:v>50.824927977493246</c:v>
                </c:pt>
                <c:pt idx="15">
                  <c:v>47.731426856358489</c:v>
                </c:pt>
                <c:pt idx="16">
                  <c:v>44.82581546508041</c:v>
                </c:pt>
                <c:pt idx="17">
                  <c:v>42.096729076659372</c:v>
                </c:pt>
                <c:pt idx="18">
                  <c:v>39.533484803940915</c:v>
                </c:pt>
                <c:pt idx="19">
                  <c:v>37.126041349755958</c:v>
                </c:pt>
                <c:pt idx="20">
                  <c:v>34.864961054874001</c:v>
                </c:pt>
                <c:pt idx="21">
                  <c:v>32.74137412590138</c:v>
                </c:pt>
                <c:pt idx="22">
                  <c:v>30.746944918908127</c:v>
                </c:pt>
                <c:pt idx="23">
                  <c:v>28.873840170107801</c:v>
                </c:pt>
                <c:pt idx="24">
                  <c:v>27.1146990715926</c:v>
                </c:pt>
                <c:pt idx="25">
                  <c:v>25.462605087254403</c:v>
                </c:pt>
                <c:pt idx="26">
                  <c:v>23.911059407316625</c:v>
                </c:pt>
                <c:pt idx="27">
                  <c:v>22.453955967811645</c:v>
                </c:pt>
                <c:pt idx="28">
                  <c:v>21.085557922290416</c:v>
                </c:pt>
                <c:pt idx="29">
                  <c:v>19.800475508319082</c:v>
                </c:pt>
                <c:pt idx="30">
                  <c:v>18.593645212289935</c:v>
                </c:pt>
                <c:pt idx="31">
                  <c:v>17.460310167442991</c:v>
                </c:pt>
                <c:pt idx="32">
                  <c:v>16.396001713101725</c:v>
                </c:pt>
                <c:pt idx="33">
                  <c:v>15.396522044441458</c:v>
                </c:pt>
                <c:pt idx="34">
                  <c:v>14.457927899830963</c:v>
                </c:pt>
                <c:pt idx="35">
                  <c:v>13.576515208144853</c:v>
                </c:pt>
                <c:pt idx="36">
                  <c:v>12.748804663512981</c:v>
                </c:pt>
                <c:pt idx="37">
                  <c:v>11.971528152570189</c:v>
                </c:pt>
                <c:pt idx="38">
                  <c:v>11.241615994778712</c:v>
                </c:pt>
                <c:pt idx="39">
                  <c:v>10.556184948170026</c:v>
                </c:pt>
                <c:pt idx="40">
                  <c:v>9.9125269348811695</c:v>
                </c:pt>
                <c:pt idx="41">
                  <c:v>9.308098438107459</c:v>
                </c:pt>
                <c:pt idx="42">
                  <c:v>8.7405105418956843</c:v>
                </c:pt>
                <c:pt idx="43">
                  <c:v>8.20751956331722</c:v>
                </c:pt>
                <c:pt idx="44">
                  <c:v>7.7070182538840601</c:v>
                </c:pt>
                <c:pt idx="45">
                  <c:v>7.2370275272398095</c:v>
                </c:pt>
                <c:pt idx="46">
                  <c:v>6.7956886865493198</c:v>
                </c:pt>
                <c:pt idx="47">
                  <c:v>6.3812561209010781</c:v>
                </c:pt>
                <c:pt idx="48">
                  <c:v>5.9920904434454085</c:v>
                </c:pt>
                <c:pt idx="49">
                  <c:v>5.6266520385169523</c:v>
                </c:pt>
                <c:pt idx="50">
                  <c:v>5.2834950089037713</c:v>
                </c:pt>
                <c:pt idx="51">
                  <c:v>4.9612614781978115</c:v>
                </c:pt>
                <c:pt idx="52">
                  <c:v>4.6586762441626322</c:v>
                </c:pt>
                <c:pt idx="53">
                  <c:v>4.3745417551297683</c:v>
                </c:pt>
                <c:pt idx="54">
                  <c:v>4.1077333896324539</c:v>
                </c:pt>
                <c:pt idx="55">
                  <c:v>3.8571950201655079</c:v>
                </c:pt>
                <c:pt idx="56">
                  <c:v>3.6219348515253666</c:v>
                </c:pt>
                <c:pt idx="57">
                  <c:v>3.4010215043618448</c:v>
                </c:pt>
                <c:pt idx="58">
                  <c:v>3.193580341225069</c:v>
                </c:pt>
                <c:pt idx="59">
                  <c:v>2.9987900125691902</c:v>
                </c:pt>
                <c:pt idx="60">
                  <c:v>2.8158792165753028</c:v>
                </c:pt>
                <c:pt idx="61">
                  <c:v>2.6441236523020724</c:v>
                </c:pt>
                <c:pt idx="62">
                  <c:v>2.4828431559228319</c:v>
                </c:pt>
                <c:pt idx="63">
                  <c:v>2.3313990166411189</c:v>
                </c:pt>
                <c:pt idx="64">
                  <c:v>2.1891914511059678</c:v>
                </c:pt>
                <c:pt idx="65">
                  <c:v>2.055657234283768</c:v>
                </c:pt>
                <c:pt idx="66">
                  <c:v>1.9302674703902822</c:v>
                </c:pt>
                <c:pt idx="67">
                  <c:v>1.8125255052552882</c:v>
                </c:pt>
                <c:pt idx="68">
                  <c:v>1.7019649596213338</c:v>
                </c:pt>
                <c:pt idx="69">
                  <c:v>1.5981478854312741</c:v>
                </c:pt>
                <c:pt idx="70">
                  <c:v>1.5006630355401418</c:v>
                </c:pt>
                <c:pt idx="71">
                  <c:v>1.4091242345526449</c:v>
                </c:pt>
                <c:pt idx="72">
                  <c:v>1.3231688528396039</c:v>
                </c:pt>
                <c:pt idx="73">
                  <c:v>1.2424563693835244</c:v>
                </c:pt>
                <c:pt idx="74">
                  <c:v>1.1666670275563042</c:v>
                </c:pt>
                <c:pt idx="75">
                  <c:v>1.0955005667448796</c:v>
                </c:pt>
                <c:pt idx="76">
                  <c:v>1.0286750359776498</c:v>
                </c:pt>
                <c:pt idx="77">
                  <c:v>0.96592567725116762</c:v>
                </c:pt>
                <c:pt idx="78">
                  <c:v>0.90700387719159015</c:v>
                </c:pt>
                <c:pt idx="79">
                  <c:v>0.851676182951418</c:v>
                </c:pt>
                <c:pt idx="80">
                  <c:v>0.79972337892536038</c:v>
                </c:pt>
                <c:pt idx="81">
                  <c:v>0.75093961813522392</c:v>
                </c:pt>
                <c:pt idx="82">
                  <c:v>0.70513160691776833</c:v>
                </c:pt>
                <c:pt idx="83">
                  <c:v>0.66211783949901959</c:v>
                </c:pt>
                <c:pt idx="84">
                  <c:v>0.62172788040534177</c:v>
                </c:pt>
                <c:pt idx="85">
                  <c:v>0.58380168856078785</c:v>
                </c:pt>
                <c:pt idx="86">
                  <c:v>0.54818898238778591</c:v>
                </c:pt>
                <c:pt idx="87">
                  <c:v>0.51474864727851444</c:v>
                </c:pt>
                <c:pt idx="88">
                  <c:v>0.48334817586904283</c:v>
                </c:pt>
                <c:pt idx="89">
                  <c:v>0.45386314180003723</c:v>
                </c:pt>
                <c:pt idx="90">
                  <c:v>0.42617670696433857</c:v>
                </c:pt>
                <c:pt idx="91">
                  <c:v>0.40017916019133187</c:v>
                </c:pt>
                <c:pt idx="92">
                  <c:v>0.37576748326763487</c:v>
                </c:pt>
                <c:pt idx="93">
                  <c:v>0.35284493882669948</c:v>
                </c:pt>
                <c:pt idx="94">
                  <c:v>0.33132069240965051</c:v>
                </c:pt>
                <c:pt idx="95">
                  <c:v>0.31110944887741521</c:v>
                </c:pt>
                <c:pt idx="96">
                  <c:v>0.2921311154764259</c:v>
                </c:pt>
                <c:pt idx="97">
                  <c:v>0.27431048609040753</c:v>
                </c:pt>
                <c:pt idx="98">
                  <c:v>0.25757694052728997</c:v>
                </c:pt>
                <c:pt idx="99">
                  <c:v>0.24186416635932156</c:v>
                </c:pt>
                <c:pt idx="100">
                  <c:v>0.22710989648194713</c:v>
                </c:pt>
                <c:pt idx="101">
                  <c:v>0.21325566170807495</c:v>
                </c:pt>
                <c:pt idx="102">
                  <c:v>0.20024655976470576</c:v>
                </c:pt>
                <c:pt idx="103">
                  <c:v>0.18803103727472098</c:v>
                </c:pt>
                <c:pt idx="104">
                  <c:v>0.17656068472388287</c:v>
                </c:pt>
                <c:pt idx="105">
                  <c:v>0.1657900464634515</c:v>
                </c:pt>
                <c:pt idx="106">
                  <c:v>0.15567643823047997</c:v>
                </c:pt>
                <c:pt idx="107">
                  <c:v>0.1461797817541626</c:v>
                </c:pt>
                <c:pt idx="108">
                  <c:v>0.13726244209575947</c:v>
                </c:pt>
                <c:pt idx="109">
                  <c:v>0.12888907934082316</c:v>
                </c:pt>
                <c:pt idx="110">
                  <c:v>0.12102651054303602</c:v>
                </c:pt>
                <c:pt idx="111">
                  <c:v>0.11364357576860384</c:v>
                </c:pt>
                <c:pt idx="112">
                  <c:v>0.10671101780956588</c:v>
                </c:pt>
                <c:pt idx="113">
                  <c:v>0.10020136189697969</c:v>
                </c:pt>
                <c:pt idx="114">
                  <c:v>9.4088810449960453E-2</c:v>
                </c:pt>
                <c:pt idx="115">
                  <c:v>8.8349139874982302E-2</c:v>
                </c:pt>
                <c:pt idx="116">
                  <c:v>8.295960283271768E-2</c:v>
                </c:pt>
                <c:pt idx="117">
                  <c:v>7.7898841440049202E-2</c:v>
                </c:pt>
                <c:pt idx="118">
                  <c:v>7.3146799105109003E-2</c:v>
                </c:pt>
                <c:pt idx="119">
                  <c:v>6.86846432975078E-2</c:v>
                </c:pt>
                <c:pt idx="120">
                  <c:v>6.4494689685418383E-2</c:v>
                </c:pt>
                <c:pt idx="121">
                  <c:v>6.0560335157503462E-2</c:v>
                </c:pt>
                <c:pt idx="122">
                  <c:v>5.686598606063141E-2</c:v>
                </c:pt>
                <c:pt idx="123">
                  <c:v>5.3397002156977874E-2</c:v>
                </c:pt>
                <c:pt idx="124">
                  <c:v>5.0139635113471206E-2</c:v>
                </c:pt>
                <c:pt idx="125">
                  <c:v>4.7080976559553969E-2</c:v>
                </c:pt>
                <c:pt idx="126">
                  <c:v>4.4208904094560672E-2</c:v>
                </c:pt>
                <c:pt idx="127">
                  <c:v>4.1512035496511786E-2</c:v>
                </c:pt>
                <c:pt idx="128">
                  <c:v>3.8979683614341981E-2</c:v>
                </c:pt>
                <c:pt idx="129">
                  <c:v>3.6601811943564808E-2</c:v>
                </c:pt>
                <c:pt idx="130">
                  <c:v>3.4368997036454386E-2</c:v>
                </c:pt>
                <c:pt idx="131">
                  <c:v>3.2272390228760904E-2</c:v>
                </c:pt>
                <c:pt idx="132">
                  <c:v>3.0303682100227439E-2</c:v>
                </c:pt>
                <c:pt idx="133">
                  <c:v>2.8455071035815818E-2</c:v>
                </c:pt>
                <c:pt idx="134">
                  <c:v>2.6719229736563991E-2</c:v>
                </c:pt>
                <c:pt idx="135">
                  <c:v>2.5089280615327246E-2</c:v>
                </c:pt>
                <c:pt idx="136">
                  <c:v>2.3558762307620728E-2</c:v>
                </c:pt>
                <c:pt idx="137">
                  <c:v>2.2121609851520146E-2</c:v>
                </c:pt>
                <c:pt idx="138">
                  <c:v>2.0772127349571772E-2</c:v>
                </c:pt>
                <c:pt idx="139">
                  <c:v>1.9504967465229856E-2</c:v>
                </c:pt>
                <c:pt idx="140">
                  <c:v>1.8315108185476985E-2</c:v>
                </c:pt>
                <c:pt idx="141">
                  <c:v>1.7197833684160137E-2</c:v>
                </c:pt>
                <c:pt idx="142">
                  <c:v>1.6148715185323449E-2</c:v>
                </c:pt>
                <c:pt idx="143">
                  <c:v>1.5163596610710879E-2</c:v>
                </c:pt>
                <c:pt idx="144">
                  <c:v>1.4238572709280613E-2</c:v>
                </c:pt>
                <c:pt idx="145">
                  <c:v>1.3369978121969174E-2</c:v>
                </c:pt>
                <c:pt idx="146">
                  <c:v>1.2554370295374356E-2</c:v>
                </c:pt>
                <c:pt idx="147">
                  <c:v>1.178851717960917E-2</c:v>
                </c:pt>
                <c:pt idx="148">
                  <c:v>1.1069383559247758E-2</c:v>
                </c:pt>
                <c:pt idx="149">
                  <c:v>1.0394118751176466E-2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DE-429E-B0A4-DF0AE9E9F99A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curve-70-100'!$V$3:$V$205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18.768796943731125</c:v>
                </c:pt>
                <c:pt idx="4">
                  <c:v>17.628742031010614</c:v>
                </c:pt>
                <c:pt idx="5">
                  <c:v>16.557656419406985</c:v>
                </c:pt>
                <c:pt idx="6">
                  <c:v>15.551400761895096</c:v>
                </c:pt>
                <c:pt idx="7">
                  <c:v>14.60608023660992</c:v>
                </c:pt>
                <c:pt idx="8">
                  <c:v>13.71803056529064</c:v>
                </c:pt>
                <c:pt idx="9">
                  <c:v>12.883804776182563</c:v>
                </c:pt>
                <c:pt idx="10">
                  <c:v>12.100160677350758</c:v>
                </c:pt>
                <c:pt idx="11">
                  <c:v>11.36404900952348</c:v>
                </c:pt>
                <c:pt idx="12">
                  <c:v>10.672602246064589</c:v>
                </c:pt>
                <c:pt idx="13">
                  <c:v>10.02312400919303</c:v>
                </c:pt>
                <c:pt idx="14">
                  <c:v>9.4130790737190217</c:v>
                </c:pt>
                <c:pt idx="15">
                  <c:v>8.8400839281743693</c:v>
                </c:pt>
                <c:pt idx="16">
                  <c:v>8.3018978656190789</c:v>
                </c:pt>
                <c:pt idx="17">
                  <c:v>7.7964145774189753</c:v>
                </c:pt>
                <c:pt idx="18">
                  <c:v>7.3216542248077943</c:v>
                </c:pt>
                <c:pt idx="19">
                  <c:v>6.8757559614018859</c:v>
                </c:pt>
                <c:pt idx="20">
                  <c:v>6.4569708840123141</c:v>
                </c:pt>
                <c:pt idx="21">
                  <c:v>6.0636553896054046</c:v>
                </c:pt>
                <c:pt idx="22">
                  <c:v>5.6942649151237035</c:v>
                </c:pt>
                <c:pt idx="23">
                  <c:v>5.3473480397903117</c:v>
                </c:pt>
                <c:pt idx="24">
                  <c:v>5.0215409307852177</c:v>
                </c:pt>
                <c:pt idx="25">
                  <c:v>4.7155621126759861</c:v>
                </c:pt>
                <c:pt idx="26">
                  <c:v>4.42820754161799</c:v>
                </c:pt>
                <c:pt idx="27">
                  <c:v>4.1583459705285541</c:v>
                </c:pt>
                <c:pt idx="28">
                  <c:v>3.9049145842251503</c:v>
                </c:pt>
                <c:pt idx="29">
                  <c:v>3.6669148937695799</c:v>
                </c:pt>
                <c:pt idx="30">
                  <c:v>3.4434088720458611</c:v>
                </c:pt>
                <c:pt idx="31">
                  <c:v>3.2335153184215315</c:v>
                </c:pt>
                <c:pt idx="32">
                  <c:v>3.0364064390764334</c:v>
                </c:pt>
                <c:pt idx="33">
                  <c:v>2.8513046298361822</c:v>
                </c:pt>
                <c:pt idx="34">
                  <c:v>2.6774794516382094</c:v>
                </c:pt>
                <c:pt idx="35">
                  <c:v>2.5142447842019244</c:v>
                </c:pt>
                <c:pt idx="36">
                  <c:v>2.3609561518278532</c:v>
                </c:pt>
                <c:pt idx="37">
                  <c:v>2.2170082074035591</c:v>
                </c:pt>
                <c:pt idx="38">
                  <c:v>2.081832367275549</c:v>
                </c:pt>
                <c:pt idx="39">
                  <c:v>1.954894588127587</c:v>
                </c:pt>
                <c:pt idx="40">
                  <c:v>1.8356932773855306</c:v>
                </c:pt>
                <c:pt idx="41">
                  <c:v>1.7237573281625453</c:v>
                </c:pt>
                <c:pt idx="42">
                  <c:v>1.6186442734289486</c:v>
                </c:pt>
                <c:pt idx="43">
                  <c:v>1.5199385500408449</c:v>
                </c:pt>
                <c:pt idx="44">
                  <c:v>1.4272498683243209</c:v>
                </c:pt>
                <c:pt idx="45">
                  <c:v>1.3402116792415877</c:v>
                </c:pt>
                <c:pt idx="46">
                  <c:v>1.2584797342030107</c:v>
                </c:pt>
                <c:pt idx="47">
                  <c:v>1.1817307318295889</c:v>
                </c:pt>
                <c:pt idx="48">
                  <c:v>1.1096610466032608</c:v>
                </c:pt>
                <c:pt idx="49">
                  <c:v>1.0419855333299033</c:v>
                </c:pt>
                <c:pt idx="50">
                  <c:v>0.97843640576966706</c:v>
                </c:pt>
                <c:pt idx="51">
                  <c:v>0.91876218108133401</c:v>
                </c:pt>
                <c:pt idx="52">
                  <c:v>0.86272668932130259</c:v>
                </c:pt>
                <c:pt idx="53">
                  <c:v>0.81010814280801924</c:v>
                </c:pt>
                <c:pt idx="54">
                  <c:v>0.76069826168145838</c:v>
                </c:pt>
                <c:pt idx="55">
                  <c:v>0.71430145211381912</c:v>
                </c:pt>
                <c:pt idx="56">
                  <c:v>0.67073403539952281</c:v>
                </c:pt>
                <c:pt idx="57">
                  <c:v>0.62982352248219797</c:v>
                </c:pt>
                <c:pt idx="58">
                  <c:v>0.59140793341239117</c:v>
                </c:pt>
                <c:pt idx="59">
                  <c:v>0.55533515755934459</c:v>
                </c:pt>
                <c:pt idx="60">
                  <c:v>0.5214623534377516</c:v>
                </c:pt>
                <c:pt idx="61">
                  <c:v>0.48965538435252753</c:v>
                </c:pt>
                <c:pt idx="62">
                  <c:v>0.45978828796311433</c:v>
                </c:pt>
                <c:pt idx="63">
                  <c:v>0.43174277913449188</c:v>
                </c:pt>
                <c:pt idx="64">
                  <c:v>0.40540778215136797</c:v>
                </c:pt>
                <c:pt idx="65">
                  <c:v>0.38067899191585042</c:v>
                </c:pt>
                <c:pt idx="66">
                  <c:v>0.35745846109103141</c:v>
                </c:pt>
                <c:pt idx="67">
                  <c:v>0.33565421344361468</c:v>
                </c:pt>
                <c:pt idx="68">
                  <c:v>0.31517987958862292</c:v>
                </c:pt>
                <c:pt idx="69">
                  <c:v>0.29595435551588167</c:v>
                </c:pt>
                <c:pt idx="70">
                  <c:v>0.27790148212636367</c:v>
                </c:pt>
                <c:pt idx="71">
                  <c:v>0.26094974350021616</c:v>
                </c:pt>
                <c:pt idx="72">
                  <c:v>0.24503198427616724</c:v>
                </c:pt>
                <c:pt idx="73">
                  <c:v>0.23008514348443754</c:v>
                </c:pt>
                <c:pt idx="74">
                  <c:v>0.21605000559254961</c:v>
                </c:pt>
                <c:pt idx="75">
                  <c:v>0.20287096559989948</c:v>
                </c:pt>
                <c:pt idx="76">
                  <c:v>0.19049580932017918</c:v>
                </c:pt>
                <c:pt idx="77">
                  <c:v>0.17887550657347262</c:v>
                </c:pt>
                <c:pt idx="78">
                  <c:v>0.16796401703489394</c:v>
                </c:pt>
                <c:pt idx="79">
                  <c:v>0.15771810798037578</c:v>
                </c:pt>
                <c:pt idx="80">
                  <c:v>0.14809718329678034</c:v>
                </c:pt>
                <c:pt idx="81">
                  <c:v>0.13906312261724452</c:v>
                </c:pt>
                <c:pt idx="82">
                  <c:v>0.13058013032862803</c:v>
                </c:pt>
                <c:pt idx="83">
                  <c:v>0.12261459381823769</c:v>
                </c:pt>
                <c:pt idx="84">
                  <c:v>0.11513495058013135</c:v>
                </c:pt>
                <c:pt idx="85">
                  <c:v>0.10811156304191272</c:v>
                </c:pt>
                <c:pt idx="86">
                  <c:v>0.10151660098545179</c:v>
                </c:pt>
                <c:pt idx="87">
                  <c:v>9.5323931814661478E-2</c:v>
                </c:pt>
                <c:pt idx="88">
                  <c:v>8.9509016898414728E-2</c:v>
                </c:pt>
                <c:pt idx="89">
                  <c:v>8.4048814115167403E-2</c:v>
                </c:pt>
                <c:pt idx="90">
                  <c:v>7.8921686599287E-2</c:v>
                </c:pt>
                <c:pt idx="91">
                  <c:v>7.4107317309390908E-2</c:v>
                </c:pt>
                <c:pt idx="92">
                  <c:v>6.9586628659301653E-2</c:v>
                </c:pt>
                <c:pt idx="93">
                  <c:v>6.5341706199095739E-2</c:v>
                </c:pt>
                <c:pt idx="94">
                  <c:v>6.1355728624423733E-2</c:v>
                </c:pt>
                <c:pt idx="95">
                  <c:v>5.7612900443704262E-2</c:v>
                </c:pt>
                <c:pt idx="96">
                  <c:v>5.4098389581369588E-2</c:v>
                </c:pt>
                <c:pt idx="97">
                  <c:v>5.0798268904639343E-2</c:v>
                </c:pt>
                <c:pt idx="98">
                  <c:v>4.7699460534733618E-2</c:v>
                </c:pt>
                <c:pt idx="99">
                  <c:v>4.4789684334745061E-2</c:v>
                </c:pt>
                <c:pt idx="100">
                  <c:v>4.2057409308515759E-2</c:v>
                </c:pt>
                <c:pt idx="101">
                  <c:v>3.9491807783953448E-2</c:v>
                </c:pt>
                <c:pt idx="102">
                  <c:v>3.7082712633917936E-2</c:v>
                </c:pt>
                <c:pt idx="103">
                  <c:v>3.4820576901850586E-2</c:v>
                </c:pt>
                <c:pt idx="104">
                  <c:v>3.2696435832146875E-2</c:v>
                </c:pt>
                <c:pt idx="105">
                  <c:v>3.0701871684968296E-2</c:v>
                </c:pt>
                <c:pt idx="106">
                  <c:v>2.8828979943273936E-2</c:v>
                </c:pt>
                <c:pt idx="107">
                  <c:v>2.7070338683987671E-2</c:v>
                </c:pt>
                <c:pt idx="108">
                  <c:v>2.5418978455427066E-2</c:v>
                </c:pt>
                <c:pt idx="109">
                  <c:v>2.3868354812606185E-2</c:v>
                </c:pt>
                <c:pt idx="110">
                  <c:v>2.2412322751019786E-2</c:v>
                </c:pt>
                <c:pt idx="111">
                  <c:v>2.1045111899820057E-2</c:v>
                </c:pt>
                <c:pt idx="112">
                  <c:v>1.9761304246301847E-2</c:v>
                </c:pt>
                <c:pt idx="113">
                  <c:v>1.8555811860387905E-2</c:v>
                </c:pt>
                <c:pt idx="114">
                  <c:v>1.7423857403553455E-2</c:v>
                </c:pt>
                <c:pt idx="115">
                  <c:v>1.6360955017447054E-2</c:v>
                </c:pt>
                <c:pt idx="116">
                  <c:v>1.5362892225034841E-2</c:v>
                </c:pt>
                <c:pt idx="117">
                  <c:v>1.4425713856791589E-2</c:v>
                </c:pt>
                <c:pt idx="118">
                  <c:v>1.3545705723760904E-2</c:v>
                </c:pt>
                <c:pt idx="119">
                  <c:v>1.2719380315662221E-2</c:v>
                </c:pt>
                <c:pt idx="120">
                  <c:v>1.1943462752128653E-2</c:v>
                </c:pt>
                <c:pt idx="121">
                  <c:v>1.1214878379295357E-2</c:v>
                </c:pt>
                <c:pt idx="122">
                  <c:v>1.0530739480429929E-2</c:v>
                </c:pt>
                <c:pt idx="123">
                  <c:v>9.8883348975675744E-3</c:v>
                </c:pt>
                <c:pt idx="124">
                  <c:v>9.2851186406228692E-3</c:v>
                </c:pt>
                <c:pt idx="125">
                  <c:v>8.7187002684174786E-3</c:v>
                </c:pt>
                <c:pt idx="126">
                  <c:v>8.1868348900115961E-3</c:v>
                </c:pt>
                <c:pt idx="127">
                  <c:v>7.6874146848204816E-3</c:v>
                </c:pt>
                <c:pt idx="128">
                  <c:v>7.2184605492964238E-3</c:v>
                </c:pt>
                <c:pt idx="129">
                  <c:v>6.7781138701761279E-3</c:v>
                </c:pt>
                <c:pt idx="130">
                  <c:v>6.3646295633823513E-3</c:v>
                </c:pt>
                <c:pt idx="131">
                  <c:v>5.9763689863601144E-3</c:v>
                </c:pt>
                <c:pt idx="132">
                  <c:v>5.6117933566746103E-3</c:v>
                </c:pt>
                <c:pt idx="133">
                  <c:v>5.2694579300016642E-3</c:v>
                </c:pt>
                <c:pt idx="134">
                  <c:v>4.9480057984219172E-3</c:v>
                </c:pt>
                <c:pt idx="135">
                  <c:v>4.6461633340655339E-3</c:v>
                </c:pt>
                <c:pt idx="136">
                  <c:v>4.3627339874063864E-3</c:v>
                </c:pt>
                <c:pt idx="137">
                  <c:v>4.0965946168647349E-3</c:v>
                </c:pt>
                <c:pt idx="138">
                  <c:v>3.8466904261902357E-3</c:v>
                </c:pt>
                <c:pt idx="139">
                  <c:v>3.6120311674991967E-3</c:v>
                </c:pt>
                <c:pt idx="140">
                  <c:v>3.3916868380501342E-3</c:v>
                </c:pt>
                <c:pt idx="141">
                  <c:v>3.1847841364118779E-3</c:v>
                </c:pt>
                <c:pt idx="142">
                  <c:v>2.9905029186316767E-3</c:v>
                </c:pt>
                <c:pt idx="143">
                  <c:v>2.8080735403612778E-3</c:v>
                </c:pt>
                <c:pt idx="144">
                  <c:v>2.6367728067633323E-3</c:v>
                </c:pt>
                <c:pt idx="145">
                  <c:v>2.4759219474645988E-3</c:v>
                </c:pt>
                <c:pt idx="146">
                  <c:v>2.3248834524203232E-3</c:v>
                </c:pt>
                <c:pt idx="147">
                  <c:v>2.183058793736592E-3</c:v>
                </c:pt>
                <c:pt idx="148">
                  <c:v>2.0498858943618359E-3</c:v>
                </c:pt>
                <c:pt idx="149">
                  <c:v>1.9248368499091839E-3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4DE-429E-B0A4-DF0AE9E9F99A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curve-70-100'!$X$3:$X$205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3.7537593887462251</c:v>
                </c:pt>
                <c:pt idx="4">
                  <c:v>3.5257484062021227</c:v>
                </c:pt>
                <c:pt idx="5">
                  <c:v>3.3115312838813971</c:v>
                </c:pt>
                <c:pt idx="6">
                  <c:v>3.1102801523790191</c:v>
                </c:pt>
                <c:pt idx="7">
                  <c:v>2.9212160473219839</c:v>
                </c:pt>
                <c:pt idx="8">
                  <c:v>2.743606113058128</c:v>
                </c:pt>
                <c:pt idx="9">
                  <c:v>2.5767609552365127</c:v>
                </c:pt>
                <c:pt idx="10">
                  <c:v>2.4200321354701515</c:v>
                </c:pt>
                <c:pt idx="11">
                  <c:v>2.2728098019046961</c:v>
                </c:pt>
                <c:pt idx="12">
                  <c:v>2.1345204492129177</c:v>
                </c:pt>
                <c:pt idx="13">
                  <c:v>2.0046248018386059</c:v>
                </c:pt>
                <c:pt idx="14">
                  <c:v>1.8826158147438043</c:v>
                </c:pt>
                <c:pt idx="15">
                  <c:v>1.7680167856348739</c:v>
                </c:pt>
                <c:pt idx="16">
                  <c:v>1.6603795731238158</c:v>
                </c:pt>
                <c:pt idx="17">
                  <c:v>1.5592829154837951</c:v>
                </c:pt>
                <c:pt idx="18">
                  <c:v>1.4643308449615589</c:v>
                </c:pt>
                <c:pt idx="19">
                  <c:v>1.3751511922803772</c:v>
                </c:pt>
                <c:pt idx="20">
                  <c:v>1.2913941768024628</c:v>
                </c:pt>
                <c:pt idx="21">
                  <c:v>1.2127310779210809</c:v>
                </c:pt>
                <c:pt idx="22">
                  <c:v>1.1388529830247407</c:v>
                </c:pt>
                <c:pt idx="23">
                  <c:v>1.0694696079580623</c:v>
                </c:pt>
                <c:pt idx="24">
                  <c:v>1.0043081861570435</c:v>
                </c:pt>
                <c:pt idx="25">
                  <c:v>0.94311242253519723</c:v>
                </c:pt>
                <c:pt idx="26">
                  <c:v>0.885641508323598</c:v>
                </c:pt>
                <c:pt idx="27">
                  <c:v>0.83166919410571083</c:v>
                </c:pt>
                <c:pt idx="28">
                  <c:v>0.78098291684503007</c:v>
                </c:pt>
                <c:pt idx="29">
                  <c:v>0.733382978753916</c:v>
                </c:pt>
                <c:pt idx="30">
                  <c:v>0.68868177440917222</c:v>
                </c:pt>
                <c:pt idx="31">
                  <c:v>0.6467030636843063</c:v>
                </c:pt>
                <c:pt idx="32">
                  <c:v>0.60728128781528667</c:v>
                </c:pt>
                <c:pt idx="33">
                  <c:v>0.57026092596723643</c:v>
                </c:pt>
                <c:pt idx="34">
                  <c:v>0.53549589032764189</c:v>
                </c:pt>
                <c:pt idx="35">
                  <c:v>0.50284895684038489</c:v>
                </c:pt>
                <c:pt idx="36">
                  <c:v>0.47219123036557065</c:v>
                </c:pt>
                <c:pt idx="37">
                  <c:v>0.44340164148071182</c:v>
                </c:pt>
                <c:pt idx="38">
                  <c:v>0.4163664734551098</c:v>
                </c:pt>
                <c:pt idx="39">
                  <c:v>0.3909789176255174</c:v>
                </c:pt>
                <c:pt idx="40">
                  <c:v>0.36713865547710611</c:v>
                </c:pt>
                <c:pt idx="41">
                  <c:v>0.34475146563250908</c:v>
                </c:pt>
                <c:pt idx="42">
                  <c:v>0.32372885468578971</c:v>
                </c:pt>
                <c:pt idx="43">
                  <c:v>0.30398771000816899</c:v>
                </c:pt>
                <c:pt idx="44">
                  <c:v>0.28544997366486419</c:v>
                </c:pt>
                <c:pt idx="45">
                  <c:v>0.26804233584831755</c:v>
                </c:pt>
                <c:pt idx="46">
                  <c:v>0.25169594684060215</c:v>
                </c:pt>
                <c:pt idx="47">
                  <c:v>0.23634614636591778</c:v>
                </c:pt>
                <c:pt idx="48">
                  <c:v>0.22193220932065216</c:v>
                </c:pt>
                <c:pt idx="49">
                  <c:v>0.20839710666598066</c:v>
                </c:pt>
                <c:pt idx="50">
                  <c:v>0.19568728115393341</c:v>
                </c:pt>
                <c:pt idx="51">
                  <c:v>0.1837524362162668</c:v>
                </c:pt>
                <c:pt idx="52">
                  <c:v>0.17254533786426052</c:v>
                </c:pt>
                <c:pt idx="53">
                  <c:v>0.16202162856160385</c:v>
                </c:pt>
                <c:pt idx="54">
                  <c:v>0.15213965233629168</c:v>
                </c:pt>
                <c:pt idx="55">
                  <c:v>0.14286029042276382</c:v>
                </c:pt>
                <c:pt idx="56">
                  <c:v>0.13414680707990456</c:v>
                </c:pt>
                <c:pt idx="57">
                  <c:v>0.12596470449643959</c:v>
                </c:pt>
                <c:pt idx="58">
                  <c:v>0.11828158668247823</c:v>
                </c:pt>
                <c:pt idx="59">
                  <c:v>0.11106703151186892</c:v>
                </c:pt>
                <c:pt idx="60">
                  <c:v>0.10429247068755032</c:v>
                </c:pt>
                <c:pt idx="61">
                  <c:v>9.7931076870505507E-2</c:v>
                </c:pt>
                <c:pt idx="62">
                  <c:v>9.1957657592622866E-2</c:v>
                </c:pt>
                <c:pt idx="63">
                  <c:v>8.6348555826898377E-2</c:v>
                </c:pt>
                <c:pt idx="64">
                  <c:v>8.1081556430273594E-2</c:v>
                </c:pt>
                <c:pt idx="65">
                  <c:v>7.6135798383170084E-2</c:v>
                </c:pt>
                <c:pt idx="66">
                  <c:v>7.1491692218206282E-2</c:v>
                </c:pt>
                <c:pt idx="67">
                  <c:v>6.7130842688722936E-2</c:v>
                </c:pt>
                <c:pt idx="68">
                  <c:v>6.3035975917724585E-2</c:v>
                </c:pt>
                <c:pt idx="69">
                  <c:v>5.9190871103176335E-2</c:v>
                </c:pt>
                <c:pt idx="70">
                  <c:v>5.5580296425272735E-2</c:v>
                </c:pt>
                <c:pt idx="71">
                  <c:v>5.2189948700043232E-2</c:v>
                </c:pt>
                <c:pt idx="72">
                  <c:v>4.9006396855233447E-2</c:v>
                </c:pt>
                <c:pt idx="73">
                  <c:v>4.6017028696887508E-2</c:v>
                </c:pt>
                <c:pt idx="74">
                  <c:v>4.3210001118509922E-2</c:v>
                </c:pt>
                <c:pt idx="75">
                  <c:v>4.0574193119979896E-2</c:v>
                </c:pt>
                <c:pt idx="76">
                  <c:v>3.8099161864035835E-2</c:v>
                </c:pt>
                <c:pt idx="77">
                  <c:v>3.5775101314694524E-2</c:v>
                </c:pt>
                <c:pt idx="78">
                  <c:v>3.3592803406978788E-2</c:v>
                </c:pt>
                <c:pt idx="79">
                  <c:v>3.1543621596075155E-2</c:v>
                </c:pt>
                <c:pt idx="80">
                  <c:v>2.9619436659356069E-2</c:v>
                </c:pt>
                <c:pt idx="81">
                  <c:v>2.7812624523448903E-2</c:v>
                </c:pt>
                <c:pt idx="82">
                  <c:v>2.6116026065725606E-2</c:v>
                </c:pt>
                <c:pt idx="83">
                  <c:v>2.4522918763647539E-2</c:v>
                </c:pt>
                <c:pt idx="84">
                  <c:v>2.3026990116026269E-2</c:v>
                </c:pt>
                <c:pt idx="85">
                  <c:v>2.1622312608382543E-2</c:v>
                </c:pt>
                <c:pt idx="86">
                  <c:v>2.0303320197090358E-2</c:v>
                </c:pt>
                <c:pt idx="87">
                  <c:v>1.9064786362932296E-2</c:v>
                </c:pt>
                <c:pt idx="88">
                  <c:v>1.7901803379682946E-2</c:v>
                </c:pt>
                <c:pt idx="89">
                  <c:v>1.6809762823033481E-2</c:v>
                </c:pt>
                <c:pt idx="90">
                  <c:v>1.57843373198574E-2</c:v>
                </c:pt>
                <c:pt idx="91">
                  <c:v>1.4821463461878182E-2</c:v>
                </c:pt>
                <c:pt idx="92">
                  <c:v>1.3917325731860331E-2</c:v>
                </c:pt>
                <c:pt idx="93">
                  <c:v>1.3068341239819148E-2</c:v>
                </c:pt>
                <c:pt idx="94">
                  <c:v>1.2271145724884747E-2</c:v>
                </c:pt>
                <c:pt idx="95">
                  <c:v>1.1522580088740852E-2</c:v>
                </c:pt>
                <c:pt idx="96">
                  <c:v>1.0819677916273918E-2</c:v>
                </c:pt>
                <c:pt idx="97">
                  <c:v>1.0159653780927869E-2</c:v>
                </c:pt>
                <c:pt idx="98">
                  <c:v>9.5398921069467235E-3</c:v>
                </c:pt>
                <c:pt idx="99">
                  <c:v>8.9579368669490123E-3</c:v>
                </c:pt>
                <c:pt idx="100">
                  <c:v>8.4114818617031517E-3</c:v>
                </c:pt>
                <c:pt idx="101">
                  <c:v>7.8983615567906895E-3</c:v>
                </c:pt>
                <c:pt idx="102">
                  <c:v>7.4165425267835872E-3</c:v>
                </c:pt>
                <c:pt idx="103">
                  <c:v>6.9641153803701172E-3</c:v>
                </c:pt>
                <c:pt idx="104">
                  <c:v>6.539287166429375E-3</c:v>
                </c:pt>
                <c:pt idx="105">
                  <c:v>6.1403743369936592E-3</c:v>
                </c:pt>
                <c:pt idx="106">
                  <c:v>5.7657959886547872E-3</c:v>
                </c:pt>
                <c:pt idx="107">
                  <c:v>5.4140677367975343E-3</c:v>
                </c:pt>
                <c:pt idx="108">
                  <c:v>5.0837956910854132E-3</c:v>
                </c:pt>
                <c:pt idx="109">
                  <c:v>4.773670962521237E-3</c:v>
                </c:pt>
                <c:pt idx="110">
                  <c:v>4.4824645502039573E-3</c:v>
                </c:pt>
                <c:pt idx="111">
                  <c:v>4.2090223799640114E-3</c:v>
                </c:pt>
                <c:pt idx="112">
                  <c:v>3.9522608492603695E-3</c:v>
                </c:pt>
                <c:pt idx="113">
                  <c:v>3.711162372077581E-3</c:v>
                </c:pt>
                <c:pt idx="114">
                  <c:v>3.4847714807106911E-3</c:v>
                </c:pt>
                <c:pt idx="115">
                  <c:v>3.2721910034894108E-3</c:v>
                </c:pt>
                <c:pt idx="116">
                  <c:v>3.0725784450069682E-3</c:v>
                </c:pt>
                <c:pt idx="117">
                  <c:v>2.8851427713583178E-3</c:v>
                </c:pt>
                <c:pt idx="118">
                  <c:v>2.7091411447521807E-3</c:v>
                </c:pt>
                <c:pt idx="119">
                  <c:v>2.5438760631324442E-3</c:v>
                </c:pt>
                <c:pt idx="120">
                  <c:v>2.3886925504257306E-3</c:v>
                </c:pt>
                <c:pt idx="121">
                  <c:v>2.2429756758590713E-3</c:v>
                </c:pt>
                <c:pt idx="122">
                  <c:v>2.1061478960859858E-3</c:v>
                </c:pt>
                <c:pt idx="123">
                  <c:v>1.9776669795135149E-3</c:v>
                </c:pt>
                <c:pt idx="124">
                  <c:v>1.8570237281245738E-3</c:v>
                </c:pt>
                <c:pt idx="125">
                  <c:v>1.7437400536834957E-3</c:v>
                </c:pt>
                <c:pt idx="126">
                  <c:v>1.6373669780023192E-3</c:v>
                </c:pt>
                <c:pt idx="127">
                  <c:v>1.5374829369640963E-3</c:v>
                </c:pt>
                <c:pt idx="128">
                  <c:v>1.4436921098592848E-3</c:v>
                </c:pt>
                <c:pt idx="129">
                  <c:v>1.3556227740352256E-3</c:v>
                </c:pt>
                <c:pt idx="130">
                  <c:v>1.2729259126764703E-3</c:v>
                </c:pt>
                <c:pt idx="131">
                  <c:v>1.1952737972720229E-3</c:v>
                </c:pt>
                <c:pt idx="132">
                  <c:v>1.1223586713349221E-3</c:v>
                </c:pt>
                <c:pt idx="133">
                  <c:v>1.0538915860003328E-3</c:v>
                </c:pt>
                <c:pt idx="134">
                  <c:v>9.8960115968438345E-4</c:v>
                </c:pt>
                <c:pt idx="135">
                  <c:v>9.2923266681310679E-4</c:v>
                </c:pt>
                <c:pt idx="136">
                  <c:v>8.7254679748127728E-4</c:v>
                </c:pt>
                <c:pt idx="137">
                  <c:v>8.1931892337294698E-4</c:v>
                </c:pt>
                <c:pt idx="138">
                  <c:v>7.6933808523804714E-4</c:v>
                </c:pt>
                <c:pt idx="139">
                  <c:v>7.2240623349983935E-4</c:v>
                </c:pt>
                <c:pt idx="140">
                  <c:v>6.7833736761002683E-4</c:v>
                </c:pt>
                <c:pt idx="141">
                  <c:v>6.3695682728237557E-4</c:v>
                </c:pt>
                <c:pt idx="142">
                  <c:v>5.9810058372633534E-4</c:v>
                </c:pt>
                <c:pt idx="143">
                  <c:v>5.6161470807225555E-4</c:v>
                </c:pt>
                <c:pt idx="144">
                  <c:v>5.2735456135266645E-4</c:v>
                </c:pt>
                <c:pt idx="145">
                  <c:v>4.9518438949291976E-4</c:v>
                </c:pt>
                <c:pt idx="146">
                  <c:v>4.6497669048406465E-4</c:v>
                </c:pt>
                <c:pt idx="147">
                  <c:v>4.3661175874731839E-4</c:v>
                </c:pt>
                <c:pt idx="148">
                  <c:v>4.0997717887236718E-4</c:v>
                </c:pt>
                <c:pt idx="149">
                  <c:v>3.8496736998183678E-4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E-429E-B0A4-DF0AE9E9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tracing'!$R$3:$R$52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1710149.9995578909</c:v>
                </c:pt>
                <c:pt idx="2">
                  <c:v>1710599.9897053479</c:v>
                </c:pt>
                <c:pt idx="3">
                  <c:v>1710086.6369225921</c:v>
                </c:pt>
                <c:pt idx="4">
                  <c:v>1710012.5100074778</c:v>
                </c:pt>
                <c:pt idx="5">
                  <c:v>1710001.8063896953</c:v>
                </c:pt>
                <c:pt idx="6">
                  <c:v>1710000.260834618</c:v>
                </c:pt>
                <c:pt idx="7">
                  <c:v>1710000.037663355</c:v>
                </c:pt>
                <c:pt idx="8">
                  <c:v>1710000</c:v>
                </c:pt>
                <c:pt idx="9">
                  <c:v>1710000</c:v>
                </c:pt>
                <c:pt idx="10">
                  <c:v>1710000</c:v>
                </c:pt>
                <c:pt idx="11">
                  <c:v>1710000</c:v>
                </c:pt>
                <c:pt idx="12">
                  <c:v>1710000</c:v>
                </c:pt>
                <c:pt idx="13">
                  <c:v>1710000</c:v>
                </c:pt>
                <c:pt idx="14">
                  <c:v>1710000</c:v>
                </c:pt>
                <c:pt idx="15">
                  <c:v>1710000</c:v>
                </c:pt>
                <c:pt idx="16">
                  <c:v>1710000</c:v>
                </c:pt>
                <c:pt idx="17">
                  <c:v>1710000</c:v>
                </c:pt>
                <c:pt idx="18">
                  <c:v>1710000</c:v>
                </c:pt>
                <c:pt idx="19">
                  <c:v>1710000</c:v>
                </c:pt>
                <c:pt idx="20">
                  <c:v>1710000</c:v>
                </c:pt>
                <c:pt idx="21">
                  <c:v>1710000</c:v>
                </c:pt>
                <c:pt idx="22">
                  <c:v>1710000</c:v>
                </c:pt>
                <c:pt idx="23">
                  <c:v>1710000</c:v>
                </c:pt>
                <c:pt idx="24">
                  <c:v>1710000</c:v>
                </c:pt>
                <c:pt idx="25">
                  <c:v>1710000</c:v>
                </c:pt>
                <c:pt idx="26">
                  <c:v>1710000</c:v>
                </c:pt>
                <c:pt idx="27">
                  <c:v>1710000</c:v>
                </c:pt>
                <c:pt idx="28">
                  <c:v>1710000</c:v>
                </c:pt>
                <c:pt idx="29">
                  <c:v>1710000</c:v>
                </c:pt>
                <c:pt idx="30">
                  <c:v>1710000</c:v>
                </c:pt>
                <c:pt idx="31">
                  <c:v>1710000</c:v>
                </c:pt>
                <c:pt idx="32">
                  <c:v>1710000</c:v>
                </c:pt>
                <c:pt idx="33">
                  <c:v>1710000</c:v>
                </c:pt>
                <c:pt idx="34">
                  <c:v>1710000</c:v>
                </c:pt>
                <c:pt idx="35">
                  <c:v>1710000</c:v>
                </c:pt>
                <c:pt idx="36">
                  <c:v>1710000</c:v>
                </c:pt>
                <c:pt idx="37">
                  <c:v>1710000</c:v>
                </c:pt>
                <c:pt idx="38">
                  <c:v>1710000</c:v>
                </c:pt>
                <c:pt idx="39">
                  <c:v>1710000</c:v>
                </c:pt>
                <c:pt idx="40">
                  <c:v>1710000</c:v>
                </c:pt>
                <c:pt idx="41">
                  <c:v>1710000</c:v>
                </c:pt>
                <c:pt idx="42">
                  <c:v>1710000</c:v>
                </c:pt>
                <c:pt idx="43">
                  <c:v>1710000</c:v>
                </c:pt>
                <c:pt idx="44">
                  <c:v>1710000</c:v>
                </c:pt>
                <c:pt idx="45">
                  <c:v>1710000</c:v>
                </c:pt>
                <c:pt idx="46">
                  <c:v>1710000</c:v>
                </c:pt>
                <c:pt idx="47">
                  <c:v>1710000</c:v>
                </c:pt>
                <c:pt idx="48">
                  <c:v>1710000</c:v>
                </c:pt>
                <c:pt idx="49">
                  <c:v>1710000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2A-4E68-BA66-CCCEA3A9469F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299.99911578193485</c:v>
                </c:pt>
                <c:pt idx="2">
                  <c:v>1199.9794106959394</c:v>
                </c:pt>
                <c:pt idx="3">
                  <c:v>173.27384518406319</c:v>
                </c:pt>
                <c:pt idx="4">
                  <c:v>25.020014955523528</c:v>
                </c:pt>
                <c:pt idx="5">
                  <c:v>3.6127793906493011</c:v>
                </c:pt>
                <c:pt idx="6">
                  <c:v>0.52166923614205274</c:v>
                </c:pt>
                <c:pt idx="7">
                  <c:v>7.5326709869649733E-2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2A-4E68-BA66-CCCEA3A9469F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149.99955789096742</c:v>
                </c:pt>
                <c:pt idx="2">
                  <c:v>599.98970534796968</c:v>
                </c:pt>
                <c:pt idx="3">
                  <c:v>86.636922592031596</c:v>
                </c:pt>
                <c:pt idx="4">
                  <c:v>12.510007477761764</c:v>
                </c:pt>
                <c:pt idx="5">
                  <c:v>1.8063896953246505</c:v>
                </c:pt>
                <c:pt idx="6">
                  <c:v>0.26083461807102637</c:v>
                </c:pt>
                <c:pt idx="7">
                  <c:v>3.7663354934824866E-2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2A-4E68-BA66-CCCEA3A9469F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32.397588931746164</c:v>
                </c:pt>
                <c:pt idx="2">
                  <c:v>129.56073799074579</c:v>
                </c:pt>
                <c:pt idx="3">
                  <c:v>18.712802776141196</c:v>
                </c:pt>
                <c:pt idx="4">
                  <c:v>2.7021455076824923</c:v>
                </c:pt>
                <c:pt idx="5">
                  <c:v>0.39017983834504261</c:v>
                </c:pt>
                <c:pt idx="6">
                  <c:v>5.6340270500941099E-2</c:v>
                </c:pt>
                <c:pt idx="7">
                  <c:v>8.1352845199216001E-3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2A-4E68-BA66-CCCEA3A9469F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5.9999823156386967</c:v>
                </c:pt>
                <c:pt idx="2">
                  <c:v>23.999588213918788</c:v>
                </c:pt>
                <c:pt idx="3">
                  <c:v>3.4654769036812638</c:v>
                </c:pt>
                <c:pt idx="4">
                  <c:v>0.50040029911047057</c:v>
                </c:pt>
                <c:pt idx="5">
                  <c:v>7.2255587812986022E-2</c:v>
                </c:pt>
                <c:pt idx="6">
                  <c:v>1.0433384722841055E-2</c:v>
                </c:pt>
                <c:pt idx="7">
                  <c:v>1.5065341973929947E-3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2A-4E68-BA66-CCCEA3A9469F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1.1999964631277393</c:v>
                </c:pt>
                <c:pt idx="2">
                  <c:v>4.7999176427837575</c:v>
                </c:pt>
                <c:pt idx="3">
                  <c:v>0.69309538073625276</c:v>
                </c:pt>
                <c:pt idx="4">
                  <c:v>0.10008005982209411</c:v>
                </c:pt>
                <c:pt idx="5">
                  <c:v>1.4451117562597204E-2</c:v>
                </c:pt>
                <c:pt idx="6">
                  <c:v>2.086676944568211E-3</c:v>
                </c:pt>
                <c:pt idx="7">
                  <c:v>3.0130683947859893E-4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2A-4E68-BA66-CCCEA3A94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curve-70-100'!$O$3:$O$205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938.43984718655622</c:v>
                </c:pt>
                <c:pt idx="4">
                  <c:v>881.43710155053066</c:v>
                </c:pt>
                <c:pt idx="5">
                  <c:v>827.88282097034926</c:v>
                </c:pt>
                <c:pt idx="6">
                  <c:v>777.57003809475475</c:v>
                </c:pt>
                <c:pt idx="7">
                  <c:v>730.30401183049594</c:v>
                </c:pt>
                <c:pt idx="8">
                  <c:v>685.90152826453198</c:v>
                </c:pt>
                <c:pt idx="9">
                  <c:v>644.19023880912812</c:v>
                </c:pt>
                <c:pt idx="10">
                  <c:v>605.00803386753785</c:v>
                </c:pt>
                <c:pt idx="11">
                  <c:v>568.20245047617402</c:v>
                </c:pt>
                <c:pt idx="12">
                  <c:v>533.63011230322945</c:v>
                </c:pt>
                <c:pt idx="13">
                  <c:v>501.15620045965147</c:v>
                </c:pt>
                <c:pt idx="14">
                  <c:v>470.65395368595108</c:v>
                </c:pt>
                <c:pt idx="15">
                  <c:v>442.00419640871849</c:v>
                </c:pt>
                <c:pt idx="16">
                  <c:v>415.09489328095395</c:v>
                </c:pt>
                <c:pt idx="17">
                  <c:v>389.82072887094876</c:v>
                </c:pt>
                <c:pt idx="18">
                  <c:v>366.0827112403897</c:v>
                </c:pt>
                <c:pt idx="19">
                  <c:v>343.78779807009431</c:v>
                </c:pt>
                <c:pt idx="20">
                  <c:v>322.84854420061572</c:v>
                </c:pt>
                <c:pt idx="21">
                  <c:v>303.18276948027022</c:v>
                </c:pt>
                <c:pt idx="22">
                  <c:v>284.71324575618519</c:v>
                </c:pt>
                <c:pt idx="23">
                  <c:v>267.3674019895156</c:v>
                </c:pt>
                <c:pt idx="24">
                  <c:v>251.07704653926089</c:v>
                </c:pt>
                <c:pt idx="25">
                  <c:v>235.7781056337993</c:v>
                </c:pt>
                <c:pt idx="26">
                  <c:v>221.41037708089951</c:v>
                </c:pt>
                <c:pt idx="27">
                  <c:v>207.91729852642771</c:v>
                </c:pt>
                <c:pt idx="28">
                  <c:v>195.2457292112575</c:v>
                </c:pt>
                <c:pt idx="29">
                  <c:v>183.34574468847899</c:v>
                </c:pt>
                <c:pt idx="30">
                  <c:v>172.17044360229306</c:v>
                </c:pt>
                <c:pt idx="31">
                  <c:v>161.67576592107656</c:v>
                </c:pt>
                <c:pt idx="32">
                  <c:v>151.82032195382166</c:v>
                </c:pt>
                <c:pt idx="33">
                  <c:v>142.5652314918091</c:v>
                </c:pt>
                <c:pt idx="34">
                  <c:v>133.87397258191046</c:v>
                </c:pt>
                <c:pt idx="35">
                  <c:v>125.71223921009621</c:v>
                </c:pt>
                <c:pt idx="36">
                  <c:v>118.04780759139265</c:v>
                </c:pt>
                <c:pt idx="37">
                  <c:v>110.85041037017795</c:v>
                </c:pt>
                <c:pt idx="38">
                  <c:v>104.09161836377746</c:v>
                </c:pt>
                <c:pt idx="39">
                  <c:v>97.744729406379349</c:v>
                </c:pt>
                <c:pt idx="40">
                  <c:v>91.784663869276528</c:v>
                </c:pt>
                <c:pt idx="41">
                  <c:v>86.187866408127263</c:v>
                </c:pt>
                <c:pt idx="42">
                  <c:v>80.932213671447428</c:v>
                </c:pt>
                <c:pt idx="43">
                  <c:v>75.99692750204224</c:v>
                </c:pt>
                <c:pt idx="44">
                  <c:v>71.36249341621604</c:v>
                </c:pt>
                <c:pt idx="45">
                  <c:v>67.01058396207938</c:v>
                </c:pt>
                <c:pt idx="46">
                  <c:v>62.923986710150537</c:v>
                </c:pt>
                <c:pt idx="47">
                  <c:v>59.086536591479444</c:v>
                </c:pt>
                <c:pt idx="48">
                  <c:v>55.483052330163041</c:v>
                </c:pt>
                <c:pt idx="49">
                  <c:v>52.099276666495165</c:v>
                </c:pt>
                <c:pt idx="50">
                  <c:v>48.921820288483353</c:v>
                </c:pt>
                <c:pt idx="51">
                  <c:v>45.9381090540667</c:v>
                </c:pt>
                <c:pt idx="52">
                  <c:v>43.136334466065129</c:v>
                </c:pt>
                <c:pt idx="53">
                  <c:v>40.505407140400962</c:v>
                </c:pt>
                <c:pt idx="54">
                  <c:v>38.034913084072919</c:v>
                </c:pt>
                <c:pt idx="55">
                  <c:v>35.715072605690956</c:v>
                </c:pt>
                <c:pt idx="56">
                  <c:v>33.53670176997614</c:v>
                </c:pt>
                <c:pt idx="57">
                  <c:v>31.491176124109899</c:v>
                </c:pt>
                <c:pt idx="58">
                  <c:v>29.570396670619559</c:v>
                </c:pt>
                <c:pt idx="59">
                  <c:v>27.76675787796723</c:v>
                </c:pt>
                <c:pt idx="60">
                  <c:v>26.07311767188758</c:v>
                </c:pt>
                <c:pt idx="61">
                  <c:v>24.482769217626377</c:v>
                </c:pt>
                <c:pt idx="62">
                  <c:v>22.989414398155716</c:v>
                </c:pt>
                <c:pt idx="63">
                  <c:v>21.587138956724594</c:v>
                </c:pt>
                <c:pt idx="64">
                  <c:v>20.270389107568398</c:v>
                </c:pt>
                <c:pt idx="65">
                  <c:v>19.033949595792521</c:v>
                </c:pt>
                <c:pt idx="66">
                  <c:v>17.87292305455157</c:v>
                </c:pt>
                <c:pt idx="67">
                  <c:v>16.782710672180734</c:v>
                </c:pt>
                <c:pt idx="68">
                  <c:v>15.758993979431146</c:v>
                </c:pt>
                <c:pt idx="69">
                  <c:v>14.797717775794084</c:v>
                </c:pt>
                <c:pt idx="70">
                  <c:v>13.895074106318184</c:v>
                </c:pt>
                <c:pt idx="71">
                  <c:v>13.047487175010808</c:v>
                </c:pt>
                <c:pt idx="72">
                  <c:v>12.251599213808362</c:v>
                </c:pt>
                <c:pt idx="73">
                  <c:v>11.504257174221877</c:v>
                </c:pt>
                <c:pt idx="74">
                  <c:v>10.80250027962748</c:v>
                </c:pt>
                <c:pt idx="75">
                  <c:v>10.143548279994974</c:v>
                </c:pt>
                <c:pt idx="76">
                  <c:v>9.5247904660089588</c:v>
                </c:pt>
                <c:pt idx="77">
                  <c:v>8.943775328673631</c:v>
                </c:pt>
                <c:pt idx="78">
                  <c:v>8.3982008517446971</c:v>
                </c:pt>
                <c:pt idx="79">
                  <c:v>7.8859053990187888</c:v>
                </c:pt>
                <c:pt idx="80">
                  <c:v>7.4048591648390172</c:v>
                </c:pt>
                <c:pt idx="81">
                  <c:v>6.9531561308622258</c:v>
                </c:pt>
                <c:pt idx="82">
                  <c:v>6.5290065164314015</c:v>
                </c:pt>
                <c:pt idx="83">
                  <c:v>6.1307296909118847</c:v>
                </c:pt>
                <c:pt idx="84">
                  <c:v>5.7567475290065673</c:v>
                </c:pt>
                <c:pt idx="85">
                  <c:v>5.4055781520956359</c:v>
                </c:pt>
                <c:pt idx="86">
                  <c:v>5.0758300492725894</c:v>
                </c:pt>
                <c:pt idx="87">
                  <c:v>4.7661965907330739</c:v>
                </c:pt>
                <c:pt idx="88">
                  <c:v>4.4754508449207364</c:v>
                </c:pt>
                <c:pt idx="89">
                  <c:v>4.2024407057583701</c:v>
                </c:pt>
                <c:pt idx="90">
                  <c:v>3.94608432996435</c:v>
                </c:pt>
                <c:pt idx="91">
                  <c:v>3.7053658654695454</c:v>
                </c:pt>
                <c:pt idx="92">
                  <c:v>3.4793314329650826</c:v>
                </c:pt>
                <c:pt idx="93">
                  <c:v>3.267085309954787</c:v>
                </c:pt>
                <c:pt idx="94">
                  <c:v>3.0677864312211867</c:v>
                </c:pt>
                <c:pt idx="95">
                  <c:v>2.8806450221852131</c:v>
                </c:pt>
                <c:pt idx="96">
                  <c:v>2.7049194790684794</c:v>
                </c:pt>
                <c:pt idx="97">
                  <c:v>2.5399134452319672</c:v>
                </c:pt>
                <c:pt idx="98">
                  <c:v>2.3849730267366809</c:v>
                </c:pt>
                <c:pt idx="99">
                  <c:v>2.2394842167372531</c:v>
                </c:pt>
                <c:pt idx="100">
                  <c:v>2.1028704654257879</c:v>
                </c:pt>
                <c:pt idx="101">
                  <c:v>1.9745903891976724</c:v>
                </c:pt>
                <c:pt idx="102">
                  <c:v>1.8541356316958968</c:v>
                </c:pt>
                <c:pt idx="103">
                  <c:v>1.7410288450925293</c:v>
                </c:pt>
                <c:pt idx="104">
                  <c:v>1.6348217916073438</c:v>
                </c:pt>
                <c:pt idx="105">
                  <c:v>1.5350935842484148</c:v>
                </c:pt>
                <c:pt idx="106">
                  <c:v>1.4414489971636968</c:v>
                </c:pt>
                <c:pt idx="107">
                  <c:v>1.3535169341993836</c:v>
                </c:pt>
                <c:pt idx="108">
                  <c:v>1.2709489227713533</c:v>
                </c:pt>
                <c:pt idx="109">
                  <c:v>1.1934177406303093</c:v>
                </c:pt>
                <c:pt idx="110">
                  <c:v>1.1206161375509893</c:v>
                </c:pt>
                <c:pt idx="111">
                  <c:v>1.0522555949910029</c:v>
                </c:pt>
                <c:pt idx="112">
                  <c:v>0.98806521231509237</c:v>
                </c:pt>
                <c:pt idx="113">
                  <c:v>0.92779059301939526</c:v>
                </c:pt>
                <c:pt idx="114">
                  <c:v>0.87119287017767277</c:v>
                </c:pt>
                <c:pt idx="115">
                  <c:v>0.81804775087235271</c:v>
                </c:pt>
                <c:pt idx="116">
                  <c:v>0.76814461125174205</c:v>
                </c:pt>
                <c:pt idx="117">
                  <c:v>0.72128569283957944</c:v>
                </c:pt>
                <c:pt idx="118">
                  <c:v>0.67728528618804518</c:v>
                </c:pt>
                <c:pt idx="119">
                  <c:v>0.63596901578311105</c:v>
                </c:pt>
                <c:pt idx="120">
                  <c:v>0.59717313760643265</c:v>
                </c:pt>
                <c:pt idx="121">
                  <c:v>0.56074391896476783</c:v>
                </c:pt>
                <c:pt idx="122">
                  <c:v>0.52653697402149646</c:v>
                </c:pt>
                <c:pt idx="123">
                  <c:v>0.49441674487837872</c:v>
                </c:pt>
                <c:pt idx="124">
                  <c:v>0.46425593203114346</c:v>
                </c:pt>
                <c:pt idx="125">
                  <c:v>0.43593501342087393</c:v>
                </c:pt>
                <c:pt idx="126">
                  <c:v>0.40934174450057981</c:v>
                </c:pt>
                <c:pt idx="127">
                  <c:v>0.38437073424102408</c:v>
                </c:pt>
                <c:pt idx="128">
                  <c:v>0.36092302746482119</c:v>
                </c:pt>
                <c:pt idx="129">
                  <c:v>0.33890569350880639</c:v>
                </c:pt>
                <c:pt idx="130">
                  <c:v>0.31823147816911757</c:v>
                </c:pt>
                <c:pt idx="131">
                  <c:v>0.29881844931800572</c:v>
                </c:pt>
                <c:pt idx="132">
                  <c:v>0.28058966783373052</c:v>
                </c:pt>
                <c:pt idx="133">
                  <c:v>0.26347289650008321</c:v>
                </c:pt>
                <c:pt idx="134">
                  <c:v>0.24740028992109586</c:v>
                </c:pt>
                <c:pt idx="135">
                  <c:v>0.2323081667032767</c:v>
                </c:pt>
                <c:pt idx="136">
                  <c:v>0.21813669937031932</c:v>
                </c:pt>
                <c:pt idx="137">
                  <c:v>0.20482973084323675</c:v>
                </c:pt>
                <c:pt idx="138">
                  <c:v>0.19233452130951179</c:v>
                </c:pt>
                <c:pt idx="139">
                  <c:v>0.18060155837495984</c:v>
                </c:pt>
                <c:pt idx="140">
                  <c:v>0.16958434190250671</c:v>
                </c:pt>
                <c:pt idx="141">
                  <c:v>0.15923920682059389</c:v>
                </c:pt>
                <c:pt idx="142">
                  <c:v>0.14952514593158384</c:v>
                </c:pt>
                <c:pt idx="143">
                  <c:v>0.14040367701806389</c:v>
                </c:pt>
                <c:pt idx="144">
                  <c:v>0.13183864033816661</c:v>
                </c:pt>
                <c:pt idx="145">
                  <c:v>0.12379609737322994</c:v>
                </c:pt>
                <c:pt idx="146">
                  <c:v>0.11624417262101616</c:v>
                </c:pt>
                <c:pt idx="147">
                  <c:v>0.1091529396868296</c:v>
                </c:pt>
                <c:pt idx="148">
                  <c:v>0.10249429471809179</c:v>
                </c:pt>
                <c:pt idx="149">
                  <c:v>9.6241842495459196E-2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DC-4075-A0A3-FF7A666862B8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curve-70-100'!$P$3:$P$205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469.21992359327811</c:v>
                </c:pt>
                <c:pt idx="4">
                  <c:v>440.71855077526533</c:v>
                </c:pt>
                <c:pt idx="5">
                  <c:v>413.94141048517463</c:v>
                </c:pt>
                <c:pt idx="6">
                  <c:v>388.78501904737738</c:v>
                </c:pt>
                <c:pt idx="7">
                  <c:v>365.15200591524797</c:v>
                </c:pt>
                <c:pt idx="8">
                  <c:v>342.95076413226599</c:v>
                </c:pt>
                <c:pt idx="9">
                  <c:v>322.09511940456406</c:v>
                </c:pt>
                <c:pt idx="10">
                  <c:v>302.50401693376892</c:v>
                </c:pt>
                <c:pt idx="11">
                  <c:v>284.10122523808701</c:v>
                </c:pt>
                <c:pt idx="12">
                  <c:v>266.81505615161473</c:v>
                </c:pt>
                <c:pt idx="13">
                  <c:v>250.57810022982574</c:v>
                </c:pt>
                <c:pt idx="14">
                  <c:v>235.32697684297554</c:v>
                </c:pt>
                <c:pt idx="15">
                  <c:v>221.00209820435924</c:v>
                </c:pt>
                <c:pt idx="16">
                  <c:v>207.54744664047698</c:v>
                </c:pt>
                <c:pt idx="17">
                  <c:v>194.91036443547438</c:v>
                </c:pt>
                <c:pt idx="18">
                  <c:v>183.04135562019485</c:v>
                </c:pt>
                <c:pt idx="19">
                  <c:v>171.89389903504716</c:v>
                </c:pt>
                <c:pt idx="20">
                  <c:v>161.42427210030786</c:v>
                </c:pt>
                <c:pt idx="21">
                  <c:v>151.59138474013511</c:v>
                </c:pt>
                <c:pt idx="22">
                  <c:v>142.35662287809259</c:v>
                </c:pt>
                <c:pt idx="23">
                  <c:v>133.6837009947578</c:v>
                </c:pt>
                <c:pt idx="24">
                  <c:v>125.53852326963045</c:v>
                </c:pt>
                <c:pt idx="25">
                  <c:v>117.88905281689965</c:v>
                </c:pt>
                <c:pt idx="26">
                  <c:v>110.70518854044975</c:v>
                </c:pt>
                <c:pt idx="27">
                  <c:v>103.95864926321386</c:v>
                </c:pt>
                <c:pt idx="28">
                  <c:v>97.622864605628749</c:v>
                </c:pt>
                <c:pt idx="29">
                  <c:v>91.672872344239494</c:v>
                </c:pt>
                <c:pt idx="30">
                  <c:v>86.085221801146531</c:v>
                </c:pt>
                <c:pt idx="31">
                  <c:v>80.83788296053828</c:v>
                </c:pt>
                <c:pt idx="32">
                  <c:v>75.910160976910831</c:v>
                </c:pt>
                <c:pt idx="33">
                  <c:v>71.28261574590455</c:v>
                </c:pt>
                <c:pt idx="34">
                  <c:v>66.936986290955232</c:v>
                </c:pt>
                <c:pt idx="35">
                  <c:v>62.856119605048107</c:v>
                </c:pt>
                <c:pt idx="36">
                  <c:v>59.023903795696327</c:v>
                </c:pt>
                <c:pt idx="37">
                  <c:v>55.425205185088977</c:v>
                </c:pt>
                <c:pt idx="38">
                  <c:v>52.045809181888728</c:v>
                </c:pt>
                <c:pt idx="39">
                  <c:v>48.872364703189675</c:v>
                </c:pt>
                <c:pt idx="40">
                  <c:v>45.892331934638264</c:v>
                </c:pt>
                <c:pt idx="41">
                  <c:v>43.093933204063632</c:v>
                </c:pt>
                <c:pt idx="42">
                  <c:v>40.466106835723714</c:v>
                </c:pt>
                <c:pt idx="43">
                  <c:v>37.99846375102112</c:v>
                </c:pt>
                <c:pt idx="44">
                  <c:v>35.68124670810802</c:v>
                </c:pt>
                <c:pt idx="45">
                  <c:v>33.50529198103969</c:v>
                </c:pt>
                <c:pt idx="46">
                  <c:v>31.461993355075268</c:v>
                </c:pt>
                <c:pt idx="47">
                  <c:v>29.543268295739722</c:v>
                </c:pt>
                <c:pt idx="48">
                  <c:v>27.74152616508152</c:v>
                </c:pt>
                <c:pt idx="49">
                  <c:v>26.049638333247582</c:v>
                </c:pt>
                <c:pt idx="50">
                  <c:v>24.460910144241677</c:v>
                </c:pt>
                <c:pt idx="51">
                  <c:v>22.96905452703335</c:v>
                </c:pt>
                <c:pt idx="52">
                  <c:v>21.568167233032565</c:v>
                </c:pt>
                <c:pt idx="53">
                  <c:v>20.252703570200481</c:v>
                </c:pt>
                <c:pt idx="54">
                  <c:v>19.017456542036459</c:v>
                </c:pt>
                <c:pt idx="55">
                  <c:v>17.857536302845478</c:v>
                </c:pt>
                <c:pt idx="56">
                  <c:v>16.76835088498807</c:v>
                </c:pt>
                <c:pt idx="57">
                  <c:v>15.745588062054949</c:v>
                </c:pt>
                <c:pt idx="58">
                  <c:v>14.785198335309779</c:v>
                </c:pt>
                <c:pt idx="59">
                  <c:v>13.883378938983615</c:v>
                </c:pt>
                <c:pt idx="60">
                  <c:v>13.03655883594379</c:v>
                </c:pt>
                <c:pt idx="61">
                  <c:v>12.241384608813188</c:v>
                </c:pt>
                <c:pt idx="62">
                  <c:v>11.494707199077858</c:v>
                </c:pt>
                <c:pt idx="63">
                  <c:v>10.793569478362297</c:v>
                </c:pt>
                <c:pt idx="64">
                  <c:v>10.135194553784199</c:v>
                </c:pt>
                <c:pt idx="65">
                  <c:v>9.5169747978962604</c:v>
                </c:pt>
                <c:pt idx="66">
                  <c:v>8.9364615272757852</c:v>
                </c:pt>
                <c:pt idx="67">
                  <c:v>8.391355336090367</c:v>
                </c:pt>
                <c:pt idx="68">
                  <c:v>7.8794969897155731</c:v>
                </c:pt>
                <c:pt idx="69">
                  <c:v>7.3988588878970418</c:v>
                </c:pt>
                <c:pt idx="70">
                  <c:v>6.9475370531590919</c:v>
                </c:pt>
                <c:pt idx="71">
                  <c:v>6.523743587505404</c:v>
                </c:pt>
                <c:pt idx="72">
                  <c:v>6.1257996069041809</c:v>
                </c:pt>
                <c:pt idx="73">
                  <c:v>5.7521285871109384</c:v>
                </c:pt>
                <c:pt idx="74">
                  <c:v>5.4012501398137402</c:v>
                </c:pt>
                <c:pt idx="75">
                  <c:v>5.0717741399974869</c:v>
                </c:pt>
                <c:pt idx="76">
                  <c:v>4.7623952330044794</c:v>
                </c:pt>
                <c:pt idx="77">
                  <c:v>4.4718876643368155</c:v>
                </c:pt>
                <c:pt idx="78">
                  <c:v>4.1991004258723486</c:v>
                </c:pt>
                <c:pt idx="79">
                  <c:v>3.9429526995093944</c:v>
                </c:pt>
                <c:pt idx="80">
                  <c:v>3.7024295824195086</c:v>
                </c:pt>
                <c:pt idx="81">
                  <c:v>3.4765780654311129</c:v>
                </c:pt>
                <c:pt idx="82">
                  <c:v>3.2645032582157008</c:v>
                </c:pt>
                <c:pt idx="83">
                  <c:v>3.0653648454559423</c:v>
                </c:pt>
                <c:pt idx="84">
                  <c:v>2.8783737645032836</c:v>
                </c:pt>
                <c:pt idx="85">
                  <c:v>2.7027890760478179</c:v>
                </c:pt>
                <c:pt idx="86">
                  <c:v>2.5379150246362947</c:v>
                </c:pt>
                <c:pt idx="87">
                  <c:v>2.3830982953665369</c:v>
                </c:pt>
                <c:pt idx="88">
                  <c:v>2.2377254224603682</c:v>
                </c:pt>
                <c:pt idx="89">
                  <c:v>2.1012203528791851</c:v>
                </c:pt>
                <c:pt idx="90">
                  <c:v>1.973042164982175</c:v>
                </c:pt>
                <c:pt idx="91">
                  <c:v>1.8526829327347727</c:v>
                </c:pt>
                <c:pt idx="92">
                  <c:v>1.7396657164825413</c:v>
                </c:pt>
                <c:pt idx="93">
                  <c:v>1.6335426549773935</c:v>
                </c:pt>
                <c:pt idx="94">
                  <c:v>1.5338932156105933</c:v>
                </c:pt>
                <c:pt idx="95">
                  <c:v>1.4403225110926066</c:v>
                </c:pt>
                <c:pt idx="96">
                  <c:v>1.3524597395342397</c:v>
                </c:pt>
                <c:pt idx="97">
                  <c:v>1.2699567226159836</c:v>
                </c:pt>
                <c:pt idx="98">
                  <c:v>1.1924865133683404</c:v>
                </c:pt>
                <c:pt idx="99">
                  <c:v>1.1197421083686265</c:v>
                </c:pt>
                <c:pt idx="100">
                  <c:v>1.051435232712894</c:v>
                </c:pt>
                <c:pt idx="101">
                  <c:v>0.98729519459883619</c:v>
                </c:pt>
                <c:pt idx="102">
                  <c:v>0.9270678158479484</c:v>
                </c:pt>
                <c:pt idx="103">
                  <c:v>0.87051442254626465</c:v>
                </c:pt>
                <c:pt idx="104">
                  <c:v>0.81741089580367188</c:v>
                </c:pt>
                <c:pt idx="105">
                  <c:v>0.7675467921242074</c:v>
                </c:pt>
                <c:pt idx="106">
                  <c:v>0.72072449858184839</c:v>
                </c:pt>
                <c:pt idx="107">
                  <c:v>0.67675846709969179</c:v>
                </c:pt>
                <c:pt idx="108">
                  <c:v>0.63547446138567665</c:v>
                </c:pt>
                <c:pt idx="109">
                  <c:v>0.59670887031515463</c:v>
                </c:pt>
                <c:pt idx="110">
                  <c:v>0.56030806877549466</c:v>
                </c:pt>
                <c:pt idx="111">
                  <c:v>0.52612779749550143</c:v>
                </c:pt>
                <c:pt idx="112">
                  <c:v>0.49403260615754618</c:v>
                </c:pt>
                <c:pt idx="113">
                  <c:v>0.46389529650969763</c:v>
                </c:pt>
                <c:pt idx="114">
                  <c:v>0.43559643508883639</c:v>
                </c:pt>
                <c:pt idx="115">
                  <c:v>0.40902387543617635</c:v>
                </c:pt>
                <c:pt idx="116">
                  <c:v>0.38407230562587102</c:v>
                </c:pt>
                <c:pt idx="117">
                  <c:v>0.36064284641978972</c:v>
                </c:pt>
                <c:pt idx="118">
                  <c:v>0.33864264309402259</c:v>
                </c:pt>
                <c:pt idx="119">
                  <c:v>0.31798450789155552</c:v>
                </c:pt>
                <c:pt idx="120">
                  <c:v>0.29858656880321632</c:v>
                </c:pt>
                <c:pt idx="121">
                  <c:v>0.28037195948238391</c:v>
                </c:pt>
                <c:pt idx="122">
                  <c:v>0.26326848701074823</c:v>
                </c:pt>
                <c:pt idx="123">
                  <c:v>0.24720837243918936</c:v>
                </c:pt>
                <c:pt idx="124">
                  <c:v>0.23212796601557173</c:v>
                </c:pt>
                <c:pt idx="125">
                  <c:v>0.21796750671043696</c:v>
                </c:pt>
                <c:pt idx="126">
                  <c:v>0.2046708722502899</c:v>
                </c:pt>
                <c:pt idx="127">
                  <c:v>0.19218536712051204</c:v>
                </c:pt>
                <c:pt idx="128">
                  <c:v>0.18046151373241059</c:v>
                </c:pt>
                <c:pt idx="129">
                  <c:v>0.1694528467544032</c:v>
                </c:pt>
                <c:pt idx="130">
                  <c:v>0.15911573908455878</c:v>
                </c:pt>
                <c:pt idx="131">
                  <c:v>0.14940922465900286</c:v>
                </c:pt>
                <c:pt idx="132">
                  <c:v>0.14029483391686526</c:v>
                </c:pt>
                <c:pt idx="133">
                  <c:v>0.1317364482500416</c:v>
                </c:pt>
                <c:pt idx="134">
                  <c:v>0.12370014496054793</c:v>
                </c:pt>
                <c:pt idx="135">
                  <c:v>0.11615408335163835</c:v>
                </c:pt>
                <c:pt idx="136">
                  <c:v>0.10906834968515966</c:v>
                </c:pt>
                <c:pt idx="137">
                  <c:v>0.10241486542161837</c:v>
                </c:pt>
                <c:pt idx="138">
                  <c:v>9.6167260654755893E-2</c:v>
                </c:pt>
                <c:pt idx="139">
                  <c:v>9.0300779187479918E-2</c:v>
                </c:pt>
                <c:pt idx="140">
                  <c:v>8.4792170951253354E-2</c:v>
                </c:pt>
                <c:pt idx="141">
                  <c:v>7.9619603410296946E-2</c:v>
                </c:pt>
                <c:pt idx="142">
                  <c:v>7.4762572965791918E-2</c:v>
                </c:pt>
                <c:pt idx="143">
                  <c:v>7.0201838509031944E-2</c:v>
                </c:pt>
                <c:pt idx="144">
                  <c:v>6.5919320169083306E-2</c:v>
                </c:pt>
                <c:pt idx="145">
                  <c:v>6.189804868661497E-2</c:v>
                </c:pt>
                <c:pt idx="146">
                  <c:v>5.8122086310508081E-2</c:v>
                </c:pt>
                <c:pt idx="147">
                  <c:v>5.4576469843414799E-2</c:v>
                </c:pt>
                <c:pt idx="148">
                  <c:v>5.1247147359045897E-2</c:v>
                </c:pt>
                <c:pt idx="149">
                  <c:v>4.8120921247729598E-2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DC-4075-A0A3-FF7A666862B8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curve-70-100'!$T$3:$T$205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101.32884921461685</c:v>
                </c:pt>
                <c:pt idx="4">
                  <c:v>95.175220902085513</c:v>
                </c:pt>
                <c:pt idx="5">
                  <c:v>89.393713167683956</c:v>
                </c:pt>
                <c:pt idx="6">
                  <c:v>83.962010301290348</c:v>
                </c:pt>
                <c:pt idx="7">
                  <c:v>78.859112737515872</c:v>
                </c:pt>
                <c:pt idx="8">
                  <c:v>74.065262053065368</c:v>
                </c:pt>
                <c:pt idx="9">
                  <c:v>69.561869926963411</c:v>
                </c:pt>
                <c:pt idx="10">
                  <c:v>65.331450886281942</c:v>
                </c:pt>
                <c:pt idx="11">
                  <c:v>61.357558676368143</c:v>
                </c:pt>
                <c:pt idx="12">
                  <c:v>57.624726085731986</c:v>
                </c:pt>
                <c:pt idx="13">
                  <c:v>54.118408063380727</c:v>
                </c:pt>
                <c:pt idx="14">
                  <c:v>50.824927977493246</c:v>
                </c:pt>
                <c:pt idx="15">
                  <c:v>47.731426856358489</c:v>
                </c:pt>
                <c:pt idx="16">
                  <c:v>44.82581546508041</c:v>
                </c:pt>
                <c:pt idx="17">
                  <c:v>42.096729076659372</c:v>
                </c:pt>
                <c:pt idx="18">
                  <c:v>39.533484803940915</c:v>
                </c:pt>
                <c:pt idx="19">
                  <c:v>37.126041349755958</c:v>
                </c:pt>
                <c:pt idx="20">
                  <c:v>34.864961054874001</c:v>
                </c:pt>
                <c:pt idx="21">
                  <c:v>32.74137412590138</c:v>
                </c:pt>
                <c:pt idx="22">
                  <c:v>30.746944918908127</c:v>
                </c:pt>
                <c:pt idx="23">
                  <c:v>28.873840170107801</c:v>
                </c:pt>
                <c:pt idx="24">
                  <c:v>27.1146990715926</c:v>
                </c:pt>
                <c:pt idx="25">
                  <c:v>25.462605087254403</c:v>
                </c:pt>
                <c:pt idx="26">
                  <c:v>23.911059407316625</c:v>
                </c:pt>
                <c:pt idx="27">
                  <c:v>22.453955967811645</c:v>
                </c:pt>
                <c:pt idx="28">
                  <c:v>21.085557922290416</c:v>
                </c:pt>
                <c:pt idx="29">
                  <c:v>19.800475508319082</c:v>
                </c:pt>
                <c:pt idx="30">
                  <c:v>18.593645212289935</c:v>
                </c:pt>
                <c:pt idx="31">
                  <c:v>17.460310167442991</c:v>
                </c:pt>
                <c:pt idx="32">
                  <c:v>16.396001713101725</c:v>
                </c:pt>
                <c:pt idx="33">
                  <c:v>15.396522044441458</c:v>
                </c:pt>
                <c:pt idx="34">
                  <c:v>14.457927899830963</c:v>
                </c:pt>
                <c:pt idx="35">
                  <c:v>13.576515208144853</c:v>
                </c:pt>
                <c:pt idx="36">
                  <c:v>12.748804663512981</c:v>
                </c:pt>
                <c:pt idx="37">
                  <c:v>11.971528152570189</c:v>
                </c:pt>
                <c:pt idx="38">
                  <c:v>11.241615994778712</c:v>
                </c:pt>
                <c:pt idx="39">
                  <c:v>10.556184948170026</c:v>
                </c:pt>
                <c:pt idx="40">
                  <c:v>9.9125269348811695</c:v>
                </c:pt>
                <c:pt idx="41">
                  <c:v>9.308098438107459</c:v>
                </c:pt>
                <c:pt idx="42">
                  <c:v>8.7405105418956843</c:v>
                </c:pt>
                <c:pt idx="43">
                  <c:v>8.20751956331722</c:v>
                </c:pt>
                <c:pt idx="44">
                  <c:v>7.7070182538840601</c:v>
                </c:pt>
                <c:pt idx="45">
                  <c:v>7.2370275272398095</c:v>
                </c:pt>
                <c:pt idx="46">
                  <c:v>6.7956886865493198</c:v>
                </c:pt>
                <c:pt idx="47">
                  <c:v>6.3812561209010781</c:v>
                </c:pt>
                <c:pt idx="48">
                  <c:v>5.9920904434454085</c:v>
                </c:pt>
                <c:pt idx="49">
                  <c:v>5.6266520385169523</c:v>
                </c:pt>
                <c:pt idx="50">
                  <c:v>5.2834950089037713</c:v>
                </c:pt>
                <c:pt idx="51">
                  <c:v>4.9612614781978115</c:v>
                </c:pt>
                <c:pt idx="52">
                  <c:v>4.6586762441626322</c:v>
                </c:pt>
                <c:pt idx="53">
                  <c:v>4.3745417551297683</c:v>
                </c:pt>
                <c:pt idx="54">
                  <c:v>4.1077333896324539</c:v>
                </c:pt>
                <c:pt idx="55">
                  <c:v>3.8571950201655079</c:v>
                </c:pt>
                <c:pt idx="56">
                  <c:v>3.6219348515253666</c:v>
                </c:pt>
                <c:pt idx="57">
                  <c:v>3.4010215043618448</c:v>
                </c:pt>
                <c:pt idx="58">
                  <c:v>3.193580341225069</c:v>
                </c:pt>
                <c:pt idx="59">
                  <c:v>2.9987900125691902</c:v>
                </c:pt>
                <c:pt idx="60">
                  <c:v>2.8158792165753028</c:v>
                </c:pt>
                <c:pt idx="61">
                  <c:v>2.6441236523020724</c:v>
                </c:pt>
                <c:pt idx="62">
                  <c:v>2.4828431559228319</c:v>
                </c:pt>
                <c:pt idx="63">
                  <c:v>2.3313990166411189</c:v>
                </c:pt>
                <c:pt idx="64">
                  <c:v>2.1891914511059678</c:v>
                </c:pt>
                <c:pt idx="65">
                  <c:v>2.055657234283768</c:v>
                </c:pt>
                <c:pt idx="66">
                  <c:v>1.9302674703902822</c:v>
                </c:pt>
                <c:pt idx="67">
                  <c:v>1.8125255052552882</c:v>
                </c:pt>
                <c:pt idx="68">
                  <c:v>1.7019649596213338</c:v>
                </c:pt>
                <c:pt idx="69">
                  <c:v>1.5981478854312741</c:v>
                </c:pt>
                <c:pt idx="70">
                  <c:v>1.5006630355401418</c:v>
                </c:pt>
                <c:pt idx="71">
                  <c:v>1.4091242345526449</c:v>
                </c:pt>
                <c:pt idx="72">
                  <c:v>1.3231688528396039</c:v>
                </c:pt>
                <c:pt idx="73">
                  <c:v>1.2424563693835244</c:v>
                </c:pt>
                <c:pt idx="74">
                  <c:v>1.1666670275563042</c:v>
                </c:pt>
                <c:pt idx="75">
                  <c:v>1.0955005667448796</c:v>
                </c:pt>
                <c:pt idx="76">
                  <c:v>1.0286750359776498</c:v>
                </c:pt>
                <c:pt idx="77">
                  <c:v>0.96592567725116762</c:v>
                </c:pt>
                <c:pt idx="78">
                  <c:v>0.90700387719159015</c:v>
                </c:pt>
                <c:pt idx="79">
                  <c:v>0.851676182951418</c:v>
                </c:pt>
                <c:pt idx="80">
                  <c:v>0.79972337892536038</c:v>
                </c:pt>
                <c:pt idx="81">
                  <c:v>0.75093961813522392</c:v>
                </c:pt>
                <c:pt idx="82">
                  <c:v>0.70513160691776833</c:v>
                </c:pt>
                <c:pt idx="83">
                  <c:v>0.66211783949901959</c:v>
                </c:pt>
                <c:pt idx="84">
                  <c:v>0.62172788040534177</c:v>
                </c:pt>
                <c:pt idx="85">
                  <c:v>0.58380168856078785</c:v>
                </c:pt>
                <c:pt idx="86">
                  <c:v>0.54818898238778591</c:v>
                </c:pt>
                <c:pt idx="87">
                  <c:v>0.51474864727851444</c:v>
                </c:pt>
                <c:pt idx="88">
                  <c:v>0.48334817586904283</c:v>
                </c:pt>
                <c:pt idx="89">
                  <c:v>0.45386314180003723</c:v>
                </c:pt>
                <c:pt idx="90">
                  <c:v>0.42617670696433857</c:v>
                </c:pt>
                <c:pt idx="91">
                  <c:v>0.40017916019133187</c:v>
                </c:pt>
                <c:pt idx="92">
                  <c:v>0.37576748326763487</c:v>
                </c:pt>
                <c:pt idx="93">
                  <c:v>0.35284493882669948</c:v>
                </c:pt>
                <c:pt idx="94">
                  <c:v>0.33132069240965051</c:v>
                </c:pt>
                <c:pt idx="95">
                  <c:v>0.31110944887741521</c:v>
                </c:pt>
                <c:pt idx="96">
                  <c:v>0.2921311154764259</c:v>
                </c:pt>
                <c:pt idx="97">
                  <c:v>0.27431048609040753</c:v>
                </c:pt>
                <c:pt idx="98">
                  <c:v>0.25757694052728997</c:v>
                </c:pt>
                <c:pt idx="99">
                  <c:v>0.24186416635932156</c:v>
                </c:pt>
                <c:pt idx="100">
                  <c:v>0.22710989648194713</c:v>
                </c:pt>
                <c:pt idx="101">
                  <c:v>0.21325566170807495</c:v>
                </c:pt>
                <c:pt idx="102">
                  <c:v>0.20024655976470576</c:v>
                </c:pt>
                <c:pt idx="103">
                  <c:v>0.18803103727472098</c:v>
                </c:pt>
                <c:pt idx="104">
                  <c:v>0.17656068472388287</c:v>
                </c:pt>
                <c:pt idx="105">
                  <c:v>0.1657900464634515</c:v>
                </c:pt>
                <c:pt idx="106">
                  <c:v>0.15567643823047997</c:v>
                </c:pt>
                <c:pt idx="107">
                  <c:v>0.1461797817541626</c:v>
                </c:pt>
                <c:pt idx="108">
                  <c:v>0.13726244209575947</c:v>
                </c:pt>
                <c:pt idx="109">
                  <c:v>0.12888907934082316</c:v>
                </c:pt>
                <c:pt idx="110">
                  <c:v>0.12102651054303602</c:v>
                </c:pt>
                <c:pt idx="111">
                  <c:v>0.11364357576860384</c:v>
                </c:pt>
                <c:pt idx="112">
                  <c:v>0.10671101780956588</c:v>
                </c:pt>
                <c:pt idx="113">
                  <c:v>0.10020136189697969</c:v>
                </c:pt>
                <c:pt idx="114">
                  <c:v>9.4088810449960453E-2</c:v>
                </c:pt>
                <c:pt idx="115">
                  <c:v>8.8349139874982302E-2</c:v>
                </c:pt>
                <c:pt idx="116">
                  <c:v>8.295960283271768E-2</c:v>
                </c:pt>
                <c:pt idx="117">
                  <c:v>7.7898841440049202E-2</c:v>
                </c:pt>
                <c:pt idx="118">
                  <c:v>7.3146799105109003E-2</c:v>
                </c:pt>
                <c:pt idx="119">
                  <c:v>6.86846432975078E-2</c:v>
                </c:pt>
                <c:pt idx="120">
                  <c:v>6.4494689685418383E-2</c:v>
                </c:pt>
                <c:pt idx="121">
                  <c:v>6.0560335157503462E-2</c:v>
                </c:pt>
                <c:pt idx="122">
                  <c:v>5.686598606063141E-2</c:v>
                </c:pt>
                <c:pt idx="123">
                  <c:v>5.3397002156977874E-2</c:v>
                </c:pt>
                <c:pt idx="124">
                  <c:v>5.0139635113471206E-2</c:v>
                </c:pt>
                <c:pt idx="125">
                  <c:v>4.7080976559553969E-2</c:v>
                </c:pt>
                <c:pt idx="126">
                  <c:v>4.4208904094560672E-2</c:v>
                </c:pt>
                <c:pt idx="127">
                  <c:v>4.1512035496511786E-2</c:v>
                </c:pt>
                <c:pt idx="128">
                  <c:v>3.8979683614341981E-2</c:v>
                </c:pt>
                <c:pt idx="129">
                  <c:v>3.6601811943564808E-2</c:v>
                </c:pt>
                <c:pt idx="130">
                  <c:v>3.4368997036454386E-2</c:v>
                </c:pt>
                <c:pt idx="131">
                  <c:v>3.2272390228760904E-2</c:v>
                </c:pt>
                <c:pt idx="132">
                  <c:v>3.0303682100227439E-2</c:v>
                </c:pt>
                <c:pt idx="133">
                  <c:v>2.8455071035815818E-2</c:v>
                </c:pt>
                <c:pt idx="134">
                  <c:v>2.6719229736563991E-2</c:v>
                </c:pt>
                <c:pt idx="135">
                  <c:v>2.5089280615327246E-2</c:v>
                </c:pt>
                <c:pt idx="136">
                  <c:v>2.3558762307620728E-2</c:v>
                </c:pt>
                <c:pt idx="137">
                  <c:v>2.2121609851520146E-2</c:v>
                </c:pt>
                <c:pt idx="138">
                  <c:v>2.0772127349571772E-2</c:v>
                </c:pt>
                <c:pt idx="139">
                  <c:v>1.9504967465229856E-2</c:v>
                </c:pt>
                <c:pt idx="140">
                  <c:v>1.8315108185476985E-2</c:v>
                </c:pt>
                <c:pt idx="141">
                  <c:v>1.7197833684160137E-2</c:v>
                </c:pt>
                <c:pt idx="142">
                  <c:v>1.6148715185323449E-2</c:v>
                </c:pt>
                <c:pt idx="143">
                  <c:v>1.5163596610710879E-2</c:v>
                </c:pt>
                <c:pt idx="144">
                  <c:v>1.4238572709280613E-2</c:v>
                </c:pt>
                <c:pt idx="145">
                  <c:v>1.3369978121969174E-2</c:v>
                </c:pt>
                <c:pt idx="146">
                  <c:v>1.2554370295374356E-2</c:v>
                </c:pt>
                <c:pt idx="147">
                  <c:v>1.178851717960917E-2</c:v>
                </c:pt>
                <c:pt idx="148">
                  <c:v>1.1069383559247758E-2</c:v>
                </c:pt>
                <c:pt idx="149">
                  <c:v>1.0394118751176466E-2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7DC-4075-A0A3-FF7A666862B8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curve-70-100'!$V$3:$V$205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18.768796943731125</c:v>
                </c:pt>
                <c:pt idx="4">
                  <c:v>17.628742031010614</c:v>
                </c:pt>
                <c:pt idx="5">
                  <c:v>16.557656419406985</c:v>
                </c:pt>
                <c:pt idx="6">
                  <c:v>15.551400761895096</c:v>
                </c:pt>
                <c:pt idx="7">
                  <c:v>14.60608023660992</c:v>
                </c:pt>
                <c:pt idx="8">
                  <c:v>13.71803056529064</c:v>
                </c:pt>
                <c:pt idx="9">
                  <c:v>12.883804776182563</c:v>
                </c:pt>
                <c:pt idx="10">
                  <c:v>12.100160677350758</c:v>
                </c:pt>
                <c:pt idx="11">
                  <c:v>11.36404900952348</c:v>
                </c:pt>
                <c:pt idx="12">
                  <c:v>10.672602246064589</c:v>
                </c:pt>
                <c:pt idx="13">
                  <c:v>10.02312400919303</c:v>
                </c:pt>
                <c:pt idx="14">
                  <c:v>9.4130790737190217</c:v>
                </c:pt>
                <c:pt idx="15">
                  <c:v>8.8400839281743693</c:v>
                </c:pt>
                <c:pt idx="16">
                  <c:v>8.3018978656190789</c:v>
                </c:pt>
                <c:pt idx="17">
                  <c:v>7.7964145774189753</c:v>
                </c:pt>
                <c:pt idx="18">
                  <c:v>7.3216542248077943</c:v>
                </c:pt>
                <c:pt idx="19">
                  <c:v>6.8757559614018859</c:v>
                </c:pt>
                <c:pt idx="20">
                  <c:v>6.4569708840123141</c:v>
                </c:pt>
                <c:pt idx="21">
                  <c:v>6.0636553896054046</c:v>
                </c:pt>
                <c:pt idx="22">
                  <c:v>5.6942649151237035</c:v>
                </c:pt>
                <c:pt idx="23">
                  <c:v>5.3473480397903117</c:v>
                </c:pt>
                <c:pt idx="24">
                  <c:v>5.0215409307852177</c:v>
                </c:pt>
                <c:pt idx="25">
                  <c:v>4.7155621126759861</c:v>
                </c:pt>
                <c:pt idx="26">
                  <c:v>4.42820754161799</c:v>
                </c:pt>
                <c:pt idx="27">
                  <c:v>4.1583459705285541</c:v>
                </c:pt>
                <c:pt idx="28">
                  <c:v>3.9049145842251503</c:v>
                </c:pt>
                <c:pt idx="29">
                  <c:v>3.6669148937695799</c:v>
                </c:pt>
                <c:pt idx="30">
                  <c:v>3.4434088720458611</c:v>
                </c:pt>
                <c:pt idx="31">
                  <c:v>3.2335153184215315</c:v>
                </c:pt>
                <c:pt idx="32">
                  <c:v>3.0364064390764334</c:v>
                </c:pt>
                <c:pt idx="33">
                  <c:v>2.8513046298361822</c:v>
                </c:pt>
                <c:pt idx="34">
                  <c:v>2.6774794516382094</c:v>
                </c:pt>
                <c:pt idx="35">
                  <c:v>2.5142447842019244</c:v>
                </c:pt>
                <c:pt idx="36">
                  <c:v>2.3609561518278532</c:v>
                </c:pt>
                <c:pt idx="37">
                  <c:v>2.2170082074035591</c:v>
                </c:pt>
                <c:pt idx="38">
                  <c:v>2.081832367275549</c:v>
                </c:pt>
                <c:pt idx="39">
                  <c:v>1.954894588127587</c:v>
                </c:pt>
                <c:pt idx="40">
                  <c:v>1.8356932773855306</c:v>
                </c:pt>
                <c:pt idx="41">
                  <c:v>1.7237573281625453</c:v>
                </c:pt>
                <c:pt idx="42">
                  <c:v>1.6186442734289486</c:v>
                </c:pt>
                <c:pt idx="43">
                  <c:v>1.5199385500408449</c:v>
                </c:pt>
                <c:pt idx="44">
                  <c:v>1.4272498683243209</c:v>
                </c:pt>
                <c:pt idx="45">
                  <c:v>1.3402116792415877</c:v>
                </c:pt>
                <c:pt idx="46">
                  <c:v>1.2584797342030107</c:v>
                </c:pt>
                <c:pt idx="47">
                  <c:v>1.1817307318295889</c:v>
                </c:pt>
                <c:pt idx="48">
                  <c:v>1.1096610466032608</c:v>
                </c:pt>
                <c:pt idx="49">
                  <c:v>1.0419855333299033</c:v>
                </c:pt>
                <c:pt idx="50">
                  <c:v>0.97843640576966706</c:v>
                </c:pt>
                <c:pt idx="51">
                  <c:v>0.91876218108133401</c:v>
                </c:pt>
                <c:pt idx="52">
                  <c:v>0.86272668932130259</c:v>
                </c:pt>
                <c:pt idx="53">
                  <c:v>0.81010814280801924</c:v>
                </c:pt>
                <c:pt idx="54">
                  <c:v>0.76069826168145838</c:v>
                </c:pt>
                <c:pt idx="55">
                  <c:v>0.71430145211381912</c:v>
                </c:pt>
                <c:pt idx="56">
                  <c:v>0.67073403539952281</c:v>
                </c:pt>
                <c:pt idx="57">
                  <c:v>0.62982352248219797</c:v>
                </c:pt>
                <c:pt idx="58">
                  <c:v>0.59140793341239117</c:v>
                </c:pt>
                <c:pt idx="59">
                  <c:v>0.55533515755934459</c:v>
                </c:pt>
                <c:pt idx="60">
                  <c:v>0.5214623534377516</c:v>
                </c:pt>
                <c:pt idx="61">
                  <c:v>0.48965538435252753</c:v>
                </c:pt>
                <c:pt idx="62">
                  <c:v>0.45978828796311433</c:v>
                </c:pt>
                <c:pt idx="63">
                  <c:v>0.43174277913449188</c:v>
                </c:pt>
                <c:pt idx="64">
                  <c:v>0.40540778215136797</c:v>
                </c:pt>
                <c:pt idx="65">
                  <c:v>0.38067899191585042</c:v>
                </c:pt>
                <c:pt idx="66">
                  <c:v>0.35745846109103141</c:v>
                </c:pt>
                <c:pt idx="67">
                  <c:v>0.33565421344361468</c:v>
                </c:pt>
                <c:pt idx="68">
                  <c:v>0.31517987958862292</c:v>
                </c:pt>
                <c:pt idx="69">
                  <c:v>0.29595435551588167</c:v>
                </c:pt>
                <c:pt idx="70">
                  <c:v>0.27790148212636367</c:v>
                </c:pt>
                <c:pt idx="71">
                  <c:v>0.26094974350021616</c:v>
                </c:pt>
                <c:pt idx="72">
                  <c:v>0.24503198427616724</c:v>
                </c:pt>
                <c:pt idx="73">
                  <c:v>0.23008514348443754</c:v>
                </c:pt>
                <c:pt idx="74">
                  <c:v>0.21605000559254961</c:v>
                </c:pt>
                <c:pt idx="75">
                  <c:v>0.20287096559989948</c:v>
                </c:pt>
                <c:pt idx="76">
                  <c:v>0.19049580932017918</c:v>
                </c:pt>
                <c:pt idx="77">
                  <c:v>0.17887550657347262</c:v>
                </c:pt>
                <c:pt idx="78">
                  <c:v>0.16796401703489394</c:v>
                </c:pt>
                <c:pt idx="79">
                  <c:v>0.15771810798037578</c:v>
                </c:pt>
                <c:pt idx="80">
                  <c:v>0.14809718329678034</c:v>
                </c:pt>
                <c:pt idx="81">
                  <c:v>0.13906312261724452</c:v>
                </c:pt>
                <c:pt idx="82">
                  <c:v>0.13058013032862803</c:v>
                </c:pt>
                <c:pt idx="83">
                  <c:v>0.12261459381823769</c:v>
                </c:pt>
                <c:pt idx="84">
                  <c:v>0.11513495058013135</c:v>
                </c:pt>
                <c:pt idx="85">
                  <c:v>0.10811156304191272</c:v>
                </c:pt>
                <c:pt idx="86">
                  <c:v>0.10151660098545179</c:v>
                </c:pt>
                <c:pt idx="87">
                  <c:v>9.5323931814661478E-2</c:v>
                </c:pt>
                <c:pt idx="88">
                  <c:v>8.9509016898414728E-2</c:v>
                </c:pt>
                <c:pt idx="89">
                  <c:v>8.4048814115167403E-2</c:v>
                </c:pt>
                <c:pt idx="90">
                  <c:v>7.8921686599287E-2</c:v>
                </c:pt>
                <c:pt idx="91">
                  <c:v>7.4107317309390908E-2</c:v>
                </c:pt>
                <c:pt idx="92">
                  <c:v>6.9586628659301653E-2</c:v>
                </c:pt>
                <c:pt idx="93">
                  <c:v>6.5341706199095739E-2</c:v>
                </c:pt>
                <c:pt idx="94">
                  <c:v>6.1355728624423733E-2</c:v>
                </c:pt>
                <c:pt idx="95">
                  <c:v>5.7612900443704262E-2</c:v>
                </c:pt>
                <c:pt idx="96">
                  <c:v>5.4098389581369588E-2</c:v>
                </c:pt>
                <c:pt idx="97">
                  <c:v>5.0798268904639343E-2</c:v>
                </c:pt>
                <c:pt idx="98">
                  <c:v>4.7699460534733618E-2</c:v>
                </c:pt>
                <c:pt idx="99">
                  <c:v>4.4789684334745061E-2</c:v>
                </c:pt>
                <c:pt idx="100">
                  <c:v>4.2057409308515759E-2</c:v>
                </c:pt>
                <c:pt idx="101">
                  <c:v>3.9491807783953448E-2</c:v>
                </c:pt>
                <c:pt idx="102">
                  <c:v>3.7082712633917936E-2</c:v>
                </c:pt>
                <c:pt idx="103">
                  <c:v>3.4820576901850586E-2</c:v>
                </c:pt>
                <c:pt idx="104">
                  <c:v>3.2696435832146875E-2</c:v>
                </c:pt>
                <c:pt idx="105">
                  <c:v>3.0701871684968296E-2</c:v>
                </c:pt>
                <c:pt idx="106">
                  <c:v>2.8828979943273936E-2</c:v>
                </c:pt>
                <c:pt idx="107">
                  <c:v>2.7070338683987671E-2</c:v>
                </c:pt>
                <c:pt idx="108">
                  <c:v>2.5418978455427066E-2</c:v>
                </c:pt>
                <c:pt idx="109">
                  <c:v>2.3868354812606185E-2</c:v>
                </c:pt>
                <c:pt idx="110">
                  <c:v>2.2412322751019786E-2</c:v>
                </c:pt>
                <c:pt idx="111">
                  <c:v>2.1045111899820057E-2</c:v>
                </c:pt>
                <c:pt idx="112">
                  <c:v>1.9761304246301847E-2</c:v>
                </c:pt>
                <c:pt idx="113">
                  <c:v>1.8555811860387905E-2</c:v>
                </c:pt>
                <c:pt idx="114">
                  <c:v>1.7423857403553455E-2</c:v>
                </c:pt>
                <c:pt idx="115">
                  <c:v>1.6360955017447054E-2</c:v>
                </c:pt>
                <c:pt idx="116">
                  <c:v>1.5362892225034841E-2</c:v>
                </c:pt>
                <c:pt idx="117">
                  <c:v>1.4425713856791589E-2</c:v>
                </c:pt>
                <c:pt idx="118">
                  <c:v>1.3545705723760904E-2</c:v>
                </c:pt>
                <c:pt idx="119">
                  <c:v>1.2719380315662221E-2</c:v>
                </c:pt>
                <c:pt idx="120">
                  <c:v>1.1943462752128653E-2</c:v>
                </c:pt>
                <c:pt idx="121">
                  <c:v>1.1214878379295357E-2</c:v>
                </c:pt>
                <c:pt idx="122">
                  <c:v>1.0530739480429929E-2</c:v>
                </c:pt>
                <c:pt idx="123">
                  <c:v>9.8883348975675744E-3</c:v>
                </c:pt>
                <c:pt idx="124">
                  <c:v>9.2851186406228692E-3</c:v>
                </c:pt>
                <c:pt idx="125">
                  <c:v>8.7187002684174786E-3</c:v>
                </c:pt>
                <c:pt idx="126">
                  <c:v>8.1868348900115961E-3</c:v>
                </c:pt>
                <c:pt idx="127">
                  <c:v>7.6874146848204816E-3</c:v>
                </c:pt>
                <c:pt idx="128">
                  <c:v>7.2184605492964238E-3</c:v>
                </c:pt>
                <c:pt idx="129">
                  <c:v>6.7781138701761279E-3</c:v>
                </c:pt>
                <c:pt idx="130">
                  <c:v>6.3646295633823513E-3</c:v>
                </c:pt>
                <c:pt idx="131">
                  <c:v>5.9763689863601144E-3</c:v>
                </c:pt>
                <c:pt idx="132">
                  <c:v>5.6117933566746103E-3</c:v>
                </c:pt>
                <c:pt idx="133">
                  <c:v>5.2694579300016642E-3</c:v>
                </c:pt>
                <c:pt idx="134">
                  <c:v>4.9480057984219172E-3</c:v>
                </c:pt>
                <c:pt idx="135">
                  <c:v>4.6461633340655339E-3</c:v>
                </c:pt>
                <c:pt idx="136">
                  <c:v>4.3627339874063864E-3</c:v>
                </c:pt>
                <c:pt idx="137">
                  <c:v>4.0965946168647349E-3</c:v>
                </c:pt>
                <c:pt idx="138">
                  <c:v>3.8466904261902357E-3</c:v>
                </c:pt>
                <c:pt idx="139">
                  <c:v>3.6120311674991967E-3</c:v>
                </c:pt>
                <c:pt idx="140">
                  <c:v>3.3916868380501342E-3</c:v>
                </c:pt>
                <c:pt idx="141">
                  <c:v>3.1847841364118779E-3</c:v>
                </c:pt>
                <c:pt idx="142">
                  <c:v>2.9905029186316767E-3</c:v>
                </c:pt>
                <c:pt idx="143">
                  <c:v>2.8080735403612778E-3</c:v>
                </c:pt>
                <c:pt idx="144">
                  <c:v>2.6367728067633323E-3</c:v>
                </c:pt>
                <c:pt idx="145">
                  <c:v>2.4759219474645988E-3</c:v>
                </c:pt>
                <c:pt idx="146">
                  <c:v>2.3248834524203232E-3</c:v>
                </c:pt>
                <c:pt idx="147">
                  <c:v>2.183058793736592E-3</c:v>
                </c:pt>
                <c:pt idx="148">
                  <c:v>2.0498858943618359E-3</c:v>
                </c:pt>
                <c:pt idx="149">
                  <c:v>1.9248368499091839E-3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DC-4075-A0A3-FF7A666862B8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curve-70-100'!$X$3:$X$205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3.7537593887462251</c:v>
                </c:pt>
                <c:pt idx="4">
                  <c:v>3.5257484062021227</c:v>
                </c:pt>
                <c:pt idx="5">
                  <c:v>3.3115312838813971</c:v>
                </c:pt>
                <c:pt idx="6">
                  <c:v>3.1102801523790191</c:v>
                </c:pt>
                <c:pt idx="7">
                  <c:v>2.9212160473219839</c:v>
                </c:pt>
                <c:pt idx="8">
                  <c:v>2.743606113058128</c:v>
                </c:pt>
                <c:pt idx="9">
                  <c:v>2.5767609552365127</c:v>
                </c:pt>
                <c:pt idx="10">
                  <c:v>2.4200321354701515</c:v>
                </c:pt>
                <c:pt idx="11">
                  <c:v>2.2728098019046961</c:v>
                </c:pt>
                <c:pt idx="12">
                  <c:v>2.1345204492129177</c:v>
                </c:pt>
                <c:pt idx="13">
                  <c:v>2.0046248018386059</c:v>
                </c:pt>
                <c:pt idx="14">
                  <c:v>1.8826158147438043</c:v>
                </c:pt>
                <c:pt idx="15">
                  <c:v>1.7680167856348739</c:v>
                </c:pt>
                <c:pt idx="16">
                  <c:v>1.6603795731238158</c:v>
                </c:pt>
                <c:pt idx="17">
                  <c:v>1.5592829154837951</c:v>
                </c:pt>
                <c:pt idx="18">
                  <c:v>1.4643308449615589</c:v>
                </c:pt>
                <c:pt idx="19">
                  <c:v>1.3751511922803772</c:v>
                </c:pt>
                <c:pt idx="20">
                  <c:v>1.2913941768024628</c:v>
                </c:pt>
                <c:pt idx="21">
                  <c:v>1.2127310779210809</c:v>
                </c:pt>
                <c:pt idx="22">
                  <c:v>1.1388529830247407</c:v>
                </c:pt>
                <c:pt idx="23">
                  <c:v>1.0694696079580623</c:v>
                </c:pt>
                <c:pt idx="24">
                  <c:v>1.0043081861570435</c:v>
                </c:pt>
                <c:pt idx="25">
                  <c:v>0.94311242253519723</c:v>
                </c:pt>
                <c:pt idx="26">
                  <c:v>0.885641508323598</c:v>
                </c:pt>
                <c:pt idx="27">
                  <c:v>0.83166919410571083</c:v>
                </c:pt>
                <c:pt idx="28">
                  <c:v>0.78098291684503007</c:v>
                </c:pt>
                <c:pt idx="29">
                  <c:v>0.733382978753916</c:v>
                </c:pt>
                <c:pt idx="30">
                  <c:v>0.68868177440917222</c:v>
                </c:pt>
                <c:pt idx="31">
                  <c:v>0.6467030636843063</c:v>
                </c:pt>
                <c:pt idx="32">
                  <c:v>0.60728128781528667</c:v>
                </c:pt>
                <c:pt idx="33">
                  <c:v>0.57026092596723643</c:v>
                </c:pt>
                <c:pt idx="34">
                  <c:v>0.53549589032764189</c:v>
                </c:pt>
                <c:pt idx="35">
                  <c:v>0.50284895684038489</c:v>
                </c:pt>
                <c:pt idx="36">
                  <c:v>0.47219123036557065</c:v>
                </c:pt>
                <c:pt idx="37">
                  <c:v>0.44340164148071182</c:v>
                </c:pt>
                <c:pt idx="38">
                  <c:v>0.4163664734551098</c:v>
                </c:pt>
                <c:pt idx="39">
                  <c:v>0.3909789176255174</c:v>
                </c:pt>
                <c:pt idx="40">
                  <c:v>0.36713865547710611</c:v>
                </c:pt>
                <c:pt idx="41">
                  <c:v>0.34475146563250908</c:v>
                </c:pt>
                <c:pt idx="42">
                  <c:v>0.32372885468578971</c:v>
                </c:pt>
                <c:pt idx="43">
                  <c:v>0.30398771000816899</c:v>
                </c:pt>
                <c:pt idx="44">
                  <c:v>0.28544997366486419</c:v>
                </c:pt>
                <c:pt idx="45">
                  <c:v>0.26804233584831755</c:v>
                </c:pt>
                <c:pt idx="46">
                  <c:v>0.25169594684060215</c:v>
                </c:pt>
                <c:pt idx="47">
                  <c:v>0.23634614636591778</c:v>
                </c:pt>
                <c:pt idx="48">
                  <c:v>0.22193220932065216</c:v>
                </c:pt>
                <c:pt idx="49">
                  <c:v>0.20839710666598066</c:v>
                </c:pt>
                <c:pt idx="50">
                  <c:v>0.19568728115393341</c:v>
                </c:pt>
                <c:pt idx="51">
                  <c:v>0.1837524362162668</c:v>
                </c:pt>
                <c:pt idx="52">
                  <c:v>0.17254533786426052</c:v>
                </c:pt>
                <c:pt idx="53">
                  <c:v>0.16202162856160385</c:v>
                </c:pt>
                <c:pt idx="54">
                  <c:v>0.15213965233629168</c:v>
                </c:pt>
                <c:pt idx="55">
                  <c:v>0.14286029042276382</c:v>
                </c:pt>
                <c:pt idx="56">
                  <c:v>0.13414680707990456</c:v>
                </c:pt>
                <c:pt idx="57">
                  <c:v>0.12596470449643959</c:v>
                </c:pt>
                <c:pt idx="58">
                  <c:v>0.11828158668247823</c:v>
                </c:pt>
                <c:pt idx="59">
                  <c:v>0.11106703151186892</c:v>
                </c:pt>
                <c:pt idx="60">
                  <c:v>0.10429247068755032</c:v>
                </c:pt>
                <c:pt idx="61">
                  <c:v>9.7931076870505507E-2</c:v>
                </c:pt>
                <c:pt idx="62">
                  <c:v>9.1957657592622866E-2</c:v>
                </c:pt>
                <c:pt idx="63">
                  <c:v>8.6348555826898377E-2</c:v>
                </c:pt>
                <c:pt idx="64">
                  <c:v>8.1081556430273594E-2</c:v>
                </c:pt>
                <c:pt idx="65">
                  <c:v>7.6135798383170084E-2</c:v>
                </c:pt>
                <c:pt idx="66">
                  <c:v>7.1491692218206282E-2</c:v>
                </c:pt>
                <c:pt idx="67">
                  <c:v>6.7130842688722936E-2</c:v>
                </c:pt>
                <c:pt idx="68">
                  <c:v>6.3035975917724585E-2</c:v>
                </c:pt>
                <c:pt idx="69">
                  <c:v>5.9190871103176335E-2</c:v>
                </c:pt>
                <c:pt idx="70">
                  <c:v>5.5580296425272735E-2</c:v>
                </c:pt>
                <c:pt idx="71">
                  <c:v>5.2189948700043232E-2</c:v>
                </c:pt>
                <c:pt idx="72">
                  <c:v>4.9006396855233447E-2</c:v>
                </c:pt>
                <c:pt idx="73">
                  <c:v>4.6017028696887508E-2</c:v>
                </c:pt>
                <c:pt idx="74">
                  <c:v>4.3210001118509922E-2</c:v>
                </c:pt>
                <c:pt idx="75">
                  <c:v>4.0574193119979896E-2</c:v>
                </c:pt>
                <c:pt idx="76">
                  <c:v>3.8099161864035835E-2</c:v>
                </c:pt>
                <c:pt idx="77">
                  <c:v>3.5775101314694524E-2</c:v>
                </c:pt>
                <c:pt idx="78">
                  <c:v>3.3592803406978788E-2</c:v>
                </c:pt>
                <c:pt idx="79">
                  <c:v>3.1543621596075155E-2</c:v>
                </c:pt>
                <c:pt idx="80">
                  <c:v>2.9619436659356069E-2</c:v>
                </c:pt>
                <c:pt idx="81">
                  <c:v>2.7812624523448903E-2</c:v>
                </c:pt>
                <c:pt idx="82">
                  <c:v>2.6116026065725606E-2</c:v>
                </c:pt>
                <c:pt idx="83">
                  <c:v>2.4522918763647539E-2</c:v>
                </c:pt>
                <c:pt idx="84">
                  <c:v>2.3026990116026269E-2</c:v>
                </c:pt>
                <c:pt idx="85">
                  <c:v>2.1622312608382543E-2</c:v>
                </c:pt>
                <c:pt idx="86">
                  <c:v>2.0303320197090358E-2</c:v>
                </c:pt>
                <c:pt idx="87">
                  <c:v>1.9064786362932296E-2</c:v>
                </c:pt>
                <c:pt idx="88">
                  <c:v>1.7901803379682946E-2</c:v>
                </c:pt>
                <c:pt idx="89">
                  <c:v>1.6809762823033481E-2</c:v>
                </c:pt>
                <c:pt idx="90">
                  <c:v>1.57843373198574E-2</c:v>
                </c:pt>
                <c:pt idx="91">
                  <c:v>1.4821463461878182E-2</c:v>
                </c:pt>
                <c:pt idx="92">
                  <c:v>1.3917325731860331E-2</c:v>
                </c:pt>
                <c:pt idx="93">
                  <c:v>1.3068341239819148E-2</c:v>
                </c:pt>
                <c:pt idx="94">
                  <c:v>1.2271145724884747E-2</c:v>
                </c:pt>
                <c:pt idx="95">
                  <c:v>1.1522580088740852E-2</c:v>
                </c:pt>
                <c:pt idx="96">
                  <c:v>1.0819677916273918E-2</c:v>
                </c:pt>
                <c:pt idx="97">
                  <c:v>1.0159653780927869E-2</c:v>
                </c:pt>
                <c:pt idx="98">
                  <c:v>9.5398921069467235E-3</c:v>
                </c:pt>
                <c:pt idx="99">
                  <c:v>8.9579368669490123E-3</c:v>
                </c:pt>
                <c:pt idx="100">
                  <c:v>8.4114818617031517E-3</c:v>
                </c:pt>
                <c:pt idx="101">
                  <c:v>7.8983615567906895E-3</c:v>
                </c:pt>
                <c:pt idx="102">
                  <c:v>7.4165425267835872E-3</c:v>
                </c:pt>
                <c:pt idx="103">
                  <c:v>6.9641153803701172E-3</c:v>
                </c:pt>
                <c:pt idx="104">
                  <c:v>6.539287166429375E-3</c:v>
                </c:pt>
                <c:pt idx="105">
                  <c:v>6.1403743369936592E-3</c:v>
                </c:pt>
                <c:pt idx="106">
                  <c:v>5.7657959886547872E-3</c:v>
                </c:pt>
                <c:pt idx="107">
                  <c:v>5.4140677367975343E-3</c:v>
                </c:pt>
                <c:pt idx="108">
                  <c:v>5.0837956910854132E-3</c:v>
                </c:pt>
                <c:pt idx="109">
                  <c:v>4.773670962521237E-3</c:v>
                </c:pt>
                <c:pt idx="110">
                  <c:v>4.4824645502039573E-3</c:v>
                </c:pt>
                <c:pt idx="111">
                  <c:v>4.2090223799640114E-3</c:v>
                </c:pt>
                <c:pt idx="112">
                  <c:v>3.9522608492603695E-3</c:v>
                </c:pt>
                <c:pt idx="113">
                  <c:v>3.711162372077581E-3</c:v>
                </c:pt>
                <c:pt idx="114">
                  <c:v>3.4847714807106911E-3</c:v>
                </c:pt>
                <c:pt idx="115">
                  <c:v>3.2721910034894108E-3</c:v>
                </c:pt>
                <c:pt idx="116">
                  <c:v>3.0725784450069682E-3</c:v>
                </c:pt>
                <c:pt idx="117">
                  <c:v>2.8851427713583178E-3</c:v>
                </c:pt>
                <c:pt idx="118">
                  <c:v>2.7091411447521807E-3</c:v>
                </c:pt>
                <c:pt idx="119">
                  <c:v>2.5438760631324442E-3</c:v>
                </c:pt>
                <c:pt idx="120">
                  <c:v>2.3886925504257306E-3</c:v>
                </c:pt>
                <c:pt idx="121">
                  <c:v>2.2429756758590713E-3</c:v>
                </c:pt>
                <c:pt idx="122">
                  <c:v>2.1061478960859858E-3</c:v>
                </c:pt>
                <c:pt idx="123">
                  <c:v>1.9776669795135149E-3</c:v>
                </c:pt>
                <c:pt idx="124">
                  <c:v>1.8570237281245738E-3</c:v>
                </c:pt>
                <c:pt idx="125">
                  <c:v>1.7437400536834957E-3</c:v>
                </c:pt>
                <c:pt idx="126">
                  <c:v>1.6373669780023192E-3</c:v>
                </c:pt>
                <c:pt idx="127">
                  <c:v>1.5374829369640963E-3</c:v>
                </c:pt>
                <c:pt idx="128">
                  <c:v>1.4436921098592848E-3</c:v>
                </c:pt>
                <c:pt idx="129">
                  <c:v>1.3556227740352256E-3</c:v>
                </c:pt>
                <c:pt idx="130">
                  <c:v>1.2729259126764703E-3</c:v>
                </c:pt>
                <c:pt idx="131">
                  <c:v>1.1952737972720229E-3</c:v>
                </c:pt>
                <c:pt idx="132">
                  <c:v>1.1223586713349221E-3</c:v>
                </c:pt>
                <c:pt idx="133">
                  <c:v>1.0538915860003328E-3</c:v>
                </c:pt>
                <c:pt idx="134">
                  <c:v>9.8960115968438345E-4</c:v>
                </c:pt>
                <c:pt idx="135">
                  <c:v>9.2923266681310679E-4</c:v>
                </c:pt>
                <c:pt idx="136">
                  <c:v>8.7254679748127728E-4</c:v>
                </c:pt>
                <c:pt idx="137">
                  <c:v>8.1931892337294698E-4</c:v>
                </c:pt>
                <c:pt idx="138">
                  <c:v>7.6933808523804714E-4</c:v>
                </c:pt>
                <c:pt idx="139">
                  <c:v>7.2240623349983935E-4</c:v>
                </c:pt>
                <c:pt idx="140">
                  <c:v>6.7833736761002683E-4</c:v>
                </c:pt>
                <c:pt idx="141">
                  <c:v>6.3695682728237557E-4</c:v>
                </c:pt>
                <c:pt idx="142">
                  <c:v>5.9810058372633534E-4</c:v>
                </c:pt>
                <c:pt idx="143">
                  <c:v>5.6161470807225555E-4</c:v>
                </c:pt>
                <c:pt idx="144">
                  <c:v>5.2735456135266645E-4</c:v>
                </c:pt>
                <c:pt idx="145">
                  <c:v>4.9518438949291976E-4</c:v>
                </c:pt>
                <c:pt idx="146">
                  <c:v>4.6497669048406465E-4</c:v>
                </c:pt>
                <c:pt idx="147">
                  <c:v>4.3661175874731839E-4</c:v>
                </c:pt>
                <c:pt idx="148">
                  <c:v>4.0997717887236718E-4</c:v>
                </c:pt>
                <c:pt idx="149">
                  <c:v>3.8496736998183678E-4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DC-4075-A0A3-FF7A66686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</a:t>
                </a:r>
                <a:r>
                  <a:rPr lang="en-GB" sz="1200" b="1"/>
                  <a:t>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inorUnit val="1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curve-70-100'!$Y$3:$Y$205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2274.222404983539</c:v>
                </c:pt>
                <c:pt idx="4">
                  <c:v>3155.6595065340698</c:v>
                </c:pt>
                <c:pt idx="5">
                  <c:v>3983.5423275044191</c:v>
                </c:pt>
                <c:pt idx="6">
                  <c:v>4761.1123655991742</c:v>
                </c:pt>
                <c:pt idx="7">
                  <c:v>5491.4163774296703</c:v>
                </c:pt>
                <c:pt idx="8">
                  <c:v>6177.3179056942026</c:v>
                </c:pt>
                <c:pt idx="9">
                  <c:v>6821.5081445033311</c:v>
                </c:pt>
                <c:pt idx="10">
                  <c:v>7426.5161783708691</c:v>
                </c:pt>
                <c:pt idx="11">
                  <c:v>7994.718628847043</c:v>
                </c:pt>
                <c:pt idx="12">
                  <c:v>8528.348741150272</c:v>
                </c:pt>
                <c:pt idx="13">
                  <c:v>9029.5049416099228</c:v>
                </c:pt>
                <c:pt idx="14">
                  <c:v>9500.1588952958737</c:v>
                </c:pt>
                <c:pt idx="15">
                  <c:v>9942.1630917045914</c:v>
                </c:pt>
                <c:pt idx="16">
                  <c:v>10357.257984985545</c:v>
                </c:pt>
                <c:pt idx="17">
                  <c:v>10747.078713856494</c:v>
                </c:pt>
                <c:pt idx="18">
                  <c:v>11113.161425096883</c:v>
                </c:pt>
                <c:pt idx="19">
                  <c:v>11456.949223166977</c:v>
                </c:pt>
                <c:pt idx="20">
                  <c:v>11779.797767367592</c:v>
                </c:pt>
                <c:pt idx="21">
                  <c:v>12082.980536847863</c:v>
                </c:pt>
                <c:pt idx="22">
                  <c:v>12367.693782604048</c:v>
                </c:pt>
                <c:pt idx="23">
                  <c:v>12635.061184593564</c:v>
                </c:pt>
                <c:pt idx="24">
                  <c:v>12886.138231132825</c:v>
                </c:pt>
                <c:pt idx="25">
                  <c:v>13121.916336766624</c:v>
                </c:pt>
                <c:pt idx="26">
                  <c:v>13343.326713847524</c:v>
                </c:pt>
                <c:pt idx="27">
                  <c:v>13551.244012373953</c:v>
                </c:pt>
                <c:pt idx="28">
                  <c:v>13746.48974158521</c:v>
                </c:pt>
                <c:pt idx="29">
                  <c:v>13929.835486273689</c:v>
                </c:pt>
                <c:pt idx="30">
                  <c:v>14102.005929875982</c:v>
                </c:pt>
                <c:pt idx="31">
                  <c:v>14263.681695797059</c:v>
                </c:pt>
                <c:pt idx="32">
                  <c:v>14415.50201775088</c:v>
                </c:pt>
                <c:pt idx="33">
                  <c:v>14558.067249242689</c:v>
                </c:pt>
                <c:pt idx="34">
                  <c:v>14691.9412218246</c:v>
                </c:pt>
                <c:pt idx="35">
                  <c:v>14817.653461034695</c:v>
                </c:pt>
                <c:pt idx="36">
                  <c:v>14935.701268626088</c:v>
                </c:pt>
                <c:pt idx="37">
                  <c:v>15046.551678996266</c:v>
                </c:pt>
                <c:pt idx="38">
                  <c:v>15150.643297360044</c:v>
                </c:pt>
                <c:pt idx="39">
                  <c:v>15248.388026766423</c:v>
                </c:pt>
                <c:pt idx="40">
                  <c:v>15340.1726906357</c:v>
                </c:pt>
                <c:pt idx="41">
                  <c:v>15426.360557043827</c:v>
                </c:pt>
                <c:pt idx="42">
                  <c:v>15507.292770715274</c:v>
                </c:pt>
                <c:pt idx="43">
                  <c:v>15583.289698217317</c:v>
                </c:pt>
                <c:pt idx="44">
                  <c:v>15654.652191633533</c:v>
                </c:pt>
                <c:pt idx="45">
                  <c:v>15721.662775595612</c:v>
                </c:pt>
                <c:pt idx="46">
                  <c:v>15784.586762305764</c:v>
                </c:pt>
                <c:pt idx="47">
                  <c:v>15843.673298897244</c:v>
                </c:pt>
                <c:pt idx="48">
                  <c:v>15899.156351227406</c:v>
                </c:pt>
                <c:pt idx="49">
                  <c:v>15951.255627893901</c:v>
                </c:pt>
                <c:pt idx="50">
                  <c:v>16000.177448182385</c:v>
                </c:pt>
                <c:pt idx="51">
                  <c:v>16046.115557236451</c:v>
                </c:pt>
                <c:pt idx="52">
                  <c:v>16089.251891702517</c:v>
                </c:pt>
                <c:pt idx="53">
                  <c:v>16129.757298842918</c:v>
                </c:pt>
                <c:pt idx="54">
                  <c:v>16167.792211926992</c:v>
                </c:pt>
                <c:pt idx="55">
                  <c:v>16203.507284532683</c:v>
                </c:pt>
                <c:pt idx="56">
                  <c:v>16237.043986302659</c:v>
                </c:pt>
                <c:pt idx="57">
                  <c:v>16268.535162426768</c:v>
                </c:pt>
                <c:pt idx="58">
                  <c:v>16298.105559097387</c:v>
                </c:pt>
                <c:pt idx="59">
                  <c:v>16325.872316975354</c:v>
                </c:pt>
                <c:pt idx="60">
                  <c:v>16351.945434647241</c:v>
                </c:pt>
                <c:pt idx="61">
                  <c:v>16376.428203864867</c:v>
                </c:pt>
                <c:pt idx="62">
                  <c:v>16399.417618263022</c:v>
                </c:pt>
                <c:pt idx="63">
                  <c:v>16421.004757219747</c:v>
                </c:pt>
                <c:pt idx="64">
                  <c:v>16441.275146327316</c:v>
                </c:pt>
                <c:pt idx="65">
                  <c:v>16460.309095923109</c:v>
                </c:pt>
                <c:pt idx="66">
                  <c:v>16478.182018977659</c:v>
                </c:pt>
                <c:pt idx="67">
                  <c:v>16494.964729649841</c:v>
                </c:pt>
                <c:pt idx="68">
                  <c:v>16510.723723629271</c:v>
                </c:pt>
                <c:pt idx="69">
                  <c:v>16525.521441405064</c:v>
                </c:pt>
                <c:pt idx="70">
                  <c:v>16539.416515511384</c:v>
                </c:pt>
                <c:pt idx="71">
                  <c:v>16552.464002686396</c:v>
                </c:pt>
                <c:pt idx="72">
                  <c:v>16564.715601900203</c:v>
                </c:pt>
                <c:pt idx="73">
                  <c:v>16576.219859074426</c:v>
                </c:pt>
                <c:pt idx="74">
                  <c:v>16587.022359354054</c:v>
                </c:pt>
                <c:pt idx="75">
                  <c:v>16597.165907634047</c:v>
                </c:pt>
                <c:pt idx="76">
                  <c:v>16606.690698100057</c:v>
                </c:pt>
                <c:pt idx="77">
                  <c:v>16615.63447342873</c:v>
                </c:pt>
                <c:pt idx="78">
                  <c:v>16624.032674280475</c:v>
                </c:pt>
                <c:pt idx="79">
                  <c:v>16631.918579679495</c:v>
                </c:pt>
                <c:pt idx="80">
                  <c:v>16639.323438844334</c:v>
                </c:pt>
                <c:pt idx="81">
                  <c:v>16646.276594975196</c:v>
                </c:pt>
                <c:pt idx="82">
                  <c:v>16652.805601491626</c:v>
                </c:pt>
                <c:pt idx="83">
                  <c:v>16658.936331182536</c:v>
                </c:pt>
                <c:pt idx="84">
                  <c:v>16664.693078711542</c:v>
                </c:pt>
                <c:pt idx="85">
                  <c:v>16670.098656863636</c:v>
                </c:pt>
                <c:pt idx="86">
                  <c:v>16675.174486912911</c:v>
                </c:pt>
                <c:pt idx="87">
                  <c:v>16679.940683503643</c:v>
                </c:pt>
                <c:pt idx="88">
                  <c:v>16684.416134348565</c:v>
                </c:pt>
                <c:pt idx="89">
                  <c:v>16688.618575054323</c:v>
                </c:pt>
                <c:pt idx="90">
                  <c:v>16692.564659384287</c:v>
                </c:pt>
                <c:pt idx="91">
                  <c:v>16696.270025249756</c:v>
                </c:pt>
                <c:pt idx="92">
                  <c:v>16699.749356682722</c:v>
                </c:pt>
                <c:pt idx="93">
                  <c:v>16703.016441992677</c:v>
                </c:pt>
                <c:pt idx="94">
                  <c:v>16706.084228423897</c:v>
                </c:pt>
                <c:pt idx="95">
                  <c:v>16708.964873446082</c:v>
                </c:pt>
                <c:pt idx="96">
                  <c:v>16711.66979292515</c:v>
                </c:pt>
                <c:pt idx="97">
                  <c:v>16714.20970637038</c:v>
                </c:pt>
                <c:pt idx="98">
                  <c:v>16716.594679397116</c:v>
                </c:pt>
                <c:pt idx="99">
                  <c:v>16718.834163613854</c:v>
                </c:pt>
                <c:pt idx="100">
                  <c:v>16720.937034079281</c:v>
                </c:pt>
                <c:pt idx="101">
                  <c:v>16722.911624468477</c:v>
                </c:pt>
                <c:pt idx="102">
                  <c:v>16724.765760100174</c:v>
                </c:pt>
                <c:pt idx="103">
                  <c:v>16726.506788945266</c:v>
                </c:pt>
                <c:pt idx="104">
                  <c:v>16728.141610736871</c:v>
                </c:pt>
                <c:pt idx="105">
                  <c:v>16729.676704321118</c:v>
                </c:pt>
                <c:pt idx="106">
                  <c:v>16731.118153318283</c:v>
                </c:pt>
                <c:pt idx="107">
                  <c:v>16732.471670252482</c:v>
                </c:pt>
                <c:pt idx="108">
                  <c:v>16733.742619175253</c:v>
                </c:pt>
                <c:pt idx="109">
                  <c:v>16734.936036915882</c:v>
                </c:pt>
                <c:pt idx="110">
                  <c:v>16736.056653053434</c:v>
                </c:pt>
                <c:pt idx="111">
                  <c:v>16737.108908648424</c:v>
                </c:pt>
                <c:pt idx="112">
                  <c:v>16738.096973860738</c:v>
                </c:pt>
                <c:pt idx="113">
                  <c:v>16739.024764453759</c:v>
                </c:pt>
                <c:pt idx="114">
                  <c:v>16739.895957323937</c:v>
                </c:pt>
                <c:pt idx="115">
                  <c:v>16740.714005074809</c:v>
                </c:pt>
                <c:pt idx="116">
                  <c:v>16741.48214968606</c:v>
                </c:pt>
                <c:pt idx="117">
                  <c:v>16742.203435378899</c:v>
                </c:pt>
                <c:pt idx="118">
                  <c:v>16742.880720665085</c:v>
                </c:pt>
                <c:pt idx="119">
                  <c:v>16743.51668968087</c:v>
                </c:pt>
                <c:pt idx="120">
                  <c:v>16744.113862818474</c:v>
                </c:pt>
                <c:pt idx="121">
                  <c:v>16744.674606737441</c:v>
                </c:pt>
                <c:pt idx="122">
                  <c:v>16745.201143711463</c:v>
                </c:pt>
                <c:pt idx="123">
                  <c:v>16745.695560456341</c:v>
                </c:pt>
                <c:pt idx="124">
                  <c:v>16746.159816388372</c:v>
                </c:pt>
                <c:pt idx="125">
                  <c:v>16746.595751401794</c:v>
                </c:pt>
                <c:pt idx="126">
                  <c:v>16747.005093146294</c:v>
                </c:pt>
                <c:pt idx="127">
                  <c:v>16747.389463880536</c:v>
                </c:pt>
                <c:pt idx="128">
                  <c:v>16747.750386907999</c:v>
                </c:pt>
                <c:pt idx="129">
                  <c:v>16748.089292601508</c:v>
                </c:pt>
                <c:pt idx="130">
                  <c:v>16748.407524079677</c:v>
                </c:pt>
                <c:pt idx="131">
                  <c:v>16748.706342528996</c:v>
                </c:pt>
                <c:pt idx="132">
                  <c:v>16748.986932196829</c:v>
                </c:pt>
                <c:pt idx="133">
                  <c:v>16749.250405093328</c:v>
                </c:pt>
                <c:pt idx="134">
                  <c:v>16749.497805383249</c:v>
                </c:pt>
                <c:pt idx="135">
                  <c:v>16749.730113549951</c:v>
                </c:pt>
                <c:pt idx="136">
                  <c:v>16749.948250249323</c:v>
                </c:pt>
                <c:pt idx="137">
                  <c:v>16750.153079980166</c:v>
                </c:pt>
                <c:pt idx="138">
                  <c:v>16750.345414501477</c:v>
                </c:pt>
                <c:pt idx="139">
                  <c:v>16750.526016059852</c:v>
                </c:pt>
                <c:pt idx="140">
                  <c:v>16750.695600401756</c:v>
                </c:pt>
                <c:pt idx="141">
                  <c:v>16750.854839608575</c:v>
                </c:pt>
                <c:pt idx="142">
                  <c:v>16751.004364754506</c:v>
                </c:pt>
                <c:pt idx="143">
                  <c:v>16751.144768431524</c:v>
                </c:pt>
                <c:pt idx="144">
                  <c:v>16751.276607071861</c:v>
                </c:pt>
                <c:pt idx="145">
                  <c:v>16751.400403169235</c:v>
                </c:pt>
                <c:pt idx="146">
                  <c:v>16751.516647341858</c:v>
                </c:pt>
                <c:pt idx="147">
                  <c:v>16751.625800281545</c:v>
                </c:pt>
                <c:pt idx="148">
                  <c:v>16751.728294576264</c:v>
                </c:pt>
                <c:pt idx="149">
                  <c:v>16751.824536418761</c:v>
                </c:pt>
                <c:pt idx="150">
                  <c:v>16751.824536418761</c:v>
                </c:pt>
                <c:pt idx="151">
                  <c:v>16751.824536418761</c:v>
                </c:pt>
                <c:pt idx="152">
                  <c:v>16751.824536418761</c:v>
                </c:pt>
                <c:pt idx="153">
                  <c:v>16751.824536418761</c:v>
                </c:pt>
                <c:pt idx="154">
                  <c:v>16751.824536418761</c:v>
                </c:pt>
                <c:pt idx="155">
                  <c:v>16751.824536418761</c:v>
                </c:pt>
                <c:pt idx="156">
                  <c:v>16751.824536418761</c:v>
                </c:pt>
                <c:pt idx="157">
                  <c:v>16751.824536418761</c:v>
                </c:pt>
                <c:pt idx="158">
                  <c:v>16751.824536418761</c:v>
                </c:pt>
                <c:pt idx="159">
                  <c:v>16751.824536418761</c:v>
                </c:pt>
                <c:pt idx="160">
                  <c:v>16751.824536418761</c:v>
                </c:pt>
                <c:pt idx="161">
                  <c:v>16751.824536418761</c:v>
                </c:pt>
                <c:pt idx="162">
                  <c:v>16751.824536418761</c:v>
                </c:pt>
                <c:pt idx="163">
                  <c:v>16751.824536418761</c:v>
                </c:pt>
                <c:pt idx="164">
                  <c:v>16751.824536418761</c:v>
                </c:pt>
                <c:pt idx="165">
                  <c:v>16751.824536418761</c:v>
                </c:pt>
                <c:pt idx="166">
                  <c:v>16751.824536418761</c:v>
                </c:pt>
                <c:pt idx="167">
                  <c:v>16751.824536418761</c:v>
                </c:pt>
                <c:pt idx="168">
                  <c:v>16751.824536418761</c:v>
                </c:pt>
                <c:pt idx="169">
                  <c:v>16751.824536418761</c:v>
                </c:pt>
                <c:pt idx="170">
                  <c:v>16751.824536418761</c:v>
                </c:pt>
                <c:pt idx="171">
                  <c:v>16751.824536418761</c:v>
                </c:pt>
                <c:pt idx="172">
                  <c:v>16751.824536418761</c:v>
                </c:pt>
                <c:pt idx="173">
                  <c:v>16751.824536418761</c:v>
                </c:pt>
                <c:pt idx="174">
                  <c:v>16751.824536418761</c:v>
                </c:pt>
                <c:pt idx="175">
                  <c:v>16751.824536418761</c:v>
                </c:pt>
                <c:pt idx="176">
                  <c:v>16751.824536418761</c:v>
                </c:pt>
                <c:pt idx="177">
                  <c:v>16751.824536418761</c:v>
                </c:pt>
                <c:pt idx="178">
                  <c:v>16751.824536418761</c:v>
                </c:pt>
                <c:pt idx="179">
                  <c:v>16751.824536418761</c:v>
                </c:pt>
                <c:pt idx="180">
                  <c:v>16751.824536418761</c:v>
                </c:pt>
                <c:pt idx="181">
                  <c:v>16751.824536418761</c:v>
                </c:pt>
                <c:pt idx="182">
                  <c:v>16751.824536418761</c:v>
                </c:pt>
                <c:pt idx="183">
                  <c:v>16751.824536418761</c:v>
                </c:pt>
                <c:pt idx="184">
                  <c:v>16751.824536418761</c:v>
                </c:pt>
                <c:pt idx="185">
                  <c:v>16751.824536418761</c:v>
                </c:pt>
                <c:pt idx="186">
                  <c:v>16751.824536418761</c:v>
                </c:pt>
                <c:pt idx="187">
                  <c:v>16751.824536418761</c:v>
                </c:pt>
                <c:pt idx="188">
                  <c:v>16751.824536418761</c:v>
                </c:pt>
                <c:pt idx="189">
                  <c:v>16751.824536418761</c:v>
                </c:pt>
                <c:pt idx="190">
                  <c:v>16751.824536418761</c:v>
                </c:pt>
                <c:pt idx="191">
                  <c:v>16751.824536418761</c:v>
                </c:pt>
                <c:pt idx="192">
                  <c:v>16751.824536418761</c:v>
                </c:pt>
                <c:pt idx="193">
                  <c:v>16751.824536418761</c:v>
                </c:pt>
                <c:pt idx="194">
                  <c:v>16751.824536418761</c:v>
                </c:pt>
                <c:pt idx="195">
                  <c:v>16751.824536418761</c:v>
                </c:pt>
                <c:pt idx="196">
                  <c:v>16751.824536418761</c:v>
                </c:pt>
                <c:pt idx="197">
                  <c:v>16751.824536418761</c:v>
                </c:pt>
                <c:pt idx="198">
                  <c:v>16751.824536418761</c:v>
                </c:pt>
                <c:pt idx="199">
                  <c:v>16751.824536418761</c:v>
                </c:pt>
                <c:pt idx="200">
                  <c:v>16751.824536418761</c:v>
                </c:pt>
                <c:pt idx="201">
                  <c:v>16751.824536418761</c:v>
                </c:pt>
                <c:pt idx="202">
                  <c:v>16751.824536418761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AE-4A44-B89A-6D018E26B7A0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curve-70-100'!$Z$3:$Z$205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1137.1112024917695</c:v>
                </c:pt>
                <c:pt idx="4">
                  <c:v>1577.8297532670349</c:v>
                </c:pt>
                <c:pt idx="5">
                  <c:v>1991.7711637522095</c:v>
                </c:pt>
                <c:pt idx="6">
                  <c:v>2380.5561827995871</c:v>
                </c:pt>
                <c:pt idx="7">
                  <c:v>2745.7081887148352</c:v>
                </c:pt>
                <c:pt idx="8">
                  <c:v>3088.6589528471013</c:v>
                </c:pt>
                <c:pt idx="9">
                  <c:v>3410.7540722516655</c:v>
                </c:pt>
                <c:pt idx="10">
                  <c:v>3713.2580891854345</c:v>
                </c:pt>
                <c:pt idx="11">
                  <c:v>3997.3593144235215</c:v>
                </c:pt>
                <c:pt idx="12">
                  <c:v>4264.174370575136</c:v>
                </c:pt>
                <c:pt idx="13">
                  <c:v>4514.7524708049614</c:v>
                </c:pt>
                <c:pt idx="14">
                  <c:v>4750.0794476479368</c:v>
                </c:pt>
                <c:pt idx="15">
                  <c:v>4971.0815458522957</c:v>
                </c:pt>
                <c:pt idx="16">
                  <c:v>5178.6289924927723</c:v>
                </c:pt>
                <c:pt idx="17">
                  <c:v>5373.5393569282469</c:v>
                </c:pt>
                <c:pt idx="18">
                  <c:v>5556.5807125484416</c:v>
                </c:pt>
                <c:pt idx="19">
                  <c:v>5728.4746115834887</c:v>
                </c:pt>
                <c:pt idx="20">
                  <c:v>5889.8988836837962</c:v>
                </c:pt>
                <c:pt idx="21">
                  <c:v>6041.4902684239314</c:v>
                </c:pt>
                <c:pt idx="22">
                  <c:v>6183.8468913020242</c:v>
                </c:pt>
                <c:pt idx="23">
                  <c:v>6317.5305922967818</c:v>
                </c:pt>
                <c:pt idx="24">
                  <c:v>6443.0691155664126</c:v>
                </c:pt>
                <c:pt idx="25">
                  <c:v>6560.9581683833121</c:v>
                </c:pt>
                <c:pt idx="26">
                  <c:v>6671.663356923762</c:v>
                </c:pt>
                <c:pt idx="27">
                  <c:v>6775.6220061869763</c:v>
                </c:pt>
                <c:pt idx="28">
                  <c:v>6873.2448707926051</c:v>
                </c:pt>
                <c:pt idx="29">
                  <c:v>6964.9177431368444</c:v>
                </c:pt>
                <c:pt idx="30">
                  <c:v>7051.0029649379912</c:v>
                </c:pt>
                <c:pt idx="31">
                  <c:v>7131.8408478985293</c:v>
                </c:pt>
                <c:pt idx="32">
                  <c:v>7207.7510088754398</c:v>
                </c:pt>
                <c:pt idx="33">
                  <c:v>7279.0336246213446</c:v>
                </c:pt>
                <c:pt idx="34">
                  <c:v>7345.9706109122999</c:v>
                </c:pt>
                <c:pt idx="35">
                  <c:v>7408.8267305173476</c:v>
                </c:pt>
                <c:pt idx="36">
                  <c:v>7467.8506343130439</c:v>
                </c:pt>
                <c:pt idx="37">
                  <c:v>7523.2758394981329</c:v>
                </c:pt>
                <c:pt idx="38">
                  <c:v>7575.321648680022</c:v>
                </c:pt>
                <c:pt idx="39">
                  <c:v>7624.1940133832113</c:v>
                </c:pt>
                <c:pt idx="40">
                  <c:v>7670.0863453178499</c:v>
                </c:pt>
                <c:pt idx="41">
                  <c:v>7713.1802785219134</c:v>
                </c:pt>
                <c:pt idx="42">
                  <c:v>7753.646385357637</c:v>
                </c:pt>
                <c:pt idx="43">
                  <c:v>7791.6448491086585</c:v>
                </c:pt>
                <c:pt idx="44">
                  <c:v>7827.3260958167666</c:v>
                </c:pt>
                <c:pt idx="45">
                  <c:v>7860.8313877978062</c:v>
                </c:pt>
                <c:pt idx="46">
                  <c:v>7892.2933811528819</c:v>
                </c:pt>
                <c:pt idx="47">
                  <c:v>7921.8366494486218</c:v>
                </c:pt>
                <c:pt idx="48">
                  <c:v>7949.578175613703</c:v>
                </c:pt>
                <c:pt idx="49">
                  <c:v>7975.6278139469505</c:v>
                </c:pt>
                <c:pt idx="50">
                  <c:v>8000.0887240911925</c:v>
                </c:pt>
                <c:pt idx="51">
                  <c:v>8023.0577786182257</c:v>
                </c:pt>
                <c:pt idx="52">
                  <c:v>8044.6259458512586</c:v>
                </c:pt>
                <c:pt idx="53">
                  <c:v>8064.8786494214592</c:v>
                </c:pt>
                <c:pt idx="54">
                  <c:v>8083.8961059634958</c:v>
                </c:pt>
                <c:pt idx="55">
                  <c:v>8101.7536422663416</c:v>
                </c:pt>
                <c:pt idx="56">
                  <c:v>8118.5219931513293</c:v>
                </c:pt>
                <c:pt idx="57">
                  <c:v>8134.2675812133839</c:v>
                </c:pt>
                <c:pt idx="58">
                  <c:v>8149.0527795486933</c:v>
                </c:pt>
                <c:pt idx="59">
                  <c:v>8162.9361584876769</c:v>
                </c:pt>
                <c:pt idx="60">
                  <c:v>8175.9727173236206</c:v>
                </c:pt>
                <c:pt idx="61">
                  <c:v>8188.2141019324336</c:v>
                </c:pt>
                <c:pt idx="62">
                  <c:v>8199.7088091315109</c:v>
                </c:pt>
                <c:pt idx="63">
                  <c:v>8210.5023786098736</c:v>
                </c:pt>
                <c:pt idx="64">
                  <c:v>8220.6375731636581</c:v>
                </c:pt>
                <c:pt idx="65">
                  <c:v>8230.1545479615543</c:v>
                </c:pt>
                <c:pt idx="66">
                  <c:v>8239.0910094888295</c:v>
                </c:pt>
                <c:pt idx="67">
                  <c:v>8247.4823648249203</c:v>
                </c:pt>
                <c:pt idx="68">
                  <c:v>8255.3618618146356</c:v>
                </c:pt>
                <c:pt idx="69">
                  <c:v>8262.7607207025321</c:v>
                </c:pt>
                <c:pt idx="70">
                  <c:v>8269.7082577556921</c:v>
                </c:pt>
                <c:pt idx="71">
                  <c:v>8276.2320013431981</c:v>
                </c:pt>
                <c:pt idx="72">
                  <c:v>8282.3578009501016</c:v>
                </c:pt>
                <c:pt idx="73">
                  <c:v>8288.1099295372132</c:v>
                </c:pt>
                <c:pt idx="74">
                  <c:v>8293.511179677027</c:v>
                </c:pt>
                <c:pt idx="75">
                  <c:v>8298.5829538170237</c:v>
                </c:pt>
                <c:pt idx="76">
                  <c:v>8303.3453490500287</c:v>
                </c:pt>
                <c:pt idx="77">
                  <c:v>8307.8172367143652</c:v>
                </c:pt>
                <c:pt idx="78">
                  <c:v>8312.0163371402377</c:v>
                </c:pt>
                <c:pt idx="79">
                  <c:v>8315.9592898397477</c:v>
                </c:pt>
                <c:pt idx="80">
                  <c:v>8319.6617194221672</c:v>
                </c:pt>
                <c:pt idx="81">
                  <c:v>8323.1382974875978</c:v>
                </c:pt>
                <c:pt idx="82">
                  <c:v>8326.4028007458128</c:v>
                </c:pt>
                <c:pt idx="83">
                  <c:v>8329.4681655912682</c:v>
                </c:pt>
                <c:pt idx="84">
                  <c:v>8332.3465393557708</c:v>
                </c:pt>
                <c:pt idx="85">
                  <c:v>8335.0493284318181</c:v>
                </c:pt>
                <c:pt idx="86">
                  <c:v>8337.5872434564553</c:v>
                </c:pt>
                <c:pt idx="87">
                  <c:v>8339.9703417518213</c:v>
                </c:pt>
                <c:pt idx="88">
                  <c:v>8342.2080671742824</c:v>
                </c:pt>
                <c:pt idx="89">
                  <c:v>8344.3092875271614</c:v>
                </c:pt>
                <c:pt idx="90">
                  <c:v>8346.2823296921433</c:v>
                </c:pt>
                <c:pt idx="91">
                  <c:v>8348.1350126248781</c:v>
                </c:pt>
                <c:pt idx="92">
                  <c:v>8349.8746783413608</c:v>
                </c:pt>
                <c:pt idx="93">
                  <c:v>8351.5082209963384</c:v>
                </c:pt>
                <c:pt idx="94">
                  <c:v>8353.0421142119485</c:v>
                </c:pt>
                <c:pt idx="95">
                  <c:v>8354.4824367230412</c:v>
                </c:pt>
                <c:pt idx="96">
                  <c:v>8355.8348964625748</c:v>
                </c:pt>
                <c:pt idx="97">
                  <c:v>8357.1048531851902</c:v>
                </c:pt>
                <c:pt idx="98">
                  <c:v>8358.2973396985581</c:v>
                </c:pt>
                <c:pt idx="99">
                  <c:v>8359.4170818069269</c:v>
                </c:pt>
                <c:pt idx="100">
                  <c:v>8360.4685170396406</c:v>
                </c:pt>
                <c:pt idx="101">
                  <c:v>8361.4558122342387</c:v>
                </c:pt>
                <c:pt idx="102">
                  <c:v>8362.3828800500869</c:v>
                </c:pt>
                <c:pt idx="103">
                  <c:v>8363.2533944726329</c:v>
                </c:pt>
                <c:pt idx="104">
                  <c:v>8364.0708053684357</c:v>
                </c:pt>
                <c:pt idx="105">
                  <c:v>8364.8383521605592</c:v>
                </c:pt>
                <c:pt idx="106">
                  <c:v>8365.5590766591413</c:v>
                </c:pt>
                <c:pt idx="107">
                  <c:v>8366.235835126241</c:v>
                </c:pt>
                <c:pt idx="108">
                  <c:v>8366.8713095876265</c:v>
                </c:pt>
                <c:pt idx="109">
                  <c:v>8367.4680184579411</c:v>
                </c:pt>
                <c:pt idx="110">
                  <c:v>8368.0283265267171</c:v>
                </c:pt>
                <c:pt idx="111">
                  <c:v>8368.5544543242122</c:v>
                </c:pt>
                <c:pt idx="112">
                  <c:v>8369.0484869303691</c:v>
                </c:pt>
                <c:pt idx="113">
                  <c:v>8369.5123822268797</c:v>
                </c:pt>
                <c:pt idx="114">
                  <c:v>8369.9479786619686</c:v>
                </c:pt>
                <c:pt idx="115">
                  <c:v>8370.3570025374047</c:v>
                </c:pt>
                <c:pt idx="116">
                  <c:v>8370.7410748430302</c:v>
                </c:pt>
                <c:pt idx="117">
                  <c:v>8371.1017176894493</c:v>
                </c:pt>
                <c:pt idx="118">
                  <c:v>8371.4403603325427</c:v>
                </c:pt>
                <c:pt idx="119">
                  <c:v>8371.7583448404348</c:v>
                </c:pt>
                <c:pt idx="120">
                  <c:v>8372.0569314092372</c:v>
                </c:pt>
                <c:pt idx="121">
                  <c:v>8372.3373033687203</c:v>
                </c:pt>
                <c:pt idx="122">
                  <c:v>8372.6005718557317</c:v>
                </c:pt>
                <c:pt idx="123">
                  <c:v>8372.8477802281704</c:v>
                </c:pt>
                <c:pt idx="124">
                  <c:v>8373.0799081941859</c:v>
                </c:pt>
                <c:pt idx="125">
                  <c:v>8373.2978757008968</c:v>
                </c:pt>
                <c:pt idx="126">
                  <c:v>8373.5025465731469</c:v>
                </c:pt>
                <c:pt idx="127">
                  <c:v>8373.694731940268</c:v>
                </c:pt>
                <c:pt idx="128">
                  <c:v>8373.8751934539996</c:v>
                </c:pt>
                <c:pt idx="129">
                  <c:v>8374.0446463007538</c:v>
                </c:pt>
                <c:pt idx="130">
                  <c:v>8374.2037620398387</c:v>
                </c:pt>
                <c:pt idx="131">
                  <c:v>8374.3531712644981</c:v>
                </c:pt>
                <c:pt idx="132">
                  <c:v>8374.4934660984145</c:v>
                </c:pt>
                <c:pt idx="133">
                  <c:v>8374.6252025466638</c:v>
                </c:pt>
                <c:pt idx="134">
                  <c:v>8374.7489026916246</c:v>
                </c:pt>
                <c:pt idx="135">
                  <c:v>8374.8650567749755</c:v>
                </c:pt>
                <c:pt idx="136">
                  <c:v>8374.9741251246614</c:v>
                </c:pt>
                <c:pt idx="137">
                  <c:v>8375.0765399900829</c:v>
                </c:pt>
                <c:pt idx="138">
                  <c:v>8375.1727072507383</c:v>
                </c:pt>
                <c:pt idx="139">
                  <c:v>8375.2630080299259</c:v>
                </c:pt>
                <c:pt idx="140">
                  <c:v>8375.3478002008778</c:v>
                </c:pt>
                <c:pt idx="141">
                  <c:v>8375.4274198042876</c:v>
                </c:pt>
                <c:pt idx="142">
                  <c:v>8375.5021823772531</c:v>
                </c:pt>
                <c:pt idx="143">
                  <c:v>8375.5723842157622</c:v>
                </c:pt>
                <c:pt idx="144">
                  <c:v>8375.6383035359304</c:v>
                </c:pt>
                <c:pt idx="145">
                  <c:v>8375.7002015846174</c:v>
                </c:pt>
                <c:pt idx="146">
                  <c:v>8375.7583236709288</c:v>
                </c:pt>
                <c:pt idx="147">
                  <c:v>8375.8129001407724</c:v>
                </c:pt>
                <c:pt idx="148">
                  <c:v>8375.8641472881318</c:v>
                </c:pt>
                <c:pt idx="149">
                  <c:v>8375.9122682093803</c:v>
                </c:pt>
                <c:pt idx="150">
                  <c:v>8375.9122682093803</c:v>
                </c:pt>
                <c:pt idx="151">
                  <c:v>8375.9122682093803</c:v>
                </c:pt>
                <c:pt idx="152">
                  <c:v>8375.9122682093803</c:v>
                </c:pt>
                <c:pt idx="153">
                  <c:v>8375.9122682093803</c:v>
                </c:pt>
                <c:pt idx="154">
                  <c:v>8375.9122682093803</c:v>
                </c:pt>
                <c:pt idx="155">
                  <c:v>8375.9122682093803</c:v>
                </c:pt>
                <c:pt idx="156">
                  <c:v>8375.9122682093803</c:v>
                </c:pt>
                <c:pt idx="157">
                  <c:v>8375.9122682093803</c:v>
                </c:pt>
                <c:pt idx="158">
                  <c:v>8375.9122682093803</c:v>
                </c:pt>
                <c:pt idx="159">
                  <c:v>8375.9122682093803</c:v>
                </c:pt>
                <c:pt idx="160">
                  <c:v>8375.9122682093803</c:v>
                </c:pt>
                <c:pt idx="161">
                  <c:v>8375.9122682093803</c:v>
                </c:pt>
                <c:pt idx="162">
                  <c:v>8375.9122682093803</c:v>
                </c:pt>
                <c:pt idx="163">
                  <c:v>8375.9122682093803</c:v>
                </c:pt>
                <c:pt idx="164">
                  <c:v>8375.9122682093803</c:v>
                </c:pt>
                <c:pt idx="165">
                  <c:v>8375.9122682093803</c:v>
                </c:pt>
                <c:pt idx="166">
                  <c:v>8375.9122682093803</c:v>
                </c:pt>
                <c:pt idx="167">
                  <c:v>8375.9122682093803</c:v>
                </c:pt>
                <c:pt idx="168">
                  <c:v>8375.9122682093803</c:v>
                </c:pt>
                <c:pt idx="169">
                  <c:v>8375.9122682093803</c:v>
                </c:pt>
                <c:pt idx="170">
                  <c:v>8375.9122682093803</c:v>
                </c:pt>
                <c:pt idx="171">
                  <c:v>8375.9122682093803</c:v>
                </c:pt>
                <c:pt idx="172">
                  <c:v>8375.9122682093803</c:v>
                </c:pt>
                <c:pt idx="173">
                  <c:v>8375.9122682093803</c:v>
                </c:pt>
                <c:pt idx="174">
                  <c:v>8375.9122682093803</c:v>
                </c:pt>
                <c:pt idx="175">
                  <c:v>8375.9122682093803</c:v>
                </c:pt>
                <c:pt idx="176">
                  <c:v>8375.9122682093803</c:v>
                </c:pt>
                <c:pt idx="177">
                  <c:v>8375.9122682093803</c:v>
                </c:pt>
                <c:pt idx="178">
                  <c:v>8375.9122682093803</c:v>
                </c:pt>
                <c:pt idx="179">
                  <c:v>8375.9122682093803</c:v>
                </c:pt>
                <c:pt idx="180">
                  <c:v>8375.9122682093803</c:v>
                </c:pt>
                <c:pt idx="181">
                  <c:v>8375.9122682093803</c:v>
                </c:pt>
                <c:pt idx="182">
                  <c:v>8375.9122682093803</c:v>
                </c:pt>
                <c:pt idx="183">
                  <c:v>8375.9122682093803</c:v>
                </c:pt>
                <c:pt idx="184">
                  <c:v>8375.9122682093803</c:v>
                </c:pt>
                <c:pt idx="185">
                  <c:v>8375.9122682093803</c:v>
                </c:pt>
                <c:pt idx="186">
                  <c:v>8375.9122682093803</c:v>
                </c:pt>
                <c:pt idx="187">
                  <c:v>8375.9122682093803</c:v>
                </c:pt>
                <c:pt idx="188">
                  <c:v>8375.9122682093803</c:v>
                </c:pt>
                <c:pt idx="189">
                  <c:v>8375.9122682093803</c:v>
                </c:pt>
                <c:pt idx="190">
                  <c:v>8375.9122682093803</c:v>
                </c:pt>
                <c:pt idx="191">
                  <c:v>8375.9122682093803</c:v>
                </c:pt>
                <c:pt idx="192">
                  <c:v>8375.9122682093803</c:v>
                </c:pt>
                <c:pt idx="193">
                  <c:v>8375.9122682093803</c:v>
                </c:pt>
                <c:pt idx="194">
                  <c:v>8375.9122682093803</c:v>
                </c:pt>
                <c:pt idx="195">
                  <c:v>8375.9122682093803</c:v>
                </c:pt>
                <c:pt idx="196">
                  <c:v>8375.9122682093803</c:v>
                </c:pt>
                <c:pt idx="197">
                  <c:v>8375.9122682093803</c:v>
                </c:pt>
                <c:pt idx="198">
                  <c:v>8375.9122682093803</c:v>
                </c:pt>
                <c:pt idx="199">
                  <c:v>8375.9122682093803</c:v>
                </c:pt>
                <c:pt idx="200">
                  <c:v>8375.9122682093803</c:v>
                </c:pt>
                <c:pt idx="201">
                  <c:v>8375.9122682093803</c:v>
                </c:pt>
                <c:pt idx="202">
                  <c:v>8375.9122682093803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AE-4A44-B89A-6D018E26B7A0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curve-70-100'!$AB$3:$AB$205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245.56562558883041</c:v>
                </c:pt>
                <c:pt idx="4">
                  <c:v>340.74084649091594</c:v>
                </c:pt>
                <c:pt idx="5">
                  <c:v>430.13455965859987</c:v>
                </c:pt>
                <c:pt idx="6">
                  <c:v>514.09656995989019</c:v>
                </c:pt>
                <c:pt idx="7">
                  <c:v>592.95568269740602</c:v>
                </c:pt>
                <c:pt idx="8">
                  <c:v>667.02094475047136</c:v>
                </c:pt>
                <c:pt idx="9">
                  <c:v>736.58281467743473</c:v>
                </c:pt>
                <c:pt idx="10">
                  <c:v>801.91426556371664</c:v>
                </c:pt>
                <c:pt idx="11">
                  <c:v>863.27182424008481</c:v>
                </c:pt>
                <c:pt idx="12">
                  <c:v>920.89655032581675</c:v>
                </c:pt>
                <c:pt idx="13">
                  <c:v>975.01495838919743</c:v>
                </c:pt>
                <c:pt idx="14">
                  <c:v>1025.8398863666907</c:v>
                </c:pt>
                <c:pt idx="15">
                  <c:v>1073.5713132230492</c:v>
                </c:pt>
                <c:pt idx="16">
                  <c:v>1118.3971286881297</c:v>
                </c:pt>
                <c:pt idx="17">
                  <c:v>1160.493857764789</c:v>
                </c:pt>
                <c:pt idx="18">
                  <c:v>1200.0273425687299</c:v>
                </c:pt>
                <c:pt idx="19">
                  <c:v>1237.1533839184858</c:v>
                </c:pt>
                <c:pt idx="20">
                  <c:v>1272.0183449733597</c:v>
                </c:pt>
                <c:pt idx="21">
                  <c:v>1304.759719099261</c:v>
                </c:pt>
                <c:pt idx="22">
                  <c:v>1335.5066640181692</c:v>
                </c:pt>
                <c:pt idx="23">
                  <c:v>1364.380504188277</c:v>
                </c:pt>
                <c:pt idx="24">
                  <c:v>1391.4952032598696</c:v>
                </c:pt>
                <c:pt idx="25">
                  <c:v>1416.957808347124</c:v>
                </c:pt>
                <c:pt idx="26">
                  <c:v>1440.8688677544405</c:v>
                </c:pt>
                <c:pt idx="27">
                  <c:v>1463.3228237222522</c:v>
                </c:pt>
                <c:pt idx="28">
                  <c:v>1484.4083816445427</c:v>
                </c:pt>
                <c:pt idx="29">
                  <c:v>1504.2088571528618</c:v>
                </c:pt>
                <c:pt idx="30">
                  <c:v>1522.8025023651517</c:v>
                </c:pt>
                <c:pt idx="31">
                  <c:v>1540.2628125325946</c:v>
                </c:pt>
                <c:pt idx="32">
                  <c:v>1556.6588142456962</c:v>
                </c:pt>
                <c:pt idx="33">
                  <c:v>1572.0553362901378</c:v>
                </c:pt>
                <c:pt idx="34">
                  <c:v>1586.5132641899688</c:v>
                </c:pt>
                <c:pt idx="35">
                  <c:v>1600.0897793981137</c:v>
                </c:pt>
                <c:pt idx="36">
                  <c:v>1612.8385840616268</c:v>
                </c:pt>
                <c:pt idx="37">
                  <c:v>1624.810112214197</c:v>
                </c:pt>
                <c:pt idx="38">
                  <c:v>1636.0517282089756</c:v>
                </c:pt>
                <c:pt idx="39">
                  <c:v>1646.6079131571457</c:v>
                </c:pt>
                <c:pt idx="40">
                  <c:v>1656.520440092027</c:v>
                </c:pt>
                <c:pt idx="41">
                  <c:v>1665.8285385301344</c:v>
                </c:pt>
                <c:pt idx="42">
                  <c:v>1674.5690490720301</c:v>
                </c:pt>
                <c:pt idx="43">
                  <c:v>1682.7765686353473</c:v>
                </c:pt>
                <c:pt idx="44">
                  <c:v>1690.4835868892314</c:v>
                </c:pt>
                <c:pt idx="45">
                  <c:v>1697.7206144164713</c:v>
                </c:pt>
                <c:pt idx="46">
                  <c:v>1704.5163031030206</c:v>
                </c:pt>
                <c:pt idx="47">
                  <c:v>1710.8975592239217</c:v>
                </c:pt>
                <c:pt idx="48">
                  <c:v>1716.8896496673672</c:v>
                </c:pt>
                <c:pt idx="49">
                  <c:v>1722.5163017058842</c:v>
                </c:pt>
                <c:pt idx="50">
                  <c:v>1727.799796714788</c:v>
                </c:pt>
                <c:pt idx="51">
                  <c:v>1732.761058192986</c:v>
                </c:pt>
                <c:pt idx="52">
                  <c:v>1737.4197344371487</c:v>
                </c:pt>
                <c:pt idx="53">
                  <c:v>1741.7942761922784</c:v>
                </c:pt>
                <c:pt idx="54">
                  <c:v>1745.9020095819108</c:v>
                </c:pt>
                <c:pt idx="55">
                  <c:v>1749.7592046020764</c:v>
                </c:pt>
                <c:pt idx="56">
                  <c:v>1753.3811394536017</c:v>
                </c:pt>
                <c:pt idx="57">
                  <c:v>1756.7821609579635</c:v>
                </c:pt>
                <c:pt idx="58">
                  <c:v>1759.9757412991885</c:v>
                </c:pt>
                <c:pt idx="59">
                  <c:v>1762.9745313117576</c:v>
                </c:pt>
                <c:pt idx="60">
                  <c:v>1765.7904105283328</c:v>
                </c:pt>
                <c:pt idx="61">
                  <c:v>1768.434534180635</c:v>
                </c:pt>
                <c:pt idx="62">
                  <c:v>1770.9173773365578</c:v>
                </c:pt>
                <c:pt idx="63">
                  <c:v>1773.248776353199</c:v>
                </c:pt>
                <c:pt idx="64">
                  <c:v>1775.4379678043049</c:v>
                </c:pt>
                <c:pt idx="65">
                  <c:v>1777.4936250385886</c:v>
                </c:pt>
                <c:pt idx="66">
                  <c:v>1779.423892508979</c:v>
                </c:pt>
                <c:pt idx="67">
                  <c:v>1781.2364180142342</c:v>
                </c:pt>
                <c:pt idx="68">
                  <c:v>1782.9383829738556</c:v>
                </c:pt>
                <c:pt idx="69">
                  <c:v>1784.5365308592868</c:v>
                </c:pt>
                <c:pt idx="70">
                  <c:v>1786.0371938948269</c:v>
                </c:pt>
                <c:pt idx="71">
                  <c:v>1787.4463181293795</c:v>
                </c:pt>
                <c:pt idx="72">
                  <c:v>1788.7694869822192</c:v>
                </c:pt>
                <c:pt idx="73">
                  <c:v>1790.0119433516027</c:v>
                </c:pt>
                <c:pt idx="74">
                  <c:v>1791.178610379159</c:v>
                </c:pt>
                <c:pt idx="75">
                  <c:v>1792.2741109459039</c:v>
                </c:pt>
                <c:pt idx="76">
                  <c:v>1793.3027859818815</c:v>
                </c:pt>
                <c:pt idx="77">
                  <c:v>1794.2687116591326</c:v>
                </c:pt>
                <c:pt idx="78">
                  <c:v>1795.1757155363241</c:v>
                </c:pt>
                <c:pt idx="79">
                  <c:v>1796.0273917192756</c:v>
                </c:pt>
                <c:pt idx="80">
                  <c:v>1796.8271150982009</c:v>
                </c:pt>
                <c:pt idx="81">
                  <c:v>1797.5780547163361</c:v>
                </c:pt>
                <c:pt idx="82">
                  <c:v>1798.2831863232539</c:v>
                </c:pt>
                <c:pt idx="83">
                  <c:v>1798.9453041627528</c:v>
                </c:pt>
                <c:pt idx="84">
                  <c:v>1799.5670320431582</c:v>
                </c:pt>
                <c:pt idx="85">
                  <c:v>1800.1508337317189</c:v>
                </c:pt>
                <c:pt idx="86">
                  <c:v>1800.6990227141066</c:v>
                </c:pt>
                <c:pt idx="87">
                  <c:v>1801.2137713613852</c:v>
                </c:pt>
                <c:pt idx="88">
                  <c:v>1801.6971195372541</c:v>
                </c:pt>
                <c:pt idx="89">
                  <c:v>1802.1509826790541</c:v>
                </c:pt>
                <c:pt idx="90">
                  <c:v>1802.5771593860184</c:v>
                </c:pt>
                <c:pt idx="91">
                  <c:v>1802.9773385462097</c:v>
                </c:pt>
                <c:pt idx="92">
                  <c:v>1803.3531060294774</c:v>
                </c:pt>
                <c:pt idx="93">
                  <c:v>1803.705950968304</c:v>
                </c:pt>
                <c:pt idx="94">
                  <c:v>1804.0372716607137</c:v>
                </c:pt>
                <c:pt idx="95">
                  <c:v>1804.3483811095912</c:v>
                </c:pt>
                <c:pt idx="96">
                  <c:v>1804.6405122250676</c:v>
                </c:pt>
                <c:pt idx="97">
                  <c:v>1804.914822711158</c:v>
                </c:pt>
                <c:pt idx="98">
                  <c:v>1805.1723996516853</c:v>
                </c:pt>
                <c:pt idx="99">
                  <c:v>1805.4142638180447</c:v>
                </c:pt>
                <c:pt idx="100">
                  <c:v>1805.6413737145267</c:v>
                </c:pt>
                <c:pt idx="101">
                  <c:v>1805.8546293762347</c:v>
                </c:pt>
                <c:pt idx="102">
                  <c:v>1806.0548759359995</c:v>
                </c:pt>
                <c:pt idx="103">
                  <c:v>1806.2429069732741</c:v>
                </c:pt>
                <c:pt idx="104">
                  <c:v>1806.419467657998</c:v>
                </c:pt>
                <c:pt idx="105">
                  <c:v>1806.5852577044614</c:v>
                </c:pt>
                <c:pt idx="106">
                  <c:v>1806.7409341426919</c:v>
                </c:pt>
                <c:pt idx="107">
                  <c:v>1806.8871139244461</c:v>
                </c:pt>
                <c:pt idx="108">
                  <c:v>1807.0243763665419</c:v>
                </c:pt>
                <c:pt idx="109">
                  <c:v>1807.1532654458827</c:v>
                </c:pt>
                <c:pt idx="110">
                  <c:v>1807.2742919564257</c:v>
                </c:pt>
                <c:pt idx="111">
                  <c:v>1807.3879355321942</c:v>
                </c:pt>
                <c:pt idx="112">
                  <c:v>1807.4946465500038</c:v>
                </c:pt>
                <c:pt idx="113">
                  <c:v>1807.5948479119008</c:v>
                </c:pt>
                <c:pt idx="114">
                  <c:v>1807.6889367223507</c:v>
                </c:pt>
                <c:pt idx="115">
                  <c:v>1807.7772858622257</c:v>
                </c:pt>
                <c:pt idx="116">
                  <c:v>1807.8602454650584</c:v>
                </c:pt>
                <c:pt idx="117">
                  <c:v>1807.9381443064983</c:v>
                </c:pt>
                <c:pt idx="118">
                  <c:v>1808.0112911056035</c:v>
                </c:pt>
                <c:pt idx="119">
                  <c:v>1808.079975748901</c:v>
                </c:pt>
                <c:pt idx="120">
                  <c:v>1808.1444704385865</c:v>
                </c:pt>
                <c:pt idx="121">
                  <c:v>1808.2050307737441</c:v>
                </c:pt>
                <c:pt idx="122">
                  <c:v>1808.2618967598046</c:v>
                </c:pt>
                <c:pt idx="123">
                  <c:v>1808.3152937619616</c:v>
                </c:pt>
                <c:pt idx="124">
                  <c:v>1808.3654333970751</c:v>
                </c:pt>
                <c:pt idx="125">
                  <c:v>1808.4125143736346</c:v>
                </c:pt>
                <c:pt idx="126">
                  <c:v>1808.4567232777292</c:v>
                </c:pt>
                <c:pt idx="127">
                  <c:v>1808.4982353132257</c:v>
                </c:pt>
                <c:pt idx="128">
                  <c:v>1808.53721499684</c:v>
                </c:pt>
                <c:pt idx="129">
                  <c:v>1808.5738168087835</c:v>
                </c:pt>
                <c:pt idx="130">
                  <c:v>1808.6081858058199</c:v>
                </c:pt>
                <c:pt idx="131">
                  <c:v>1808.6404581960487</c:v>
                </c:pt>
                <c:pt idx="132">
                  <c:v>1808.6707618781491</c:v>
                </c:pt>
                <c:pt idx="133">
                  <c:v>1808.6992169491848</c:v>
                </c:pt>
                <c:pt idx="134">
                  <c:v>1808.7259361789213</c:v>
                </c:pt>
                <c:pt idx="135">
                  <c:v>1808.7510254595365</c:v>
                </c:pt>
                <c:pt idx="136">
                  <c:v>1808.7745842218442</c:v>
                </c:pt>
                <c:pt idx="137">
                  <c:v>1808.7967058316956</c:v>
                </c:pt>
                <c:pt idx="138">
                  <c:v>1808.8174779590452</c:v>
                </c:pt>
                <c:pt idx="139">
                  <c:v>1808.8369829265105</c:v>
                </c:pt>
                <c:pt idx="140">
                  <c:v>1808.855298034696</c:v>
                </c:pt>
                <c:pt idx="141">
                  <c:v>1808.8724958683802</c:v>
                </c:pt>
                <c:pt idx="142">
                  <c:v>1808.8886445835656</c:v>
                </c:pt>
                <c:pt idx="143">
                  <c:v>1808.9038081801764</c:v>
                </c:pt>
                <c:pt idx="144">
                  <c:v>1808.9180467528856</c:v>
                </c:pt>
                <c:pt idx="145">
                  <c:v>1808.9314167310076</c:v>
                </c:pt>
                <c:pt idx="146">
                  <c:v>1808.9439711013031</c:v>
                </c:pt>
                <c:pt idx="147">
                  <c:v>1808.9557596184827</c:v>
                </c:pt>
                <c:pt idx="148">
                  <c:v>1808.966829002042</c:v>
                </c:pt>
                <c:pt idx="149">
                  <c:v>1808.9772231207933</c:v>
                </c:pt>
                <c:pt idx="150">
                  <c:v>1808.9772231207933</c:v>
                </c:pt>
                <c:pt idx="151">
                  <c:v>1808.9772231207933</c:v>
                </c:pt>
                <c:pt idx="152">
                  <c:v>1808.9772231207933</c:v>
                </c:pt>
                <c:pt idx="153">
                  <c:v>1808.9772231207933</c:v>
                </c:pt>
                <c:pt idx="154">
                  <c:v>1808.9772231207933</c:v>
                </c:pt>
                <c:pt idx="155">
                  <c:v>1808.9772231207933</c:v>
                </c:pt>
                <c:pt idx="156">
                  <c:v>1808.9772231207933</c:v>
                </c:pt>
                <c:pt idx="157">
                  <c:v>1808.9772231207933</c:v>
                </c:pt>
                <c:pt idx="158">
                  <c:v>1808.9772231207933</c:v>
                </c:pt>
                <c:pt idx="159">
                  <c:v>1808.9772231207933</c:v>
                </c:pt>
                <c:pt idx="160">
                  <c:v>1808.9772231207933</c:v>
                </c:pt>
                <c:pt idx="161">
                  <c:v>1808.9772231207933</c:v>
                </c:pt>
                <c:pt idx="162">
                  <c:v>1808.9772231207933</c:v>
                </c:pt>
                <c:pt idx="163">
                  <c:v>1808.9772231207933</c:v>
                </c:pt>
                <c:pt idx="164">
                  <c:v>1808.9772231207933</c:v>
                </c:pt>
                <c:pt idx="165">
                  <c:v>1808.9772231207933</c:v>
                </c:pt>
                <c:pt idx="166">
                  <c:v>1808.9772231207933</c:v>
                </c:pt>
                <c:pt idx="167">
                  <c:v>1808.9772231207933</c:v>
                </c:pt>
                <c:pt idx="168">
                  <c:v>1808.9772231207933</c:v>
                </c:pt>
                <c:pt idx="169">
                  <c:v>1808.9772231207933</c:v>
                </c:pt>
                <c:pt idx="170">
                  <c:v>1808.9772231207933</c:v>
                </c:pt>
                <c:pt idx="171">
                  <c:v>1808.9772231207933</c:v>
                </c:pt>
                <c:pt idx="172">
                  <c:v>1808.9772231207933</c:v>
                </c:pt>
                <c:pt idx="173">
                  <c:v>1808.9772231207933</c:v>
                </c:pt>
                <c:pt idx="174">
                  <c:v>1808.9772231207933</c:v>
                </c:pt>
                <c:pt idx="175">
                  <c:v>1808.9772231207933</c:v>
                </c:pt>
                <c:pt idx="176">
                  <c:v>1808.9772231207933</c:v>
                </c:pt>
                <c:pt idx="177">
                  <c:v>1808.9772231207933</c:v>
                </c:pt>
                <c:pt idx="178">
                  <c:v>1808.9772231207933</c:v>
                </c:pt>
                <c:pt idx="179">
                  <c:v>1808.9772231207933</c:v>
                </c:pt>
                <c:pt idx="180">
                  <c:v>1808.9772231207933</c:v>
                </c:pt>
                <c:pt idx="181">
                  <c:v>1808.9772231207933</c:v>
                </c:pt>
                <c:pt idx="182">
                  <c:v>1808.9772231207933</c:v>
                </c:pt>
                <c:pt idx="183">
                  <c:v>1808.9772231207933</c:v>
                </c:pt>
                <c:pt idx="184">
                  <c:v>1808.9772231207933</c:v>
                </c:pt>
                <c:pt idx="185">
                  <c:v>1808.9772231207933</c:v>
                </c:pt>
                <c:pt idx="186">
                  <c:v>1808.9772231207933</c:v>
                </c:pt>
                <c:pt idx="187">
                  <c:v>1808.9772231207933</c:v>
                </c:pt>
                <c:pt idx="188">
                  <c:v>1808.9772231207933</c:v>
                </c:pt>
                <c:pt idx="189">
                  <c:v>1808.9772231207933</c:v>
                </c:pt>
                <c:pt idx="190">
                  <c:v>1808.9772231207933</c:v>
                </c:pt>
                <c:pt idx="191">
                  <c:v>1808.9772231207933</c:v>
                </c:pt>
                <c:pt idx="192">
                  <c:v>1808.9772231207933</c:v>
                </c:pt>
                <c:pt idx="193">
                  <c:v>1808.9772231207933</c:v>
                </c:pt>
                <c:pt idx="194">
                  <c:v>1808.9772231207933</c:v>
                </c:pt>
                <c:pt idx="195">
                  <c:v>1808.9772231207933</c:v>
                </c:pt>
                <c:pt idx="196">
                  <c:v>1808.9772231207933</c:v>
                </c:pt>
                <c:pt idx="197">
                  <c:v>1808.9772231207933</c:v>
                </c:pt>
                <c:pt idx="198">
                  <c:v>1808.9772231207933</c:v>
                </c:pt>
                <c:pt idx="199">
                  <c:v>1808.9772231207933</c:v>
                </c:pt>
                <c:pt idx="200">
                  <c:v>1808.9772231207933</c:v>
                </c:pt>
                <c:pt idx="201">
                  <c:v>1808.9772231207933</c:v>
                </c:pt>
                <c:pt idx="202">
                  <c:v>1808.9772231207933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AE-4A44-B89A-6D018E26B7A0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curve-70-100'!$AC$3:$AC$205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45.484448099670786</c:v>
                </c:pt>
                <c:pt idx="4">
                  <c:v>63.113190130681403</c:v>
                </c:pt>
                <c:pt idx="5">
                  <c:v>79.670846550088385</c:v>
                </c:pt>
                <c:pt idx="6">
                  <c:v>95.22224731198348</c:v>
                </c:pt>
                <c:pt idx="7">
                  <c:v>109.82832754859339</c:v>
                </c:pt>
                <c:pt idx="8">
                  <c:v>123.54635811388403</c:v>
                </c:pt>
                <c:pt idx="9">
                  <c:v>136.43016289006658</c:v>
                </c:pt>
                <c:pt idx="10">
                  <c:v>148.53032356741733</c:v>
                </c:pt>
                <c:pt idx="11">
                  <c:v>159.89437257694081</c:v>
                </c:pt>
                <c:pt idx="12">
                  <c:v>170.56697482300541</c:v>
                </c:pt>
                <c:pt idx="13">
                  <c:v>180.59009883219844</c:v>
                </c:pt>
                <c:pt idx="14">
                  <c:v>190.00317790591745</c:v>
                </c:pt>
                <c:pt idx="15">
                  <c:v>198.84326183409183</c:v>
                </c:pt>
                <c:pt idx="16">
                  <c:v>207.14515969971092</c:v>
                </c:pt>
                <c:pt idx="17">
                  <c:v>214.94157427712989</c:v>
                </c:pt>
                <c:pt idx="18">
                  <c:v>222.26322850193768</c:v>
                </c:pt>
                <c:pt idx="19">
                  <c:v>229.13898446333957</c:v>
                </c:pt>
                <c:pt idx="20">
                  <c:v>235.59595534735189</c:v>
                </c:pt>
                <c:pt idx="21">
                  <c:v>241.65961073695729</c:v>
                </c:pt>
                <c:pt idx="22">
                  <c:v>247.353875652081</c:v>
                </c:pt>
                <c:pt idx="23">
                  <c:v>252.70122369187132</c:v>
                </c:pt>
                <c:pt idx="24">
                  <c:v>257.72276462265654</c:v>
                </c:pt>
                <c:pt idx="25">
                  <c:v>262.43832673533251</c:v>
                </c:pt>
                <c:pt idx="26">
                  <c:v>266.86653427695052</c:v>
                </c:pt>
                <c:pt idx="27">
                  <c:v>271.02488024747908</c:v>
                </c:pt>
                <c:pt idx="28">
                  <c:v>274.92979483170421</c:v>
                </c:pt>
                <c:pt idx="29">
                  <c:v>278.59670972547377</c:v>
                </c:pt>
                <c:pt idx="30">
                  <c:v>282.04011859751961</c:v>
                </c:pt>
                <c:pt idx="31">
                  <c:v>285.27363391594116</c:v>
                </c:pt>
                <c:pt idx="32">
                  <c:v>288.31004035501758</c:v>
                </c:pt>
                <c:pt idx="33">
                  <c:v>291.16134498485377</c:v>
                </c:pt>
                <c:pt idx="34">
                  <c:v>293.83882443649196</c:v>
                </c:pt>
                <c:pt idx="35">
                  <c:v>296.3530692206939</c:v>
                </c:pt>
                <c:pt idx="36">
                  <c:v>298.71402537252175</c:v>
                </c:pt>
                <c:pt idx="37">
                  <c:v>300.93103357992533</c:v>
                </c:pt>
                <c:pt idx="38">
                  <c:v>303.01286594720085</c:v>
                </c:pt>
                <c:pt idx="39">
                  <c:v>304.96776053532847</c:v>
                </c:pt>
                <c:pt idx="40">
                  <c:v>306.803453812714</c:v>
                </c:pt>
                <c:pt idx="41">
                  <c:v>308.52721114087655</c:v>
                </c:pt>
                <c:pt idx="42">
                  <c:v>310.14585541430552</c:v>
                </c:pt>
                <c:pt idx="43">
                  <c:v>311.66579396434634</c:v>
                </c:pt>
                <c:pt idx="44">
                  <c:v>313.09304383267067</c:v>
                </c:pt>
                <c:pt idx="45">
                  <c:v>314.43325551191225</c:v>
                </c:pt>
                <c:pt idx="46">
                  <c:v>315.69173524611529</c:v>
                </c:pt>
                <c:pt idx="47">
                  <c:v>316.87346597794487</c:v>
                </c:pt>
                <c:pt idx="48">
                  <c:v>317.98312702454814</c:v>
                </c:pt>
                <c:pt idx="49">
                  <c:v>319.02511255787806</c:v>
                </c:pt>
                <c:pt idx="50">
                  <c:v>320.00354896364775</c:v>
                </c:pt>
                <c:pt idx="51">
                  <c:v>320.92231114472906</c:v>
                </c:pt>
                <c:pt idx="52">
                  <c:v>321.78503783405034</c:v>
                </c:pt>
                <c:pt idx="53">
                  <c:v>322.59514597685836</c:v>
                </c:pt>
                <c:pt idx="54">
                  <c:v>323.35584423853982</c:v>
                </c:pt>
                <c:pt idx="55">
                  <c:v>324.07014569065365</c:v>
                </c:pt>
                <c:pt idx="56">
                  <c:v>324.74087972605315</c:v>
                </c:pt>
                <c:pt idx="57">
                  <c:v>325.37070324853534</c:v>
                </c:pt>
                <c:pt idx="58">
                  <c:v>325.96211118194771</c:v>
                </c:pt>
                <c:pt idx="59">
                  <c:v>326.51744633950705</c:v>
                </c:pt>
                <c:pt idx="60">
                  <c:v>327.0389086929448</c:v>
                </c:pt>
                <c:pt idx="61">
                  <c:v>327.52856407729735</c:v>
                </c:pt>
                <c:pt idx="62">
                  <c:v>327.98835236526048</c:v>
                </c:pt>
                <c:pt idx="63">
                  <c:v>328.42009514439496</c:v>
                </c:pt>
                <c:pt idx="64">
                  <c:v>328.82550292654633</c:v>
                </c:pt>
                <c:pt idx="65">
                  <c:v>329.20618191846216</c:v>
                </c:pt>
                <c:pt idx="66">
                  <c:v>329.56364037955319</c:v>
                </c:pt>
                <c:pt idx="67">
                  <c:v>329.8992945929968</c:v>
                </c:pt>
                <c:pt idx="68">
                  <c:v>330.21447447258544</c:v>
                </c:pt>
                <c:pt idx="69">
                  <c:v>330.51042882810134</c:v>
                </c:pt>
                <c:pt idx="70">
                  <c:v>330.78833031022771</c:v>
                </c:pt>
                <c:pt idx="71">
                  <c:v>331.0492800537279</c:v>
                </c:pt>
                <c:pt idx="72">
                  <c:v>331.29431203800408</c:v>
                </c:pt>
                <c:pt idx="73">
                  <c:v>331.5243971814885</c:v>
                </c:pt>
                <c:pt idx="74">
                  <c:v>331.74044718708103</c:v>
                </c:pt>
                <c:pt idx="75">
                  <c:v>331.94331815268094</c:v>
                </c:pt>
                <c:pt idx="76">
                  <c:v>332.13381396200111</c:v>
                </c:pt>
                <c:pt idx="77">
                  <c:v>332.3126894685746</c:v>
                </c:pt>
                <c:pt idx="78">
                  <c:v>332.48065348560948</c:v>
                </c:pt>
                <c:pt idx="79">
                  <c:v>332.63837159358985</c:v>
                </c:pt>
                <c:pt idx="80">
                  <c:v>332.78646877688664</c:v>
                </c:pt>
                <c:pt idx="81">
                  <c:v>332.92553189950388</c:v>
                </c:pt>
                <c:pt idx="82">
                  <c:v>333.05611202983249</c:v>
                </c:pt>
                <c:pt idx="83">
                  <c:v>333.17872662365073</c:v>
                </c:pt>
                <c:pt idx="84">
                  <c:v>333.29386157423085</c:v>
                </c:pt>
                <c:pt idx="85">
                  <c:v>333.40197313727276</c:v>
                </c:pt>
                <c:pt idx="86">
                  <c:v>333.50348973825822</c:v>
                </c:pt>
                <c:pt idx="87">
                  <c:v>333.5988136700729</c:v>
                </c:pt>
                <c:pt idx="88">
                  <c:v>333.68832268697133</c:v>
                </c:pt>
                <c:pt idx="89">
                  <c:v>333.77237150108652</c:v>
                </c:pt>
                <c:pt idx="90">
                  <c:v>333.85129318768583</c:v>
                </c:pt>
                <c:pt idx="91">
                  <c:v>333.9254005049952</c:v>
                </c:pt>
                <c:pt idx="92">
                  <c:v>333.99498713365449</c:v>
                </c:pt>
                <c:pt idx="93">
                  <c:v>334.06032883985358</c:v>
                </c:pt>
                <c:pt idx="94">
                  <c:v>334.12168456847803</c:v>
                </c:pt>
                <c:pt idx="95">
                  <c:v>334.17929746892173</c:v>
                </c:pt>
                <c:pt idx="96">
                  <c:v>334.23339585850312</c:v>
                </c:pt>
                <c:pt idx="97">
                  <c:v>334.28419412740777</c:v>
                </c:pt>
                <c:pt idx="98">
                  <c:v>334.33189358794249</c:v>
                </c:pt>
                <c:pt idx="99">
                  <c:v>334.37668327227721</c:v>
                </c:pt>
                <c:pt idx="100">
                  <c:v>334.41874068158575</c:v>
                </c:pt>
                <c:pt idx="101">
                  <c:v>334.45823248936972</c:v>
                </c:pt>
                <c:pt idx="102">
                  <c:v>334.49531520200367</c:v>
                </c:pt>
                <c:pt idx="103">
                  <c:v>334.5301357789055</c:v>
                </c:pt>
                <c:pt idx="104">
                  <c:v>334.56283221473763</c:v>
                </c:pt>
                <c:pt idx="105">
                  <c:v>334.59353408642261</c:v>
                </c:pt>
                <c:pt idx="106">
                  <c:v>334.62236306636589</c:v>
                </c:pt>
                <c:pt idx="107">
                  <c:v>334.64943340504988</c:v>
                </c:pt>
                <c:pt idx="108">
                  <c:v>334.67485238350531</c:v>
                </c:pt>
                <c:pt idx="109">
                  <c:v>334.69872073831789</c:v>
                </c:pt>
                <c:pt idx="110">
                  <c:v>334.72113306106888</c:v>
                </c:pt>
                <c:pt idx="111">
                  <c:v>334.74217817296869</c:v>
                </c:pt>
                <c:pt idx="112">
                  <c:v>334.76193947721498</c:v>
                </c:pt>
                <c:pt idx="113">
                  <c:v>334.78049528907536</c:v>
                </c:pt>
                <c:pt idx="114">
                  <c:v>334.79791914647893</c:v>
                </c:pt>
                <c:pt idx="115">
                  <c:v>334.81428010149637</c:v>
                </c:pt>
                <c:pt idx="116">
                  <c:v>334.82964299372139</c:v>
                </c:pt>
                <c:pt idx="117">
                  <c:v>334.84406870757817</c:v>
                </c:pt>
                <c:pt idx="118">
                  <c:v>334.85761441330192</c:v>
                </c:pt>
                <c:pt idx="119">
                  <c:v>334.87033379361759</c:v>
                </c:pt>
                <c:pt idx="120">
                  <c:v>334.88227725636972</c:v>
                </c:pt>
                <c:pt idx="121">
                  <c:v>334.89349213474901</c:v>
                </c:pt>
                <c:pt idx="122">
                  <c:v>334.90402287422944</c:v>
                </c:pt>
                <c:pt idx="123">
                  <c:v>334.91391120912704</c:v>
                </c:pt>
                <c:pt idx="124">
                  <c:v>334.92319632776764</c:v>
                </c:pt>
                <c:pt idx="125">
                  <c:v>334.93191502803609</c:v>
                </c:pt>
                <c:pt idx="126">
                  <c:v>334.9401018629261</c:v>
                </c:pt>
                <c:pt idx="127">
                  <c:v>334.94778927761092</c:v>
                </c:pt>
                <c:pt idx="128">
                  <c:v>334.95500773816025</c:v>
                </c:pt>
                <c:pt idx="129">
                  <c:v>334.9617858520304</c:v>
                </c:pt>
                <c:pt idx="130">
                  <c:v>334.9681504815938</c:v>
                </c:pt>
                <c:pt idx="131">
                  <c:v>334.97412685058015</c:v>
                </c:pt>
                <c:pt idx="132">
                  <c:v>334.9797386439368</c:v>
                </c:pt>
                <c:pt idx="133">
                  <c:v>334.98500810186681</c:v>
                </c:pt>
                <c:pt idx="134">
                  <c:v>334.98995610766525</c:v>
                </c:pt>
                <c:pt idx="135">
                  <c:v>334.99460227099934</c:v>
                </c:pt>
                <c:pt idx="136">
                  <c:v>334.99896500498676</c:v>
                </c:pt>
                <c:pt idx="137">
                  <c:v>335.0030615996036</c:v>
                </c:pt>
                <c:pt idx="138">
                  <c:v>335.0069082900298</c:v>
                </c:pt>
                <c:pt idx="139">
                  <c:v>335.0105203211973</c:v>
                </c:pt>
                <c:pt idx="140">
                  <c:v>335.01391200803533</c:v>
                </c:pt>
                <c:pt idx="141">
                  <c:v>335.01709679217174</c:v>
                </c:pt>
                <c:pt idx="142">
                  <c:v>335.02008729509038</c:v>
                </c:pt>
                <c:pt idx="143">
                  <c:v>335.02289536863071</c:v>
                </c:pt>
                <c:pt idx="144">
                  <c:v>335.02553214143745</c:v>
                </c:pt>
                <c:pt idx="145">
                  <c:v>335.0280080633849</c:v>
                </c:pt>
                <c:pt idx="146">
                  <c:v>335.03033294683735</c:v>
                </c:pt>
                <c:pt idx="147">
                  <c:v>335.03251600563107</c:v>
                </c:pt>
                <c:pt idx="148">
                  <c:v>335.0345658915254</c:v>
                </c:pt>
                <c:pt idx="149">
                  <c:v>335.03649072837533</c:v>
                </c:pt>
                <c:pt idx="150">
                  <c:v>335.03649072837533</c:v>
                </c:pt>
                <c:pt idx="151">
                  <c:v>335.03649072837533</c:v>
                </c:pt>
                <c:pt idx="152">
                  <c:v>335.03649072837533</c:v>
                </c:pt>
                <c:pt idx="153">
                  <c:v>335.03649072837533</c:v>
                </c:pt>
                <c:pt idx="154">
                  <c:v>335.03649072837533</c:v>
                </c:pt>
                <c:pt idx="155">
                  <c:v>335.03649072837533</c:v>
                </c:pt>
                <c:pt idx="156">
                  <c:v>335.03649072837533</c:v>
                </c:pt>
                <c:pt idx="157">
                  <c:v>335.03649072837533</c:v>
                </c:pt>
                <c:pt idx="158">
                  <c:v>335.03649072837533</c:v>
                </c:pt>
                <c:pt idx="159">
                  <c:v>335.03649072837533</c:v>
                </c:pt>
                <c:pt idx="160">
                  <c:v>335.03649072837533</c:v>
                </c:pt>
                <c:pt idx="161">
                  <c:v>335.03649072837533</c:v>
                </c:pt>
                <c:pt idx="162">
                  <c:v>335.03649072837533</c:v>
                </c:pt>
                <c:pt idx="163">
                  <c:v>335.03649072837533</c:v>
                </c:pt>
                <c:pt idx="164">
                  <c:v>335.03649072837533</c:v>
                </c:pt>
                <c:pt idx="165">
                  <c:v>335.03649072837533</c:v>
                </c:pt>
                <c:pt idx="166">
                  <c:v>335.03649072837533</c:v>
                </c:pt>
                <c:pt idx="167">
                  <c:v>335.03649072837533</c:v>
                </c:pt>
                <c:pt idx="168">
                  <c:v>335.03649072837533</c:v>
                </c:pt>
                <c:pt idx="169">
                  <c:v>335.03649072837533</c:v>
                </c:pt>
                <c:pt idx="170">
                  <c:v>335.03649072837533</c:v>
                </c:pt>
                <c:pt idx="171">
                  <c:v>335.03649072837533</c:v>
                </c:pt>
                <c:pt idx="172">
                  <c:v>335.03649072837533</c:v>
                </c:pt>
                <c:pt idx="173">
                  <c:v>335.03649072837533</c:v>
                </c:pt>
                <c:pt idx="174">
                  <c:v>335.03649072837533</c:v>
                </c:pt>
                <c:pt idx="175">
                  <c:v>335.03649072837533</c:v>
                </c:pt>
                <c:pt idx="176">
                  <c:v>335.03649072837533</c:v>
                </c:pt>
                <c:pt idx="177">
                  <c:v>335.03649072837533</c:v>
                </c:pt>
                <c:pt idx="178">
                  <c:v>335.03649072837533</c:v>
                </c:pt>
                <c:pt idx="179">
                  <c:v>335.03649072837533</c:v>
                </c:pt>
                <c:pt idx="180">
                  <c:v>335.03649072837533</c:v>
                </c:pt>
                <c:pt idx="181">
                  <c:v>335.03649072837533</c:v>
                </c:pt>
                <c:pt idx="182">
                  <c:v>335.03649072837533</c:v>
                </c:pt>
                <c:pt idx="183">
                  <c:v>335.03649072837533</c:v>
                </c:pt>
                <c:pt idx="184">
                  <c:v>335.03649072837533</c:v>
                </c:pt>
                <c:pt idx="185">
                  <c:v>335.03649072837533</c:v>
                </c:pt>
                <c:pt idx="186">
                  <c:v>335.03649072837533</c:v>
                </c:pt>
                <c:pt idx="187">
                  <c:v>335.03649072837533</c:v>
                </c:pt>
                <c:pt idx="188">
                  <c:v>335.03649072837533</c:v>
                </c:pt>
                <c:pt idx="189">
                  <c:v>335.03649072837533</c:v>
                </c:pt>
                <c:pt idx="190">
                  <c:v>335.03649072837533</c:v>
                </c:pt>
                <c:pt idx="191">
                  <c:v>335.03649072837533</c:v>
                </c:pt>
                <c:pt idx="192">
                  <c:v>335.03649072837533</c:v>
                </c:pt>
                <c:pt idx="193">
                  <c:v>335.03649072837533</c:v>
                </c:pt>
                <c:pt idx="194">
                  <c:v>335.03649072837533</c:v>
                </c:pt>
                <c:pt idx="195">
                  <c:v>335.03649072837533</c:v>
                </c:pt>
                <c:pt idx="196">
                  <c:v>335.03649072837533</c:v>
                </c:pt>
                <c:pt idx="197">
                  <c:v>335.03649072837533</c:v>
                </c:pt>
                <c:pt idx="198">
                  <c:v>335.03649072837533</c:v>
                </c:pt>
                <c:pt idx="199">
                  <c:v>335.03649072837533</c:v>
                </c:pt>
                <c:pt idx="200">
                  <c:v>335.03649072837533</c:v>
                </c:pt>
                <c:pt idx="201">
                  <c:v>335.03649072837533</c:v>
                </c:pt>
                <c:pt idx="202">
                  <c:v>335.03649072837533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AE-4A44-B89A-6D018E26B7A0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curve-70-100'!$AD$3:$AD$205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9.0968896199341565</c:v>
                </c:pt>
                <c:pt idx="4">
                  <c:v>12.622638026136279</c:v>
                </c:pt>
                <c:pt idx="5">
                  <c:v>15.934169310017676</c:v>
                </c:pt>
                <c:pt idx="6">
                  <c:v>19.044449462396695</c:v>
                </c:pt>
                <c:pt idx="7">
                  <c:v>21.965665509718679</c:v>
                </c:pt>
                <c:pt idx="8">
                  <c:v>24.709271622776807</c:v>
                </c:pt>
                <c:pt idx="9">
                  <c:v>27.286032578013319</c:v>
                </c:pt>
                <c:pt idx="10">
                  <c:v>29.706064713483471</c:v>
                </c:pt>
                <c:pt idx="11">
                  <c:v>31.978874515388167</c:v>
                </c:pt>
                <c:pt idx="12">
                  <c:v>34.113394964601085</c:v>
                </c:pt>
                <c:pt idx="13">
                  <c:v>36.118019766439687</c:v>
                </c:pt>
                <c:pt idx="14">
                  <c:v>38.000635581183488</c:v>
                </c:pt>
                <c:pt idx="15">
                  <c:v>39.768652366818358</c:v>
                </c:pt>
                <c:pt idx="16">
                  <c:v>41.429031939942178</c:v>
                </c:pt>
                <c:pt idx="17">
                  <c:v>42.988314855425969</c:v>
                </c:pt>
                <c:pt idx="18">
                  <c:v>44.452645700387528</c:v>
                </c:pt>
                <c:pt idx="19">
                  <c:v>45.827796892667905</c:v>
                </c:pt>
                <c:pt idx="20">
                  <c:v>47.119191069470368</c:v>
                </c:pt>
                <c:pt idx="21">
                  <c:v>48.331922147391452</c:v>
                </c:pt>
                <c:pt idx="22">
                  <c:v>49.470775130416193</c:v>
                </c:pt>
                <c:pt idx="23">
                  <c:v>50.540244738374255</c:v>
                </c:pt>
                <c:pt idx="24">
                  <c:v>51.544552924531303</c:v>
                </c:pt>
                <c:pt idx="25">
                  <c:v>52.487665347066496</c:v>
                </c:pt>
                <c:pt idx="26">
                  <c:v>53.373306855390098</c:v>
                </c:pt>
                <c:pt idx="27">
                  <c:v>54.204976049495812</c:v>
                </c:pt>
                <c:pt idx="28">
                  <c:v>54.985958966340846</c:v>
                </c:pt>
                <c:pt idx="29">
                  <c:v>55.719341945094762</c:v>
                </c:pt>
                <c:pt idx="30">
                  <c:v>56.40802371950393</c:v>
                </c:pt>
                <c:pt idx="31">
                  <c:v>57.054726783188237</c:v>
                </c:pt>
                <c:pt idx="32">
                  <c:v>57.662008071003527</c:v>
                </c:pt>
                <c:pt idx="33">
                  <c:v>58.23226899697076</c:v>
                </c:pt>
                <c:pt idx="34">
                  <c:v>58.767764887298398</c:v>
                </c:pt>
                <c:pt idx="35">
                  <c:v>59.270613844138779</c:v>
                </c:pt>
                <c:pt idx="36">
                  <c:v>59.742805074504346</c:v>
                </c:pt>
                <c:pt idx="37">
                  <c:v>60.186206715985058</c:v>
                </c:pt>
                <c:pt idx="38">
                  <c:v>60.602573189440164</c:v>
                </c:pt>
                <c:pt idx="39">
                  <c:v>60.993552107065682</c:v>
                </c:pt>
                <c:pt idx="40">
                  <c:v>61.360690762542788</c:v>
                </c:pt>
                <c:pt idx="41">
                  <c:v>61.705442228175301</c:v>
                </c:pt>
                <c:pt idx="42">
                  <c:v>62.02917108286109</c:v>
                </c:pt>
                <c:pt idx="43">
                  <c:v>62.333158792869263</c:v>
                </c:pt>
                <c:pt idx="44">
                  <c:v>62.61860876653413</c:v>
                </c:pt>
                <c:pt idx="45">
                  <c:v>62.886651102382451</c:v>
                </c:pt>
                <c:pt idx="46">
                  <c:v>63.138347049223057</c:v>
                </c:pt>
                <c:pt idx="47">
                  <c:v>63.374693195588975</c:v>
                </c:pt>
                <c:pt idx="48">
                  <c:v>63.596625404909631</c:v>
                </c:pt>
                <c:pt idx="49">
                  <c:v>63.805022511575615</c:v>
                </c:pt>
                <c:pt idx="50">
                  <c:v>64.000709792729552</c:v>
                </c:pt>
                <c:pt idx="51">
                  <c:v>64.184462228945819</c:v>
                </c:pt>
                <c:pt idx="52">
                  <c:v>64.357007566810083</c:v>
                </c:pt>
                <c:pt idx="53">
                  <c:v>64.519029195371687</c:v>
                </c:pt>
                <c:pt idx="54">
                  <c:v>64.671168847707975</c:v>
                </c:pt>
                <c:pt idx="55">
                  <c:v>64.814029138130735</c:v>
                </c:pt>
                <c:pt idx="56">
                  <c:v>64.948175945210636</c:v>
                </c:pt>
                <c:pt idx="57">
                  <c:v>65.074140649707076</c:v>
                </c:pt>
                <c:pt idx="58">
                  <c:v>65.192422236389547</c:v>
                </c:pt>
                <c:pt idx="59">
                  <c:v>65.303489267901412</c:v>
                </c:pt>
                <c:pt idx="60">
                  <c:v>65.407781738588966</c:v>
                </c:pt>
                <c:pt idx="61">
                  <c:v>65.505712815459475</c:v>
                </c:pt>
                <c:pt idx="62">
                  <c:v>65.597670473052091</c:v>
                </c:pt>
                <c:pt idx="63">
                  <c:v>65.684019028878993</c:v>
                </c:pt>
                <c:pt idx="64">
                  <c:v>65.76510058530927</c:v>
                </c:pt>
                <c:pt idx="65">
                  <c:v>65.841236383692433</c:v>
                </c:pt>
                <c:pt idx="66">
                  <c:v>65.912728075910636</c:v>
                </c:pt>
                <c:pt idx="67">
                  <c:v>65.979858918599362</c:v>
                </c:pt>
                <c:pt idx="68">
                  <c:v>66.04289489451709</c:v>
                </c:pt>
                <c:pt idx="69">
                  <c:v>66.102085765620274</c:v>
                </c:pt>
                <c:pt idx="70">
                  <c:v>66.15766606204555</c:v>
                </c:pt>
                <c:pt idx="71">
                  <c:v>66.209856010745597</c:v>
                </c:pt>
                <c:pt idx="72">
                  <c:v>66.25886240760083</c:v>
                </c:pt>
                <c:pt idx="73">
                  <c:v>66.304879436297711</c:v>
                </c:pt>
                <c:pt idx="74">
                  <c:v>66.34808943741622</c:v>
                </c:pt>
                <c:pt idx="75">
                  <c:v>66.3886636305362</c:v>
                </c:pt>
                <c:pt idx="76">
                  <c:v>66.42676279240024</c:v>
                </c:pt>
                <c:pt idx="77">
                  <c:v>66.462537893714938</c:v>
                </c:pt>
                <c:pt idx="78">
                  <c:v>66.496130697121913</c:v>
                </c:pt>
                <c:pt idx="79">
                  <c:v>66.527674318717985</c:v>
                </c:pt>
                <c:pt idx="80">
                  <c:v>66.557293755377344</c:v>
                </c:pt>
                <c:pt idx="81">
                  <c:v>66.585106379900793</c:v>
                </c:pt>
                <c:pt idx="82">
                  <c:v>66.611222405966515</c:v>
                </c:pt>
                <c:pt idx="83">
                  <c:v>66.635745324730166</c:v>
                </c:pt>
                <c:pt idx="84">
                  <c:v>66.658772314846189</c:v>
                </c:pt>
                <c:pt idx="85">
                  <c:v>66.680394627454575</c:v>
                </c:pt>
                <c:pt idx="86">
                  <c:v>66.700697947651662</c:v>
                </c:pt>
                <c:pt idx="87">
                  <c:v>66.719762734014594</c:v>
                </c:pt>
                <c:pt idx="88">
                  <c:v>66.737664537394281</c:v>
                </c:pt>
                <c:pt idx="89">
                  <c:v>66.754474300217311</c:v>
                </c:pt>
                <c:pt idx="90">
                  <c:v>66.770258637537168</c:v>
                </c:pt>
                <c:pt idx="91">
                  <c:v>66.785080100999039</c:v>
                </c:pt>
                <c:pt idx="92">
                  <c:v>66.798997426730892</c:v>
                </c:pt>
                <c:pt idx="93">
                  <c:v>66.812065767970708</c:v>
                </c:pt>
                <c:pt idx="94">
                  <c:v>66.824336913695589</c:v>
                </c:pt>
                <c:pt idx="95">
                  <c:v>66.835859493784326</c:v>
                </c:pt>
                <c:pt idx="96">
                  <c:v>66.8466791717006</c:v>
                </c:pt>
                <c:pt idx="97">
                  <c:v>66.856838825481532</c:v>
                </c:pt>
                <c:pt idx="98">
                  <c:v>66.866378717588475</c:v>
                </c:pt>
                <c:pt idx="99">
                  <c:v>66.875336654455424</c:v>
                </c:pt>
                <c:pt idx="100">
                  <c:v>66.883748136317124</c:v>
                </c:pt>
                <c:pt idx="101">
                  <c:v>66.891646497873921</c:v>
                </c:pt>
                <c:pt idx="102">
                  <c:v>66.899063040400705</c:v>
                </c:pt>
                <c:pt idx="103">
                  <c:v>66.906027155781075</c:v>
                </c:pt>
                <c:pt idx="104">
                  <c:v>66.912566442947508</c:v>
                </c:pt>
                <c:pt idx="105">
                  <c:v>66.918706817284502</c:v>
                </c:pt>
                <c:pt idx="106">
                  <c:v>66.924472613273153</c:v>
                </c:pt>
                <c:pt idx="107">
                  <c:v>66.929886681009947</c:v>
                </c:pt>
                <c:pt idx="108">
                  <c:v>66.934970476701039</c:v>
                </c:pt>
                <c:pt idx="109">
                  <c:v>66.939744147663561</c:v>
                </c:pt>
                <c:pt idx="110">
                  <c:v>66.944226612213768</c:v>
                </c:pt>
                <c:pt idx="111">
                  <c:v>66.948435634593736</c:v>
                </c:pt>
                <c:pt idx="112">
                  <c:v>66.952387895442996</c:v>
                </c:pt>
                <c:pt idx="113">
                  <c:v>66.956099057815067</c:v>
                </c:pt>
                <c:pt idx="114">
                  <c:v>66.959583829295781</c:v>
                </c:pt>
                <c:pt idx="115">
                  <c:v>66.96285602029927</c:v>
                </c:pt>
                <c:pt idx="116">
                  <c:v>66.965928598744284</c:v>
                </c:pt>
                <c:pt idx="117">
                  <c:v>66.968813741515646</c:v>
                </c:pt>
                <c:pt idx="118">
                  <c:v>66.971522882660395</c:v>
                </c:pt>
                <c:pt idx="119">
                  <c:v>66.974066758723524</c:v>
                </c:pt>
                <c:pt idx="120">
                  <c:v>66.976455451273949</c:v>
                </c:pt>
                <c:pt idx="121">
                  <c:v>66.978698426949805</c:v>
                </c:pt>
                <c:pt idx="122">
                  <c:v>66.980804574845891</c:v>
                </c:pt>
                <c:pt idx="123">
                  <c:v>66.982782241825404</c:v>
                </c:pt>
                <c:pt idx="124">
                  <c:v>66.984639265553525</c:v>
                </c:pt>
                <c:pt idx="125">
                  <c:v>66.986383005607209</c:v>
                </c:pt>
                <c:pt idx="126">
                  <c:v>66.988020372585211</c:v>
                </c:pt>
                <c:pt idx="127">
                  <c:v>66.989557855522179</c:v>
                </c:pt>
                <c:pt idx="128">
                  <c:v>66.991001547632038</c:v>
                </c:pt>
                <c:pt idx="129">
                  <c:v>66.992357170406081</c:v>
                </c:pt>
                <c:pt idx="130">
                  <c:v>66.993630096318753</c:v>
                </c:pt>
                <c:pt idx="131">
                  <c:v>66.994825370116018</c:v>
                </c:pt>
                <c:pt idx="132">
                  <c:v>66.995947728787357</c:v>
                </c:pt>
                <c:pt idx="133">
                  <c:v>66.997001620373354</c:v>
                </c:pt>
                <c:pt idx="134">
                  <c:v>66.997991221533042</c:v>
                </c:pt>
                <c:pt idx="135">
                  <c:v>66.998920454199862</c:v>
                </c:pt>
                <c:pt idx="136">
                  <c:v>66.999793000997343</c:v>
                </c:pt>
                <c:pt idx="137">
                  <c:v>67.00061231992072</c:v>
                </c:pt>
                <c:pt idx="138">
                  <c:v>67.001381658005954</c:v>
                </c:pt>
                <c:pt idx="139">
                  <c:v>67.002104064239461</c:v>
                </c:pt>
                <c:pt idx="140">
                  <c:v>67.002782401607078</c:v>
                </c:pt>
                <c:pt idx="141">
                  <c:v>67.003419358434357</c:v>
                </c:pt>
                <c:pt idx="142">
                  <c:v>67.004017459018087</c:v>
                </c:pt>
                <c:pt idx="143">
                  <c:v>67.004579073726163</c:v>
                </c:pt>
                <c:pt idx="144">
                  <c:v>67.005106428287519</c:v>
                </c:pt>
                <c:pt idx="145">
                  <c:v>67.005601612677012</c:v>
                </c:pt>
                <c:pt idx="146">
                  <c:v>67.006066589367492</c:v>
                </c:pt>
                <c:pt idx="147">
                  <c:v>67.006503201126236</c:v>
                </c:pt>
                <c:pt idx="148">
                  <c:v>67.006913178305112</c:v>
                </c:pt>
                <c:pt idx="149">
                  <c:v>67.007298145675094</c:v>
                </c:pt>
                <c:pt idx="150">
                  <c:v>67.007298145675094</c:v>
                </c:pt>
                <c:pt idx="151">
                  <c:v>67.007298145675094</c:v>
                </c:pt>
                <c:pt idx="152">
                  <c:v>67.007298145675094</c:v>
                </c:pt>
                <c:pt idx="153">
                  <c:v>67.007298145675094</c:v>
                </c:pt>
                <c:pt idx="154">
                  <c:v>67.007298145675094</c:v>
                </c:pt>
                <c:pt idx="155">
                  <c:v>67.007298145675094</c:v>
                </c:pt>
                <c:pt idx="156">
                  <c:v>67.007298145675094</c:v>
                </c:pt>
                <c:pt idx="157">
                  <c:v>67.007298145675094</c:v>
                </c:pt>
                <c:pt idx="158">
                  <c:v>67.007298145675094</c:v>
                </c:pt>
                <c:pt idx="159">
                  <c:v>67.007298145675094</c:v>
                </c:pt>
                <c:pt idx="160">
                  <c:v>67.007298145675094</c:v>
                </c:pt>
                <c:pt idx="161">
                  <c:v>67.007298145675094</c:v>
                </c:pt>
                <c:pt idx="162">
                  <c:v>67.007298145675094</c:v>
                </c:pt>
                <c:pt idx="163">
                  <c:v>67.007298145675094</c:v>
                </c:pt>
                <c:pt idx="164">
                  <c:v>67.007298145675094</c:v>
                </c:pt>
                <c:pt idx="165">
                  <c:v>67.007298145675094</c:v>
                </c:pt>
                <c:pt idx="166">
                  <c:v>67.007298145675094</c:v>
                </c:pt>
                <c:pt idx="167">
                  <c:v>67.007298145675094</c:v>
                </c:pt>
                <c:pt idx="168">
                  <c:v>67.007298145675094</c:v>
                </c:pt>
                <c:pt idx="169">
                  <c:v>67.007298145675094</c:v>
                </c:pt>
                <c:pt idx="170">
                  <c:v>67.007298145675094</c:v>
                </c:pt>
                <c:pt idx="171">
                  <c:v>67.007298145675094</c:v>
                </c:pt>
                <c:pt idx="172">
                  <c:v>67.007298145675094</c:v>
                </c:pt>
                <c:pt idx="173">
                  <c:v>67.007298145675094</c:v>
                </c:pt>
                <c:pt idx="174">
                  <c:v>67.007298145675094</c:v>
                </c:pt>
                <c:pt idx="175">
                  <c:v>67.007298145675094</c:v>
                </c:pt>
                <c:pt idx="176">
                  <c:v>67.007298145675094</c:v>
                </c:pt>
                <c:pt idx="177">
                  <c:v>67.007298145675094</c:v>
                </c:pt>
                <c:pt idx="178">
                  <c:v>67.007298145675094</c:v>
                </c:pt>
                <c:pt idx="179">
                  <c:v>67.007298145675094</c:v>
                </c:pt>
                <c:pt idx="180">
                  <c:v>67.007298145675094</c:v>
                </c:pt>
                <c:pt idx="181">
                  <c:v>67.007298145675094</c:v>
                </c:pt>
                <c:pt idx="182">
                  <c:v>67.007298145675094</c:v>
                </c:pt>
                <c:pt idx="183">
                  <c:v>67.007298145675094</c:v>
                </c:pt>
                <c:pt idx="184">
                  <c:v>67.007298145675094</c:v>
                </c:pt>
                <c:pt idx="185">
                  <c:v>67.007298145675094</c:v>
                </c:pt>
                <c:pt idx="186">
                  <c:v>67.007298145675094</c:v>
                </c:pt>
                <c:pt idx="187">
                  <c:v>67.007298145675094</c:v>
                </c:pt>
                <c:pt idx="188">
                  <c:v>67.007298145675094</c:v>
                </c:pt>
                <c:pt idx="189">
                  <c:v>67.007298145675094</c:v>
                </c:pt>
                <c:pt idx="190">
                  <c:v>67.007298145675094</c:v>
                </c:pt>
                <c:pt idx="191">
                  <c:v>67.007298145675094</c:v>
                </c:pt>
                <c:pt idx="192">
                  <c:v>67.007298145675094</c:v>
                </c:pt>
                <c:pt idx="193">
                  <c:v>67.007298145675094</c:v>
                </c:pt>
                <c:pt idx="194">
                  <c:v>67.007298145675094</c:v>
                </c:pt>
                <c:pt idx="195">
                  <c:v>67.007298145675094</c:v>
                </c:pt>
                <c:pt idx="196">
                  <c:v>67.007298145675094</c:v>
                </c:pt>
                <c:pt idx="197">
                  <c:v>67.007298145675094</c:v>
                </c:pt>
                <c:pt idx="198">
                  <c:v>67.007298145675094</c:v>
                </c:pt>
                <c:pt idx="199">
                  <c:v>67.007298145675094</c:v>
                </c:pt>
                <c:pt idx="200">
                  <c:v>67.007298145675094</c:v>
                </c:pt>
                <c:pt idx="201">
                  <c:v>67.007298145675094</c:v>
                </c:pt>
                <c:pt idx="202">
                  <c:v>67.007298145675094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DAE-4A44-B89A-6D018E26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curve-70-100'!$AA$3:$AA$205</c:f>
              <c:numCache>
                <c:formatCode>#,##0</c:formatCode>
                <c:ptCount val="203"/>
                <c:pt idx="0">
                  <c:v>1710029.9999999986</c:v>
                </c:pt>
                <c:pt idx="1">
                  <c:v>3420168.3357842192</c:v>
                </c:pt>
                <c:pt idx="2">
                  <c:v>5130667.8912788983</c:v>
                </c:pt>
                <c:pt idx="3">
                  <c:v>6841137.1112024914</c:v>
                </c:pt>
                <c:pt idx="4">
                  <c:v>8551577.8297532666</c:v>
                </c:pt>
                <c:pt idx="5">
                  <c:v>10261991.771163752</c:v>
                </c:pt>
                <c:pt idx="6">
                  <c:v>11972380.5561828</c:v>
                </c:pt>
                <c:pt idx="7">
                  <c:v>13682745.708188714</c:v>
                </c:pt>
                <c:pt idx="8">
                  <c:v>15393088.658952847</c:v>
                </c:pt>
                <c:pt idx="9">
                  <c:v>17103410.754072253</c:v>
                </c:pt>
                <c:pt idx="10">
                  <c:v>18813713.258089185</c:v>
                </c:pt>
                <c:pt idx="11">
                  <c:v>20523997.359314423</c:v>
                </c:pt>
                <c:pt idx="12">
                  <c:v>22234264.174370576</c:v>
                </c:pt>
                <c:pt idx="13">
                  <c:v>23944514.752470806</c:v>
                </c:pt>
                <c:pt idx="14">
                  <c:v>25654750.079447649</c:v>
                </c:pt>
                <c:pt idx="15">
                  <c:v>27364971.081545852</c:v>
                </c:pt>
                <c:pt idx="16">
                  <c:v>29075178.628992494</c:v>
                </c:pt>
                <c:pt idx="17">
                  <c:v>30785373.539356928</c:v>
                </c:pt>
                <c:pt idx="18">
                  <c:v>32495556.580712549</c:v>
                </c:pt>
                <c:pt idx="19">
                  <c:v>34205728.474611588</c:v>
                </c:pt>
                <c:pt idx="20">
                  <c:v>35915889.898883685</c:v>
                </c:pt>
                <c:pt idx="21">
                  <c:v>37626041.490268424</c:v>
                </c:pt>
                <c:pt idx="22">
                  <c:v>39336183.846891299</c:v>
                </c:pt>
                <c:pt idx="23">
                  <c:v>41046317.530592293</c:v>
                </c:pt>
                <c:pt idx="24">
                  <c:v>42756443.069115564</c:v>
                </c:pt>
                <c:pt idx="25">
                  <c:v>44466560.95816838</c:v>
                </c:pt>
                <c:pt idx="26">
                  <c:v>46176671.663356923</c:v>
                </c:pt>
                <c:pt idx="27">
                  <c:v>47886775.622006185</c:v>
                </c:pt>
                <c:pt idx="28">
                  <c:v>49596873.244870789</c:v>
                </c:pt>
                <c:pt idx="29">
                  <c:v>51306964.917743132</c:v>
                </c:pt>
                <c:pt idx="30">
                  <c:v>53017051.002964936</c:v>
                </c:pt>
                <c:pt idx="31">
                  <c:v>54727131.840847895</c:v>
                </c:pt>
                <c:pt idx="32">
                  <c:v>56437207.751008868</c:v>
                </c:pt>
                <c:pt idx="33">
                  <c:v>58147279.033624612</c:v>
                </c:pt>
                <c:pt idx="34">
                  <c:v>59857345.970610902</c:v>
                </c:pt>
                <c:pt idx="35">
                  <c:v>61567408.826730505</c:v>
                </c:pt>
                <c:pt idx="36">
                  <c:v>63277467.850634299</c:v>
                </c:pt>
                <c:pt idx="37">
                  <c:v>64987523.275839485</c:v>
                </c:pt>
                <c:pt idx="38">
                  <c:v>66697575.321648665</c:v>
                </c:pt>
                <c:pt idx="39">
                  <c:v>68407624.194013372</c:v>
                </c:pt>
                <c:pt idx="40">
                  <c:v>70117670.0863453</c:v>
                </c:pt>
                <c:pt idx="41">
                  <c:v>71827713.18027851</c:v>
                </c:pt>
                <c:pt idx="42">
                  <c:v>73537753.646385342</c:v>
                </c:pt>
                <c:pt idx="43">
                  <c:v>75247791.644849092</c:v>
                </c:pt>
                <c:pt idx="44">
                  <c:v>76957827.326095805</c:v>
                </c:pt>
                <c:pt idx="45">
                  <c:v>78667860.831387788</c:v>
                </c:pt>
                <c:pt idx="46">
                  <c:v>80377892.29338114</c:v>
                </c:pt>
                <c:pt idx="47">
                  <c:v>82087921.836649433</c:v>
                </c:pt>
                <c:pt idx="48">
                  <c:v>83797949.578175604</c:v>
                </c:pt>
                <c:pt idx="49">
                  <c:v>85507975.627813935</c:v>
                </c:pt>
                <c:pt idx="50">
                  <c:v>87218000.088724077</c:v>
                </c:pt>
                <c:pt idx="51">
                  <c:v>88928023.057778597</c:v>
                </c:pt>
                <c:pt idx="52">
                  <c:v>90638044.625945836</c:v>
                </c:pt>
                <c:pt idx="53">
                  <c:v>92348064.878649414</c:v>
                </c:pt>
                <c:pt idx="54">
                  <c:v>94058083.89610596</c:v>
                </c:pt>
                <c:pt idx="55">
                  <c:v>95768101.753642261</c:v>
                </c:pt>
                <c:pt idx="56">
                  <c:v>97478118.521993145</c:v>
                </c:pt>
                <c:pt idx="57">
                  <c:v>99188134.26758121</c:v>
                </c:pt>
                <c:pt idx="58">
                  <c:v>100898149.05277954</c:v>
                </c:pt>
                <c:pt idx="59">
                  <c:v>102608162.93615848</c:v>
                </c:pt>
                <c:pt idx="60">
                  <c:v>104318175.97271731</c:v>
                </c:pt>
                <c:pt idx="61">
                  <c:v>106028188.21410193</c:v>
                </c:pt>
                <c:pt idx="62">
                  <c:v>107738199.70880912</c:v>
                </c:pt>
                <c:pt idx="63">
                  <c:v>109448210.5023786</c:v>
                </c:pt>
                <c:pt idx="64">
                  <c:v>111158220.63757315</c:v>
                </c:pt>
                <c:pt idx="65">
                  <c:v>112868230.15454794</c:v>
                </c:pt>
                <c:pt idx="66">
                  <c:v>114578239.09100947</c:v>
                </c:pt>
                <c:pt idx="67">
                  <c:v>116288247.4823648</c:v>
                </c:pt>
                <c:pt idx="68">
                  <c:v>117998255.3618618</c:v>
                </c:pt>
                <c:pt idx="69">
                  <c:v>119708262.76072069</c:v>
                </c:pt>
                <c:pt idx="70">
                  <c:v>121418269.70825773</c:v>
                </c:pt>
                <c:pt idx="71">
                  <c:v>123128276.23200132</c:v>
                </c:pt>
                <c:pt idx="72">
                  <c:v>124838282.35780093</c:v>
                </c:pt>
                <c:pt idx="73">
                  <c:v>126548288.10992952</c:v>
                </c:pt>
                <c:pt idx="74">
                  <c:v>128258293.51117966</c:v>
                </c:pt>
                <c:pt idx="75">
                  <c:v>129968298.5829538</c:v>
                </c:pt>
                <c:pt idx="76">
                  <c:v>131678303.34534903</c:v>
                </c:pt>
                <c:pt idx="77">
                  <c:v>133388307.81723669</c:v>
                </c:pt>
                <c:pt idx="78">
                  <c:v>135098312.01633713</c:v>
                </c:pt>
                <c:pt idx="79">
                  <c:v>136808315.95928982</c:v>
                </c:pt>
                <c:pt idx="80">
                  <c:v>138518319.66171941</c:v>
                </c:pt>
                <c:pt idx="81">
                  <c:v>140228323.13829747</c:v>
                </c:pt>
                <c:pt idx="82">
                  <c:v>141938326.40280074</c:v>
                </c:pt>
                <c:pt idx="83">
                  <c:v>143648329.46816558</c:v>
                </c:pt>
                <c:pt idx="84">
                  <c:v>145358332.34653935</c:v>
                </c:pt>
                <c:pt idx="85">
                  <c:v>147068335.04932842</c:v>
                </c:pt>
                <c:pt idx="86">
                  <c:v>148778337.58724344</c:v>
                </c:pt>
                <c:pt idx="87">
                  <c:v>150488339.97034174</c:v>
                </c:pt>
                <c:pt idx="88">
                  <c:v>152198342.20806718</c:v>
                </c:pt>
                <c:pt idx="89">
                  <c:v>153908344.30928752</c:v>
                </c:pt>
                <c:pt idx="90">
                  <c:v>155618346.28232968</c:v>
                </c:pt>
                <c:pt idx="91">
                  <c:v>157328348.1350126</c:v>
                </c:pt>
                <c:pt idx="92">
                  <c:v>159038349.87467831</c:v>
                </c:pt>
                <c:pt idx="93">
                  <c:v>160748351.50822097</c:v>
                </c:pt>
                <c:pt idx="94">
                  <c:v>162458353.0421142</c:v>
                </c:pt>
                <c:pt idx="95">
                  <c:v>164168354.48243672</c:v>
                </c:pt>
                <c:pt idx="96">
                  <c:v>165878355.83489645</c:v>
                </c:pt>
                <c:pt idx="97">
                  <c:v>167588357.10485315</c:v>
                </c:pt>
                <c:pt idx="98">
                  <c:v>169298358.29733968</c:v>
                </c:pt>
                <c:pt idx="99">
                  <c:v>171008359.41708177</c:v>
                </c:pt>
                <c:pt idx="100">
                  <c:v>172718360.46851701</c:v>
                </c:pt>
                <c:pt idx="101">
                  <c:v>174428361.45581219</c:v>
                </c:pt>
                <c:pt idx="102">
                  <c:v>176138362.38288</c:v>
                </c:pt>
                <c:pt idx="103">
                  <c:v>177848363.25339442</c:v>
                </c:pt>
                <c:pt idx="104">
                  <c:v>179558364.07080531</c:v>
                </c:pt>
                <c:pt idx="105">
                  <c:v>181268364.83835211</c:v>
                </c:pt>
                <c:pt idx="106">
                  <c:v>182978365.55907661</c:v>
                </c:pt>
                <c:pt idx="107">
                  <c:v>184688366.23583508</c:v>
                </c:pt>
                <c:pt idx="108">
                  <c:v>186398366.87130955</c:v>
                </c:pt>
                <c:pt idx="109">
                  <c:v>188108367.46801841</c:v>
                </c:pt>
                <c:pt idx="110">
                  <c:v>189818368.02832648</c:v>
                </c:pt>
                <c:pt idx="111">
                  <c:v>191528368.55445427</c:v>
                </c:pt>
                <c:pt idx="112">
                  <c:v>193238369.04848686</c:v>
                </c:pt>
                <c:pt idx="113">
                  <c:v>194948369.51238215</c:v>
                </c:pt>
                <c:pt idx="114">
                  <c:v>196658369.94797859</c:v>
                </c:pt>
                <c:pt idx="115">
                  <c:v>198368370.35700247</c:v>
                </c:pt>
                <c:pt idx="116">
                  <c:v>200078370.74107477</c:v>
                </c:pt>
                <c:pt idx="117">
                  <c:v>201788371.10171762</c:v>
                </c:pt>
                <c:pt idx="118">
                  <c:v>203498371.44036028</c:v>
                </c:pt>
                <c:pt idx="119">
                  <c:v>205208371.7583448</c:v>
                </c:pt>
                <c:pt idx="120">
                  <c:v>206918372.05693138</c:v>
                </c:pt>
                <c:pt idx="121">
                  <c:v>208628372.33730334</c:v>
                </c:pt>
                <c:pt idx="122">
                  <c:v>210338372.60057184</c:v>
                </c:pt>
                <c:pt idx="123">
                  <c:v>212048372.84778023</c:v>
                </c:pt>
                <c:pt idx="124">
                  <c:v>213758373.07990819</c:v>
                </c:pt>
                <c:pt idx="125">
                  <c:v>215468373.2978757</c:v>
                </c:pt>
                <c:pt idx="126">
                  <c:v>217178373.50254658</c:v>
                </c:pt>
                <c:pt idx="127">
                  <c:v>218888373.69473195</c:v>
                </c:pt>
                <c:pt idx="128">
                  <c:v>220598373.87519348</c:v>
                </c:pt>
                <c:pt idx="129">
                  <c:v>222308374.04464632</c:v>
                </c:pt>
                <c:pt idx="130">
                  <c:v>224018374.20376205</c:v>
                </c:pt>
                <c:pt idx="131">
                  <c:v>225728374.35317129</c:v>
                </c:pt>
                <c:pt idx="132">
                  <c:v>227438374.49346611</c:v>
                </c:pt>
                <c:pt idx="133">
                  <c:v>229148374.62520257</c:v>
                </c:pt>
                <c:pt idx="134">
                  <c:v>230858374.74890271</c:v>
                </c:pt>
                <c:pt idx="135">
                  <c:v>232568374.86505678</c:v>
                </c:pt>
                <c:pt idx="136">
                  <c:v>234278374.97412515</c:v>
                </c:pt>
                <c:pt idx="137">
                  <c:v>235988375.07654002</c:v>
                </c:pt>
                <c:pt idx="138">
                  <c:v>237698375.17270729</c:v>
                </c:pt>
                <c:pt idx="139">
                  <c:v>239408375.26300806</c:v>
                </c:pt>
                <c:pt idx="140">
                  <c:v>241118375.34780023</c:v>
                </c:pt>
                <c:pt idx="141">
                  <c:v>242828375.42741984</c:v>
                </c:pt>
                <c:pt idx="142">
                  <c:v>244538375.50218242</c:v>
                </c:pt>
                <c:pt idx="143">
                  <c:v>246248375.57238427</c:v>
                </c:pt>
                <c:pt idx="144">
                  <c:v>247958375.63830358</c:v>
                </c:pt>
                <c:pt idx="145">
                  <c:v>249668375.70020163</c:v>
                </c:pt>
                <c:pt idx="146">
                  <c:v>251378375.75832373</c:v>
                </c:pt>
                <c:pt idx="147">
                  <c:v>253088375.81290019</c:v>
                </c:pt>
                <c:pt idx="148">
                  <c:v>254798375.86414734</c:v>
                </c:pt>
                <c:pt idx="149">
                  <c:v>256508375.91226825</c:v>
                </c:pt>
                <c:pt idx="150">
                  <c:v>258218375.91226825</c:v>
                </c:pt>
                <c:pt idx="151">
                  <c:v>259928375.91226825</c:v>
                </c:pt>
                <c:pt idx="152">
                  <c:v>261638375.91226825</c:v>
                </c:pt>
                <c:pt idx="153">
                  <c:v>263348375.91226825</c:v>
                </c:pt>
                <c:pt idx="154">
                  <c:v>265058375.91226825</c:v>
                </c:pt>
                <c:pt idx="155">
                  <c:v>266768375.91226825</c:v>
                </c:pt>
                <c:pt idx="156">
                  <c:v>268478375.91226828</c:v>
                </c:pt>
                <c:pt idx="157">
                  <c:v>270188375.91226828</c:v>
                </c:pt>
                <c:pt idx="158">
                  <c:v>271898375.91226828</c:v>
                </c:pt>
                <c:pt idx="159">
                  <c:v>273608375.91226828</c:v>
                </c:pt>
                <c:pt idx="160">
                  <c:v>275318375.91226828</c:v>
                </c:pt>
                <c:pt idx="161">
                  <c:v>277028375.91226828</c:v>
                </c:pt>
                <c:pt idx="162">
                  <c:v>278738375.91226828</c:v>
                </c:pt>
                <c:pt idx="163">
                  <c:v>280448375.91226828</c:v>
                </c:pt>
                <c:pt idx="164">
                  <c:v>282158375.91226828</c:v>
                </c:pt>
                <c:pt idx="165">
                  <c:v>283868375.91226828</c:v>
                </c:pt>
                <c:pt idx="166">
                  <c:v>285578375.91226828</c:v>
                </c:pt>
                <c:pt idx="167">
                  <c:v>287288375.91226828</c:v>
                </c:pt>
                <c:pt idx="168">
                  <c:v>288998375.91226828</c:v>
                </c:pt>
                <c:pt idx="169">
                  <c:v>290708375.91226828</c:v>
                </c:pt>
                <c:pt idx="170">
                  <c:v>292418375.91226828</c:v>
                </c:pt>
                <c:pt idx="171">
                  <c:v>294128375.91226828</c:v>
                </c:pt>
                <c:pt idx="172">
                  <c:v>295838375.91226828</c:v>
                </c:pt>
                <c:pt idx="173">
                  <c:v>297548375.91226828</c:v>
                </c:pt>
                <c:pt idx="174">
                  <c:v>299258375.91226828</c:v>
                </c:pt>
                <c:pt idx="175">
                  <c:v>300968375.91226828</c:v>
                </c:pt>
                <c:pt idx="176">
                  <c:v>302678375.91226828</c:v>
                </c:pt>
                <c:pt idx="177">
                  <c:v>304388375.91226828</c:v>
                </c:pt>
                <c:pt idx="178">
                  <c:v>306098375.91226828</c:v>
                </c:pt>
                <c:pt idx="179">
                  <c:v>307808375.91226828</c:v>
                </c:pt>
                <c:pt idx="180">
                  <c:v>309518375.91226828</c:v>
                </c:pt>
                <c:pt idx="181">
                  <c:v>311228375.91226828</c:v>
                </c:pt>
                <c:pt idx="182">
                  <c:v>312938375.91226828</c:v>
                </c:pt>
                <c:pt idx="183">
                  <c:v>314648375.91226828</c:v>
                </c:pt>
                <c:pt idx="184">
                  <c:v>316358375.91226828</c:v>
                </c:pt>
                <c:pt idx="185">
                  <c:v>318068375.91226828</c:v>
                </c:pt>
                <c:pt idx="186">
                  <c:v>319778375.91226828</c:v>
                </c:pt>
                <c:pt idx="187">
                  <c:v>321488375.91226828</c:v>
                </c:pt>
                <c:pt idx="188">
                  <c:v>323198375.91226828</c:v>
                </c:pt>
                <c:pt idx="189">
                  <c:v>324908375.91226828</c:v>
                </c:pt>
                <c:pt idx="190">
                  <c:v>326618375.91226828</c:v>
                </c:pt>
                <c:pt idx="191">
                  <c:v>328328375.91226828</c:v>
                </c:pt>
                <c:pt idx="192">
                  <c:v>330038375.91226828</c:v>
                </c:pt>
                <c:pt idx="193">
                  <c:v>331748375.91226828</c:v>
                </c:pt>
                <c:pt idx="194">
                  <c:v>333458375.91226828</c:v>
                </c:pt>
                <c:pt idx="195">
                  <c:v>335168375.91226828</c:v>
                </c:pt>
                <c:pt idx="196">
                  <c:v>336878375.91226828</c:v>
                </c:pt>
                <c:pt idx="197">
                  <c:v>338588375.91226828</c:v>
                </c:pt>
                <c:pt idx="198">
                  <c:v>340298375.91226828</c:v>
                </c:pt>
                <c:pt idx="199">
                  <c:v>342008375.91226828</c:v>
                </c:pt>
                <c:pt idx="200">
                  <c:v>343718375.91226828</c:v>
                </c:pt>
                <c:pt idx="201">
                  <c:v>345428375.91226828</c:v>
                </c:pt>
                <c:pt idx="202">
                  <c:v>347138375.91226828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5F-454E-A64E-C3659FDB556D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curve-70-100'!$Y$3:$Y$205</c:f>
              <c:numCache>
                <c:formatCode>#,##0</c:formatCode>
                <c:ptCount val="203"/>
                <c:pt idx="0">
                  <c:v>59.99999999739547</c:v>
                </c:pt>
                <c:pt idx="1">
                  <c:v>336.67156843919525</c:v>
                </c:pt>
                <c:pt idx="2">
                  <c:v>1335.7825577969829</c:v>
                </c:pt>
                <c:pt idx="3">
                  <c:v>2274.222404983539</c:v>
                </c:pt>
                <c:pt idx="4">
                  <c:v>3155.6595065340698</c:v>
                </c:pt>
                <c:pt idx="5">
                  <c:v>3983.5423275044191</c:v>
                </c:pt>
                <c:pt idx="6">
                  <c:v>4761.1123655991742</c:v>
                </c:pt>
                <c:pt idx="7">
                  <c:v>5491.4163774296703</c:v>
                </c:pt>
                <c:pt idx="8">
                  <c:v>6177.3179056942026</c:v>
                </c:pt>
                <c:pt idx="9">
                  <c:v>6821.5081445033311</c:v>
                </c:pt>
                <c:pt idx="10">
                  <c:v>7426.5161783708691</c:v>
                </c:pt>
                <c:pt idx="11">
                  <c:v>7994.718628847043</c:v>
                </c:pt>
                <c:pt idx="12">
                  <c:v>8528.348741150272</c:v>
                </c:pt>
                <c:pt idx="13">
                  <c:v>9029.5049416099228</c:v>
                </c:pt>
                <c:pt idx="14">
                  <c:v>9500.1588952958737</c:v>
                </c:pt>
                <c:pt idx="15">
                  <c:v>9942.1630917045914</c:v>
                </c:pt>
                <c:pt idx="16">
                  <c:v>10357.257984985545</c:v>
                </c:pt>
                <c:pt idx="17">
                  <c:v>10747.078713856494</c:v>
                </c:pt>
                <c:pt idx="18">
                  <c:v>11113.161425096883</c:v>
                </c:pt>
                <c:pt idx="19">
                  <c:v>11456.949223166977</c:v>
                </c:pt>
                <c:pt idx="20">
                  <c:v>11779.797767367592</c:v>
                </c:pt>
                <c:pt idx="21">
                  <c:v>12082.980536847863</c:v>
                </c:pt>
                <c:pt idx="22">
                  <c:v>12367.693782604048</c:v>
                </c:pt>
                <c:pt idx="23">
                  <c:v>12635.061184593564</c:v>
                </c:pt>
                <c:pt idx="24">
                  <c:v>12886.138231132825</c:v>
                </c:pt>
                <c:pt idx="25">
                  <c:v>13121.916336766624</c:v>
                </c:pt>
                <c:pt idx="26">
                  <c:v>13343.326713847524</c:v>
                </c:pt>
                <c:pt idx="27">
                  <c:v>13551.244012373953</c:v>
                </c:pt>
                <c:pt idx="28">
                  <c:v>13746.48974158521</c:v>
                </c:pt>
                <c:pt idx="29">
                  <c:v>13929.835486273689</c:v>
                </c:pt>
                <c:pt idx="30">
                  <c:v>14102.005929875982</c:v>
                </c:pt>
                <c:pt idx="31">
                  <c:v>14263.681695797059</c:v>
                </c:pt>
                <c:pt idx="32">
                  <c:v>14415.50201775088</c:v>
                </c:pt>
                <c:pt idx="33">
                  <c:v>14558.067249242689</c:v>
                </c:pt>
                <c:pt idx="34">
                  <c:v>14691.9412218246</c:v>
                </c:pt>
                <c:pt idx="35">
                  <c:v>14817.653461034695</c:v>
                </c:pt>
                <c:pt idx="36">
                  <c:v>14935.701268626088</c:v>
                </c:pt>
                <c:pt idx="37">
                  <c:v>15046.551678996266</c:v>
                </c:pt>
                <c:pt idx="38">
                  <c:v>15150.643297360044</c:v>
                </c:pt>
                <c:pt idx="39">
                  <c:v>15248.388026766423</c:v>
                </c:pt>
                <c:pt idx="40">
                  <c:v>15340.1726906357</c:v>
                </c:pt>
                <c:pt idx="41">
                  <c:v>15426.360557043827</c:v>
                </c:pt>
                <c:pt idx="42">
                  <c:v>15507.292770715274</c:v>
                </c:pt>
                <c:pt idx="43">
                  <c:v>15583.289698217317</c:v>
                </c:pt>
                <c:pt idx="44">
                  <c:v>15654.652191633533</c:v>
                </c:pt>
                <c:pt idx="45">
                  <c:v>15721.662775595612</c:v>
                </c:pt>
                <c:pt idx="46">
                  <c:v>15784.586762305764</c:v>
                </c:pt>
                <c:pt idx="47">
                  <c:v>15843.673298897244</c:v>
                </c:pt>
                <c:pt idx="48">
                  <c:v>15899.156351227406</c:v>
                </c:pt>
                <c:pt idx="49">
                  <c:v>15951.255627893901</c:v>
                </c:pt>
                <c:pt idx="50">
                  <c:v>16000.177448182385</c:v>
                </c:pt>
                <c:pt idx="51">
                  <c:v>16046.115557236451</c:v>
                </c:pt>
                <c:pt idx="52">
                  <c:v>16089.251891702517</c:v>
                </c:pt>
                <c:pt idx="53">
                  <c:v>16129.757298842918</c:v>
                </c:pt>
                <c:pt idx="54">
                  <c:v>16167.792211926992</c:v>
                </c:pt>
                <c:pt idx="55">
                  <c:v>16203.507284532683</c:v>
                </c:pt>
                <c:pt idx="56">
                  <c:v>16237.043986302659</c:v>
                </c:pt>
                <c:pt idx="57">
                  <c:v>16268.535162426768</c:v>
                </c:pt>
                <c:pt idx="58">
                  <c:v>16298.105559097387</c:v>
                </c:pt>
                <c:pt idx="59">
                  <c:v>16325.872316975354</c:v>
                </c:pt>
                <c:pt idx="60">
                  <c:v>16351.945434647241</c:v>
                </c:pt>
                <c:pt idx="61">
                  <c:v>16376.428203864867</c:v>
                </c:pt>
                <c:pt idx="62">
                  <c:v>16399.417618263022</c:v>
                </c:pt>
                <c:pt idx="63">
                  <c:v>16421.004757219747</c:v>
                </c:pt>
                <c:pt idx="64">
                  <c:v>16441.275146327316</c:v>
                </c:pt>
                <c:pt idx="65">
                  <c:v>16460.309095923109</c:v>
                </c:pt>
                <c:pt idx="66">
                  <c:v>16478.182018977659</c:v>
                </c:pt>
                <c:pt idx="67">
                  <c:v>16494.964729649841</c:v>
                </c:pt>
                <c:pt idx="68">
                  <c:v>16510.723723629271</c:v>
                </c:pt>
                <c:pt idx="69">
                  <c:v>16525.521441405064</c:v>
                </c:pt>
                <c:pt idx="70">
                  <c:v>16539.416515511384</c:v>
                </c:pt>
                <c:pt idx="71">
                  <c:v>16552.464002686396</c:v>
                </c:pt>
                <c:pt idx="72">
                  <c:v>16564.715601900203</c:v>
                </c:pt>
                <c:pt idx="73">
                  <c:v>16576.219859074426</c:v>
                </c:pt>
                <c:pt idx="74">
                  <c:v>16587.022359354054</c:v>
                </c:pt>
                <c:pt idx="75">
                  <c:v>16597.165907634047</c:v>
                </c:pt>
                <c:pt idx="76">
                  <c:v>16606.690698100057</c:v>
                </c:pt>
                <c:pt idx="77">
                  <c:v>16615.63447342873</c:v>
                </c:pt>
                <c:pt idx="78">
                  <c:v>16624.032674280475</c:v>
                </c:pt>
                <c:pt idx="79">
                  <c:v>16631.918579679495</c:v>
                </c:pt>
                <c:pt idx="80">
                  <c:v>16639.323438844334</c:v>
                </c:pt>
                <c:pt idx="81">
                  <c:v>16646.276594975196</c:v>
                </c:pt>
                <c:pt idx="82">
                  <c:v>16652.805601491626</c:v>
                </c:pt>
                <c:pt idx="83">
                  <c:v>16658.936331182536</c:v>
                </c:pt>
                <c:pt idx="84">
                  <c:v>16664.693078711542</c:v>
                </c:pt>
                <c:pt idx="85">
                  <c:v>16670.098656863636</c:v>
                </c:pt>
                <c:pt idx="86">
                  <c:v>16675.174486912911</c:v>
                </c:pt>
                <c:pt idx="87">
                  <c:v>16679.940683503643</c:v>
                </c:pt>
                <c:pt idx="88">
                  <c:v>16684.416134348565</c:v>
                </c:pt>
                <c:pt idx="89">
                  <c:v>16688.618575054323</c:v>
                </c:pt>
                <c:pt idx="90">
                  <c:v>16692.564659384287</c:v>
                </c:pt>
                <c:pt idx="91">
                  <c:v>16696.270025249756</c:v>
                </c:pt>
                <c:pt idx="92">
                  <c:v>16699.749356682722</c:v>
                </c:pt>
                <c:pt idx="93">
                  <c:v>16703.016441992677</c:v>
                </c:pt>
                <c:pt idx="94">
                  <c:v>16706.084228423897</c:v>
                </c:pt>
                <c:pt idx="95">
                  <c:v>16708.964873446082</c:v>
                </c:pt>
                <c:pt idx="96">
                  <c:v>16711.66979292515</c:v>
                </c:pt>
                <c:pt idx="97">
                  <c:v>16714.20970637038</c:v>
                </c:pt>
                <c:pt idx="98">
                  <c:v>16716.594679397116</c:v>
                </c:pt>
                <c:pt idx="99">
                  <c:v>16718.834163613854</c:v>
                </c:pt>
                <c:pt idx="100">
                  <c:v>16720.937034079281</c:v>
                </c:pt>
                <c:pt idx="101">
                  <c:v>16722.911624468477</c:v>
                </c:pt>
                <c:pt idx="102">
                  <c:v>16724.765760100174</c:v>
                </c:pt>
                <c:pt idx="103">
                  <c:v>16726.506788945266</c:v>
                </c:pt>
                <c:pt idx="104">
                  <c:v>16728.141610736871</c:v>
                </c:pt>
                <c:pt idx="105">
                  <c:v>16729.676704321118</c:v>
                </c:pt>
                <c:pt idx="106">
                  <c:v>16731.118153318283</c:v>
                </c:pt>
                <c:pt idx="107">
                  <c:v>16732.471670252482</c:v>
                </c:pt>
                <c:pt idx="108">
                  <c:v>16733.742619175253</c:v>
                </c:pt>
                <c:pt idx="109">
                  <c:v>16734.936036915882</c:v>
                </c:pt>
                <c:pt idx="110">
                  <c:v>16736.056653053434</c:v>
                </c:pt>
                <c:pt idx="111">
                  <c:v>16737.108908648424</c:v>
                </c:pt>
                <c:pt idx="112">
                  <c:v>16738.096973860738</c:v>
                </c:pt>
                <c:pt idx="113">
                  <c:v>16739.024764453759</c:v>
                </c:pt>
                <c:pt idx="114">
                  <c:v>16739.895957323937</c:v>
                </c:pt>
                <c:pt idx="115">
                  <c:v>16740.714005074809</c:v>
                </c:pt>
                <c:pt idx="116">
                  <c:v>16741.48214968606</c:v>
                </c:pt>
                <c:pt idx="117">
                  <c:v>16742.203435378899</c:v>
                </c:pt>
                <c:pt idx="118">
                  <c:v>16742.880720665085</c:v>
                </c:pt>
                <c:pt idx="119">
                  <c:v>16743.51668968087</c:v>
                </c:pt>
                <c:pt idx="120">
                  <c:v>16744.113862818474</c:v>
                </c:pt>
                <c:pt idx="121">
                  <c:v>16744.674606737441</c:v>
                </c:pt>
                <c:pt idx="122">
                  <c:v>16745.201143711463</c:v>
                </c:pt>
                <c:pt idx="123">
                  <c:v>16745.695560456341</c:v>
                </c:pt>
                <c:pt idx="124">
                  <c:v>16746.159816388372</c:v>
                </c:pt>
                <c:pt idx="125">
                  <c:v>16746.595751401794</c:v>
                </c:pt>
                <c:pt idx="126">
                  <c:v>16747.005093146294</c:v>
                </c:pt>
                <c:pt idx="127">
                  <c:v>16747.389463880536</c:v>
                </c:pt>
                <c:pt idx="128">
                  <c:v>16747.750386907999</c:v>
                </c:pt>
                <c:pt idx="129">
                  <c:v>16748.089292601508</c:v>
                </c:pt>
                <c:pt idx="130">
                  <c:v>16748.407524079677</c:v>
                </c:pt>
                <c:pt idx="131">
                  <c:v>16748.706342528996</c:v>
                </c:pt>
                <c:pt idx="132">
                  <c:v>16748.986932196829</c:v>
                </c:pt>
                <c:pt idx="133">
                  <c:v>16749.250405093328</c:v>
                </c:pt>
                <c:pt idx="134">
                  <c:v>16749.497805383249</c:v>
                </c:pt>
                <c:pt idx="135">
                  <c:v>16749.730113549951</c:v>
                </c:pt>
                <c:pt idx="136">
                  <c:v>16749.948250249323</c:v>
                </c:pt>
                <c:pt idx="137">
                  <c:v>16750.153079980166</c:v>
                </c:pt>
                <c:pt idx="138">
                  <c:v>16750.345414501477</c:v>
                </c:pt>
                <c:pt idx="139">
                  <c:v>16750.526016059852</c:v>
                </c:pt>
                <c:pt idx="140">
                  <c:v>16750.695600401756</c:v>
                </c:pt>
                <c:pt idx="141">
                  <c:v>16750.854839608575</c:v>
                </c:pt>
                <c:pt idx="142">
                  <c:v>16751.004364754506</c:v>
                </c:pt>
                <c:pt idx="143">
                  <c:v>16751.144768431524</c:v>
                </c:pt>
                <c:pt idx="144">
                  <c:v>16751.276607071861</c:v>
                </c:pt>
                <c:pt idx="145">
                  <c:v>16751.400403169235</c:v>
                </c:pt>
                <c:pt idx="146">
                  <c:v>16751.516647341858</c:v>
                </c:pt>
                <c:pt idx="147">
                  <c:v>16751.625800281545</c:v>
                </c:pt>
                <c:pt idx="148">
                  <c:v>16751.728294576264</c:v>
                </c:pt>
                <c:pt idx="149">
                  <c:v>16751.824536418761</c:v>
                </c:pt>
                <c:pt idx="150">
                  <c:v>16751.824536418761</c:v>
                </c:pt>
                <c:pt idx="151">
                  <c:v>16751.824536418761</c:v>
                </c:pt>
                <c:pt idx="152">
                  <c:v>16751.824536418761</c:v>
                </c:pt>
                <c:pt idx="153">
                  <c:v>16751.824536418761</c:v>
                </c:pt>
                <c:pt idx="154">
                  <c:v>16751.824536418761</c:v>
                </c:pt>
                <c:pt idx="155">
                  <c:v>16751.824536418761</c:v>
                </c:pt>
                <c:pt idx="156">
                  <c:v>16751.824536418761</c:v>
                </c:pt>
                <c:pt idx="157">
                  <c:v>16751.824536418761</c:v>
                </c:pt>
                <c:pt idx="158">
                  <c:v>16751.824536418761</c:v>
                </c:pt>
                <c:pt idx="159">
                  <c:v>16751.824536418761</c:v>
                </c:pt>
                <c:pt idx="160">
                  <c:v>16751.824536418761</c:v>
                </c:pt>
                <c:pt idx="161">
                  <c:v>16751.824536418761</c:v>
                </c:pt>
                <c:pt idx="162">
                  <c:v>16751.824536418761</c:v>
                </c:pt>
                <c:pt idx="163">
                  <c:v>16751.824536418761</c:v>
                </c:pt>
                <c:pt idx="164">
                  <c:v>16751.824536418761</c:v>
                </c:pt>
                <c:pt idx="165">
                  <c:v>16751.824536418761</c:v>
                </c:pt>
                <c:pt idx="166">
                  <c:v>16751.824536418761</c:v>
                </c:pt>
                <c:pt idx="167">
                  <c:v>16751.824536418761</c:v>
                </c:pt>
                <c:pt idx="168">
                  <c:v>16751.824536418761</c:v>
                </c:pt>
                <c:pt idx="169">
                  <c:v>16751.824536418761</c:v>
                </c:pt>
                <c:pt idx="170">
                  <c:v>16751.824536418761</c:v>
                </c:pt>
                <c:pt idx="171">
                  <c:v>16751.824536418761</c:v>
                </c:pt>
                <c:pt idx="172">
                  <c:v>16751.824536418761</c:v>
                </c:pt>
                <c:pt idx="173">
                  <c:v>16751.824536418761</c:v>
                </c:pt>
                <c:pt idx="174">
                  <c:v>16751.824536418761</c:v>
                </c:pt>
                <c:pt idx="175">
                  <c:v>16751.824536418761</c:v>
                </c:pt>
                <c:pt idx="176">
                  <c:v>16751.824536418761</c:v>
                </c:pt>
                <c:pt idx="177">
                  <c:v>16751.824536418761</c:v>
                </c:pt>
                <c:pt idx="178">
                  <c:v>16751.824536418761</c:v>
                </c:pt>
                <c:pt idx="179">
                  <c:v>16751.824536418761</c:v>
                </c:pt>
                <c:pt idx="180">
                  <c:v>16751.824536418761</c:v>
                </c:pt>
                <c:pt idx="181">
                  <c:v>16751.824536418761</c:v>
                </c:pt>
                <c:pt idx="182">
                  <c:v>16751.824536418761</c:v>
                </c:pt>
                <c:pt idx="183">
                  <c:v>16751.824536418761</c:v>
                </c:pt>
                <c:pt idx="184">
                  <c:v>16751.824536418761</c:v>
                </c:pt>
                <c:pt idx="185">
                  <c:v>16751.824536418761</c:v>
                </c:pt>
                <c:pt idx="186">
                  <c:v>16751.824536418761</c:v>
                </c:pt>
                <c:pt idx="187">
                  <c:v>16751.824536418761</c:v>
                </c:pt>
                <c:pt idx="188">
                  <c:v>16751.824536418761</c:v>
                </c:pt>
                <c:pt idx="189">
                  <c:v>16751.824536418761</c:v>
                </c:pt>
                <c:pt idx="190">
                  <c:v>16751.824536418761</c:v>
                </c:pt>
                <c:pt idx="191">
                  <c:v>16751.824536418761</c:v>
                </c:pt>
                <c:pt idx="192">
                  <c:v>16751.824536418761</c:v>
                </c:pt>
                <c:pt idx="193">
                  <c:v>16751.824536418761</c:v>
                </c:pt>
                <c:pt idx="194">
                  <c:v>16751.824536418761</c:v>
                </c:pt>
                <c:pt idx="195">
                  <c:v>16751.824536418761</c:v>
                </c:pt>
                <c:pt idx="196">
                  <c:v>16751.824536418761</c:v>
                </c:pt>
                <c:pt idx="197">
                  <c:v>16751.824536418761</c:v>
                </c:pt>
                <c:pt idx="198">
                  <c:v>16751.824536418761</c:v>
                </c:pt>
                <c:pt idx="199">
                  <c:v>16751.824536418761</c:v>
                </c:pt>
                <c:pt idx="200">
                  <c:v>16751.824536418761</c:v>
                </c:pt>
                <c:pt idx="201">
                  <c:v>16751.824536418761</c:v>
                </c:pt>
                <c:pt idx="202">
                  <c:v>16751.824536418761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5F-454E-A64E-C3659FDB556D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curve-70-100'!$Z$3:$Z$205</c:f>
              <c:numCache>
                <c:formatCode>#,##0</c:formatCode>
                <c:ptCount val="203"/>
                <c:pt idx="0">
                  <c:v>29.999999998697735</c:v>
                </c:pt>
                <c:pt idx="1">
                  <c:v>168.33578421959763</c:v>
                </c:pt>
                <c:pt idx="2">
                  <c:v>667.89127889849146</c:v>
                </c:pt>
                <c:pt idx="3">
                  <c:v>1137.1112024917695</c:v>
                </c:pt>
                <c:pt idx="4">
                  <c:v>1577.8297532670349</c:v>
                </c:pt>
                <c:pt idx="5">
                  <c:v>1991.7711637522095</c:v>
                </c:pt>
                <c:pt idx="6">
                  <c:v>2380.5561827995871</c:v>
                </c:pt>
                <c:pt idx="7">
                  <c:v>2745.7081887148352</c:v>
                </c:pt>
                <c:pt idx="8">
                  <c:v>3088.6589528471013</c:v>
                </c:pt>
                <c:pt idx="9">
                  <c:v>3410.7540722516655</c:v>
                </c:pt>
                <c:pt idx="10">
                  <c:v>3713.2580891854345</c:v>
                </c:pt>
                <c:pt idx="11">
                  <c:v>3997.3593144235215</c:v>
                </c:pt>
                <c:pt idx="12">
                  <c:v>4264.174370575136</c:v>
                </c:pt>
                <c:pt idx="13">
                  <c:v>4514.7524708049614</c:v>
                </c:pt>
                <c:pt idx="14">
                  <c:v>4750.0794476479368</c:v>
                </c:pt>
                <c:pt idx="15">
                  <c:v>4971.0815458522957</c:v>
                </c:pt>
                <c:pt idx="16">
                  <c:v>5178.6289924927723</c:v>
                </c:pt>
                <c:pt idx="17">
                  <c:v>5373.5393569282469</c:v>
                </c:pt>
                <c:pt idx="18">
                  <c:v>5556.5807125484416</c:v>
                </c:pt>
                <c:pt idx="19">
                  <c:v>5728.4746115834887</c:v>
                </c:pt>
                <c:pt idx="20">
                  <c:v>5889.8988836837962</c:v>
                </c:pt>
                <c:pt idx="21">
                  <c:v>6041.4902684239314</c:v>
                </c:pt>
                <c:pt idx="22">
                  <c:v>6183.8468913020242</c:v>
                </c:pt>
                <c:pt idx="23">
                  <c:v>6317.5305922967818</c:v>
                </c:pt>
                <c:pt idx="24">
                  <c:v>6443.0691155664126</c:v>
                </c:pt>
                <c:pt idx="25">
                  <c:v>6560.9581683833121</c:v>
                </c:pt>
                <c:pt idx="26">
                  <c:v>6671.663356923762</c:v>
                </c:pt>
                <c:pt idx="27">
                  <c:v>6775.6220061869763</c:v>
                </c:pt>
                <c:pt idx="28">
                  <c:v>6873.2448707926051</c:v>
                </c:pt>
                <c:pt idx="29">
                  <c:v>6964.9177431368444</c:v>
                </c:pt>
                <c:pt idx="30">
                  <c:v>7051.0029649379912</c:v>
                </c:pt>
                <c:pt idx="31">
                  <c:v>7131.8408478985293</c:v>
                </c:pt>
                <c:pt idx="32">
                  <c:v>7207.7510088754398</c:v>
                </c:pt>
                <c:pt idx="33">
                  <c:v>7279.0336246213446</c:v>
                </c:pt>
                <c:pt idx="34">
                  <c:v>7345.9706109122999</c:v>
                </c:pt>
                <c:pt idx="35">
                  <c:v>7408.8267305173476</c:v>
                </c:pt>
                <c:pt idx="36">
                  <c:v>7467.8506343130439</c:v>
                </c:pt>
                <c:pt idx="37">
                  <c:v>7523.2758394981329</c:v>
                </c:pt>
                <c:pt idx="38">
                  <c:v>7575.321648680022</c:v>
                </c:pt>
                <c:pt idx="39">
                  <c:v>7624.1940133832113</c:v>
                </c:pt>
                <c:pt idx="40">
                  <c:v>7670.0863453178499</c:v>
                </c:pt>
                <c:pt idx="41">
                  <c:v>7713.1802785219134</c:v>
                </c:pt>
                <c:pt idx="42">
                  <c:v>7753.646385357637</c:v>
                </c:pt>
                <c:pt idx="43">
                  <c:v>7791.6448491086585</c:v>
                </c:pt>
                <c:pt idx="44">
                  <c:v>7827.3260958167666</c:v>
                </c:pt>
                <c:pt idx="45">
                  <c:v>7860.8313877978062</c:v>
                </c:pt>
                <c:pt idx="46">
                  <c:v>7892.2933811528819</c:v>
                </c:pt>
                <c:pt idx="47">
                  <c:v>7921.8366494486218</c:v>
                </c:pt>
                <c:pt idx="48">
                  <c:v>7949.578175613703</c:v>
                </c:pt>
                <c:pt idx="49">
                  <c:v>7975.6278139469505</c:v>
                </c:pt>
                <c:pt idx="50">
                  <c:v>8000.0887240911925</c:v>
                </c:pt>
                <c:pt idx="51">
                  <c:v>8023.0577786182257</c:v>
                </c:pt>
                <c:pt idx="52">
                  <c:v>8044.6259458512586</c:v>
                </c:pt>
                <c:pt idx="53">
                  <c:v>8064.8786494214592</c:v>
                </c:pt>
                <c:pt idx="54">
                  <c:v>8083.8961059634958</c:v>
                </c:pt>
                <c:pt idx="55">
                  <c:v>8101.7536422663416</c:v>
                </c:pt>
                <c:pt idx="56">
                  <c:v>8118.5219931513293</c:v>
                </c:pt>
                <c:pt idx="57">
                  <c:v>8134.2675812133839</c:v>
                </c:pt>
                <c:pt idx="58">
                  <c:v>8149.0527795486933</c:v>
                </c:pt>
                <c:pt idx="59">
                  <c:v>8162.9361584876769</c:v>
                </c:pt>
                <c:pt idx="60">
                  <c:v>8175.9727173236206</c:v>
                </c:pt>
                <c:pt idx="61">
                  <c:v>8188.2141019324336</c:v>
                </c:pt>
                <c:pt idx="62">
                  <c:v>8199.7088091315109</c:v>
                </c:pt>
                <c:pt idx="63">
                  <c:v>8210.5023786098736</c:v>
                </c:pt>
                <c:pt idx="64">
                  <c:v>8220.6375731636581</c:v>
                </c:pt>
                <c:pt idx="65">
                  <c:v>8230.1545479615543</c:v>
                </c:pt>
                <c:pt idx="66">
                  <c:v>8239.0910094888295</c:v>
                </c:pt>
                <c:pt idx="67">
                  <c:v>8247.4823648249203</c:v>
                </c:pt>
                <c:pt idx="68">
                  <c:v>8255.3618618146356</c:v>
                </c:pt>
                <c:pt idx="69">
                  <c:v>8262.7607207025321</c:v>
                </c:pt>
                <c:pt idx="70">
                  <c:v>8269.7082577556921</c:v>
                </c:pt>
                <c:pt idx="71">
                  <c:v>8276.2320013431981</c:v>
                </c:pt>
                <c:pt idx="72">
                  <c:v>8282.3578009501016</c:v>
                </c:pt>
                <c:pt idx="73">
                  <c:v>8288.1099295372132</c:v>
                </c:pt>
                <c:pt idx="74">
                  <c:v>8293.511179677027</c:v>
                </c:pt>
                <c:pt idx="75">
                  <c:v>8298.5829538170237</c:v>
                </c:pt>
                <c:pt idx="76">
                  <c:v>8303.3453490500287</c:v>
                </c:pt>
                <c:pt idx="77">
                  <c:v>8307.8172367143652</c:v>
                </c:pt>
                <c:pt idx="78">
                  <c:v>8312.0163371402377</c:v>
                </c:pt>
                <c:pt idx="79">
                  <c:v>8315.9592898397477</c:v>
                </c:pt>
                <c:pt idx="80">
                  <c:v>8319.6617194221672</c:v>
                </c:pt>
                <c:pt idx="81">
                  <c:v>8323.1382974875978</c:v>
                </c:pt>
                <c:pt idx="82">
                  <c:v>8326.4028007458128</c:v>
                </c:pt>
                <c:pt idx="83">
                  <c:v>8329.4681655912682</c:v>
                </c:pt>
                <c:pt idx="84">
                  <c:v>8332.3465393557708</c:v>
                </c:pt>
                <c:pt idx="85">
                  <c:v>8335.0493284318181</c:v>
                </c:pt>
                <c:pt idx="86">
                  <c:v>8337.5872434564553</c:v>
                </c:pt>
                <c:pt idx="87">
                  <c:v>8339.9703417518213</c:v>
                </c:pt>
                <c:pt idx="88">
                  <c:v>8342.2080671742824</c:v>
                </c:pt>
                <c:pt idx="89">
                  <c:v>8344.3092875271614</c:v>
                </c:pt>
                <c:pt idx="90">
                  <c:v>8346.2823296921433</c:v>
                </c:pt>
                <c:pt idx="91">
                  <c:v>8348.1350126248781</c:v>
                </c:pt>
                <c:pt idx="92">
                  <c:v>8349.8746783413608</c:v>
                </c:pt>
                <c:pt idx="93">
                  <c:v>8351.5082209963384</c:v>
                </c:pt>
                <c:pt idx="94">
                  <c:v>8353.0421142119485</c:v>
                </c:pt>
                <c:pt idx="95">
                  <c:v>8354.4824367230412</c:v>
                </c:pt>
                <c:pt idx="96">
                  <c:v>8355.8348964625748</c:v>
                </c:pt>
                <c:pt idx="97">
                  <c:v>8357.1048531851902</c:v>
                </c:pt>
                <c:pt idx="98">
                  <c:v>8358.2973396985581</c:v>
                </c:pt>
                <c:pt idx="99">
                  <c:v>8359.4170818069269</c:v>
                </c:pt>
                <c:pt idx="100">
                  <c:v>8360.4685170396406</c:v>
                </c:pt>
                <c:pt idx="101">
                  <c:v>8361.4558122342387</c:v>
                </c:pt>
                <c:pt idx="102">
                  <c:v>8362.3828800500869</c:v>
                </c:pt>
                <c:pt idx="103">
                  <c:v>8363.2533944726329</c:v>
                </c:pt>
                <c:pt idx="104">
                  <c:v>8364.0708053684357</c:v>
                </c:pt>
                <c:pt idx="105">
                  <c:v>8364.8383521605592</c:v>
                </c:pt>
                <c:pt idx="106">
                  <c:v>8365.5590766591413</c:v>
                </c:pt>
                <c:pt idx="107">
                  <c:v>8366.235835126241</c:v>
                </c:pt>
                <c:pt idx="108">
                  <c:v>8366.8713095876265</c:v>
                </c:pt>
                <c:pt idx="109">
                  <c:v>8367.4680184579411</c:v>
                </c:pt>
                <c:pt idx="110">
                  <c:v>8368.0283265267171</c:v>
                </c:pt>
                <c:pt idx="111">
                  <c:v>8368.5544543242122</c:v>
                </c:pt>
                <c:pt idx="112">
                  <c:v>8369.0484869303691</c:v>
                </c:pt>
                <c:pt idx="113">
                  <c:v>8369.5123822268797</c:v>
                </c:pt>
                <c:pt idx="114">
                  <c:v>8369.9479786619686</c:v>
                </c:pt>
                <c:pt idx="115">
                  <c:v>8370.3570025374047</c:v>
                </c:pt>
                <c:pt idx="116">
                  <c:v>8370.7410748430302</c:v>
                </c:pt>
                <c:pt idx="117">
                  <c:v>8371.1017176894493</c:v>
                </c:pt>
                <c:pt idx="118">
                  <c:v>8371.4403603325427</c:v>
                </c:pt>
                <c:pt idx="119">
                  <c:v>8371.7583448404348</c:v>
                </c:pt>
                <c:pt idx="120">
                  <c:v>8372.0569314092372</c:v>
                </c:pt>
                <c:pt idx="121">
                  <c:v>8372.3373033687203</c:v>
                </c:pt>
                <c:pt idx="122">
                  <c:v>8372.6005718557317</c:v>
                </c:pt>
                <c:pt idx="123">
                  <c:v>8372.8477802281704</c:v>
                </c:pt>
                <c:pt idx="124">
                  <c:v>8373.0799081941859</c:v>
                </c:pt>
                <c:pt idx="125">
                  <c:v>8373.2978757008968</c:v>
                </c:pt>
                <c:pt idx="126">
                  <c:v>8373.5025465731469</c:v>
                </c:pt>
                <c:pt idx="127">
                  <c:v>8373.694731940268</c:v>
                </c:pt>
                <c:pt idx="128">
                  <c:v>8373.8751934539996</c:v>
                </c:pt>
                <c:pt idx="129">
                  <c:v>8374.0446463007538</c:v>
                </c:pt>
                <c:pt idx="130">
                  <c:v>8374.2037620398387</c:v>
                </c:pt>
                <c:pt idx="131">
                  <c:v>8374.3531712644981</c:v>
                </c:pt>
                <c:pt idx="132">
                  <c:v>8374.4934660984145</c:v>
                </c:pt>
                <c:pt idx="133">
                  <c:v>8374.6252025466638</c:v>
                </c:pt>
                <c:pt idx="134">
                  <c:v>8374.7489026916246</c:v>
                </c:pt>
                <c:pt idx="135">
                  <c:v>8374.8650567749755</c:v>
                </c:pt>
                <c:pt idx="136">
                  <c:v>8374.9741251246614</c:v>
                </c:pt>
                <c:pt idx="137">
                  <c:v>8375.0765399900829</c:v>
                </c:pt>
                <c:pt idx="138">
                  <c:v>8375.1727072507383</c:v>
                </c:pt>
                <c:pt idx="139">
                  <c:v>8375.2630080299259</c:v>
                </c:pt>
                <c:pt idx="140">
                  <c:v>8375.3478002008778</c:v>
                </c:pt>
                <c:pt idx="141">
                  <c:v>8375.4274198042876</c:v>
                </c:pt>
                <c:pt idx="142">
                  <c:v>8375.5021823772531</c:v>
                </c:pt>
                <c:pt idx="143">
                  <c:v>8375.5723842157622</c:v>
                </c:pt>
                <c:pt idx="144">
                  <c:v>8375.6383035359304</c:v>
                </c:pt>
                <c:pt idx="145">
                  <c:v>8375.7002015846174</c:v>
                </c:pt>
                <c:pt idx="146">
                  <c:v>8375.7583236709288</c:v>
                </c:pt>
                <c:pt idx="147">
                  <c:v>8375.8129001407724</c:v>
                </c:pt>
                <c:pt idx="148">
                  <c:v>8375.8641472881318</c:v>
                </c:pt>
                <c:pt idx="149">
                  <c:v>8375.9122682093803</c:v>
                </c:pt>
                <c:pt idx="150">
                  <c:v>8375.9122682093803</c:v>
                </c:pt>
                <c:pt idx="151">
                  <c:v>8375.9122682093803</c:v>
                </c:pt>
                <c:pt idx="152">
                  <c:v>8375.9122682093803</c:v>
                </c:pt>
                <c:pt idx="153">
                  <c:v>8375.9122682093803</c:v>
                </c:pt>
                <c:pt idx="154">
                  <c:v>8375.9122682093803</c:v>
                </c:pt>
                <c:pt idx="155">
                  <c:v>8375.9122682093803</c:v>
                </c:pt>
                <c:pt idx="156">
                  <c:v>8375.9122682093803</c:v>
                </c:pt>
                <c:pt idx="157">
                  <c:v>8375.9122682093803</c:v>
                </c:pt>
                <c:pt idx="158">
                  <c:v>8375.9122682093803</c:v>
                </c:pt>
                <c:pt idx="159">
                  <c:v>8375.9122682093803</c:v>
                </c:pt>
                <c:pt idx="160">
                  <c:v>8375.9122682093803</c:v>
                </c:pt>
                <c:pt idx="161">
                  <c:v>8375.9122682093803</c:v>
                </c:pt>
                <c:pt idx="162">
                  <c:v>8375.9122682093803</c:v>
                </c:pt>
                <c:pt idx="163">
                  <c:v>8375.9122682093803</c:v>
                </c:pt>
                <c:pt idx="164">
                  <c:v>8375.9122682093803</c:v>
                </c:pt>
                <c:pt idx="165">
                  <c:v>8375.9122682093803</c:v>
                </c:pt>
                <c:pt idx="166">
                  <c:v>8375.9122682093803</c:v>
                </c:pt>
                <c:pt idx="167">
                  <c:v>8375.9122682093803</c:v>
                </c:pt>
                <c:pt idx="168">
                  <c:v>8375.9122682093803</c:v>
                </c:pt>
                <c:pt idx="169">
                  <c:v>8375.9122682093803</c:v>
                </c:pt>
                <c:pt idx="170">
                  <c:v>8375.9122682093803</c:v>
                </c:pt>
                <c:pt idx="171">
                  <c:v>8375.9122682093803</c:v>
                </c:pt>
                <c:pt idx="172">
                  <c:v>8375.9122682093803</c:v>
                </c:pt>
                <c:pt idx="173">
                  <c:v>8375.9122682093803</c:v>
                </c:pt>
                <c:pt idx="174">
                  <c:v>8375.9122682093803</c:v>
                </c:pt>
                <c:pt idx="175">
                  <c:v>8375.9122682093803</c:v>
                </c:pt>
                <c:pt idx="176">
                  <c:v>8375.9122682093803</c:v>
                </c:pt>
                <c:pt idx="177">
                  <c:v>8375.9122682093803</c:v>
                </c:pt>
                <c:pt idx="178">
                  <c:v>8375.9122682093803</c:v>
                </c:pt>
                <c:pt idx="179">
                  <c:v>8375.9122682093803</c:v>
                </c:pt>
                <c:pt idx="180">
                  <c:v>8375.9122682093803</c:v>
                </c:pt>
                <c:pt idx="181">
                  <c:v>8375.9122682093803</c:v>
                </c:pt>
                <c:pt idx="182">
                  <c:v>8375.9122682093803</c:v>
                </c:pt>
                <c:pt idx="183">
                  <c:v>8375.9122682093803</c:v>
                </c:pt>
                <c:pt idx="184">
                  <c:v>8375.9122682093803</c:v>
                </c:pt>
                <c:pt idx="185">
                  <c:v>8375.9122682093803</c:v>
                </c:pt>
                <c:pt idx="186">
                  <c:v>8375.9122682093803</c:v>
                </c:pt>
                <c:pt idx="187">
                  <c:v>8375.9122682093803</c:v>
                </c:pt>
                <c:pt idx="188">
                  <c:v>8375.9122682093803</c:v>
                </c:pt>
                <c:pt idx="189">
                  <c:v>8375.9122682093803</c:v>
                </c:pt>
                <c:pt idx="190">
                  <c:v>8375.9122682093803</c:v>
                </c:pt>
                <c:pt idx="191">
                  <c:v>8375.9122682093803</c:v>
                </c:pt>
                <c:pt idx="192">
                  <c:v>8375.9122682093803</c:v>
                </c:pt>
                <c:pt idx="193">
                  <c:v>8375.9122682093803</c:v>
                </c:pt>
                <c:pt idx="194">
                  <c:v>8375.9122682093803</c:v>
                </c:pt>
                <c:pt idx="195">
                  <c:v>8375.9122682093803</c:v>
                </c:pt>
                <c:pt idx="196">
                  <c:v>8375.9122682093803</c:v>
                </c:pt>
                <c:pt idx="197">
                  <c:v>8375.9122682093803</c:v>
                </c:pt>
                <c:pt idx="198">
                  <c:v>8375.9122682093803</c:v>
                </c:pt>
                <c:pt idx="199">
                  <c:v>8375.9122682093803</c:v>
                </c:pt>
                <c:pt idx="200">
                  <c:v>8375.9122682093803</c:v>
                </c:pt>
                <c:pt idx="201">
                  <c:v>8375.9122682093803</c:v>
                </c:pt>
                <c:pt idx="202">
                  <c:v>8375.9122682093803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5F-454E-A64E-C3659FDB556D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curve-70-100'!$AB$3:$AB$205</c:f>
              <c:numCache>
                <c:formatCode>#,##0</c:formatCode>
                <c:ptCount val="203"/>
                <c:pt idx="0">
                  <c:v>6.4799073697648586</c:v>
                </c:pt>
                <c:pt idx="1">
                  <c:v>36.358467286362504</c:v>
                </c:pt>
                <c:pt idx="2">
                  <c:v>144.23677637421355</c:v>
                </c:pt>
                <c:pt idx="3">
                  <c:v>245.56562558883041</c:v>
                </c:pt>
                <c:pt idx="4">
                  <c:v>340.74084649091594</c:v>
                </c:pt>
                <c:pt idx="5">
                  <c:v>430.13455965859987</c:v>
                </c:pt>
                <c:pt idx="6">
                  <c:v>514.09656995989019</c:v>
                </c:pt>
                <c:pt idx="7">
                  <c:v>592.95568269740602</c:v>
                </c:pt>
                <c:pt idx="8">
                  <c:v>667.02094475047136</c:v>
                </c:pt>
                <c:pt idx="9">
                  <c:v>736.58281467743473</c:v>
                </c:pt>
                <c:pt idx="10">
                  <c:v>801.91426556371664</c:v>
                </c:pt>
                <c:pt idx="11">
                  <c:v>863.27182424008481</c:v>
                </c:pt>
                <c:pt idx="12">
                  <c:v>920.89655032581675</c:v>
                </c:pt>
                <c:pt idx="13">
                  <c:v>975.01495838919743</c:v>
                </c:pt>
                <c:pt idx="14">
                  <c:v>1025.8398863666907</c:v>
                </c:pt>
                <c:pt idx="15">
                  <c:v>1073.5713132230492</c:v>
                </c:pt>
                <c:pt idx="16">
                  <c:v>1118.3971286881297</c:v>
                </c:pt>
                <c:pt idx="17">
                  <c:v>1160.493857764789</c:v>
                </c:pt>
                <c:pt idx="18">
                  <c:v>1200.0273425687299</c:v>
                </c:pt>
                <c:pt idx="19">
                  <c:v>1237.1533839184858</c:v>
                </c:pt>
                <c:pt idx="20">
                  <c:v>1272.0183449733597</c:v>
                </c:pt>
                <c:pt idx="21">
                  <c:v>1304.759719099261</c:v>
                </c:pt>
                <c:pt idx="22">
                  <c:v>1335.5066640181692</c:v>
                </c:pt>
                <c:pt idx="23">
                  <c:v>1364.380504188277</c:v>
                </c:pt>
                <c:pt idx="24">
                  <c:v>1391.4952032598696</c:v>
                </c:pt>
                <c:pt idx="25">
                  <c:v>1416.957808347124</c:v>
                </c:pt>
                <c:pt idx="26">
                  <c:v>1440.8688677544405</c:v>
                </c:pt>
                <c:pt idx="27">
                  <c:v>1463.3228237222522</c:v>
                </c:pt>
                <c:pt idx="28">
                  <c:v>1484.4083816445427</c:v>
                </c:pt>
                <c:pt idx="29">
                  <c:v>1504.2088571528618</c:v>
                </c:pt>
                <c:pt idx="30">
                  <c:v>1522.8025023651517</c:v>
                </c:pt>
                <c:pt idx="31">
                  <c:v>1540.2628125325946</c:v>
                </c:pt>
                <c:pt idx="32">
                  <c:v>1556.6588142456962</c:v>
                </c:pt>
                <c:pt idx="33">
                  <c:v>1572.0553362901378</c:v>
                </c:pt>
                <c:pt idx="34">
                  <c:v>1586.5132641899688</c:v>
                </c:pt>
                <c:pt idx="35">
                  <c:v>1600.0897793981137</c:v>
                </c:pt>
                <c:pt idx="36">
                  <c:v>1612.8385840616268</c:v>
                </c:pt>
                <c:pt idx="37">
                  <c:v>1624.810112214197</c:v>
                </c:pt>
                <c:pt idx="38">
                  <c:v>1636.0517282089756</c:v>
                </c:pt>
                <c:pt idx="39">
                  <c:v>1646.6079131571457</c:v>
                </c:pt>
                <c:pt idx="40">
                  <c:v>1656.520440092027</c:v>
                </c:pt>
                <c:pt idx="41">
                  <c:v>1665.8285385301344</c:v>
                </c:pt>
                <c:pt idx="42">
                  <c:v>1674.5690490720301</c:v>
                </c:pt>
                <c:pt idx="43">
                  <c:v>1682.7765686353473</c:v>
                </c:pt>
                <c:pt idx="44">
                  <c:v>1690.4835868892314</c:v>
                </c:pt>
                <c:pt idx="45">
                  <c:v>1697.7206144164713</c:v>
                </c:pt>
                <c:pt idx="46">
                  <c:v>1704.5163031030206</c:v>
                </c:pt>
                <c:pt idx="47">
                  <c:v>1710.8975592239217</c:v>
                </c:pt>
                <c:pt idx="48">
                  <c:v>1716.8896496673672</c:v>
                </c:pt>
                <c:pt idx="49">
                  <c:v>1722.5163017058842</c:v>
                </c:pt>
                <c:pt idx="50">
                  <c:v>1727.799796714788</c:v>
                </c:pt>
                <c:pt idx="51">
                  <c:v>1732.761058192986</c:v>
                </c:pt>
                <c:pt idx="52">
                  <c:v>1737.4197344371487</c:v>
                </c:pt>
                <c:pt idx="53">
                  <c:v>1741.7942761922784</c:v>
                </c:pt>
                <c:pt idx="54">
                  <c:v>1745.9020095819108</c:v>
                </c:pt>
                <c:pt idx="55">
                  <c:v>1749.7592046020764</c:v>
                </c:pt>
                <c:pt idx="56">
                  <c:v>1753.3811394536017</c:v>
                </c:pt>
                <c:pt idx="57">
                  <c:v>1756.7821609579635</c:v>
                </c:pt>
                <c:pt idx="58">
                  <c:v>1759.9757412991885</c:v>
                </c:pt>
                <c:pt idx="59">
                  <c:v>1762.9745313117576</c:v>
                </c:pt>
                <c:pt idx="60">
                  <c:v>1765.7904105283328</c:v>
                </c:pt>
                <c:pt idx="61">
                  <c:v>1768.434534180635</c:v>
                </c:pt>
                <c:pt idx="62">
                  <c:v>1770.9173773365578</c:v>
                </c:pt>
                <c:pt idx="63">
                  <c:v>1773.248776353199</c:v>
                </c:pt>
                <c:pt idx="64">
                  <c:v>1775.4379678043049</c:v>
                </c:pt>
                <c:pt idx="65">
                  <c:v>1777.4936250385886</c:v>
                </c:pt>
                <c:pt idx="66">
                  <c:v>1779.423892508979</c:v>
                </c:pt>
                <c:pt idx="67">
                  <c:v>1781.2364180142342</c:v>
                </c:pt>
                <c:pt idx="68">
                  <c:v>1782.9383829738556</c:v>
                </c:pt>
                <c:pt idx="69">
                  <c:v>1784.5365308592868</c:v>
                </c:pt>
                <c:pt idx="70">
                  <c:v>1786.0371938948269</c:v>
                </c:pt>
                <c:pt idx="71">
                  <c:v>1787.4463181293795</c:v>
                </c:pt>
                <c:pt idx="72">
                  <c:v>1788.7694869822192</c:v>
                </c:pt>
                <c:pt idx="73">
                  <c:v>1790.0119433516027</c:v>
                </c:pt>
                <c:pt idx="74">
                  <c:v>1791.178610379159</c:v>
                </c:pt>
                <c:pt idx="75">
                  <c:v>1792.2741109459039</c:v>
                </c:pt>
                <c:pt idx="76">
                  <c:v>1793.3027859818815</c:v>
                </c:pt>
                <c:pt idx="77">
                  <c:v>1794.2687116591326</c:v>
                </c:pt>
                <c:pt idx="78">
                  <c:v>1795.1757155363241</c:v>
                </c:pt>
                <c:pt idx="79">
                  <c:v>1796.0273917192756</c:v>
                </c:pt>
                <c:pt idx="80">
                  <c:v>1796.8271150982009</c:v>
                </c:pt>
                <c:pt idx="81">
                  <c:v>1797.5780547163361</c:v>
                </c:pt>
                <c:pt idx="82">
                  <c:v>1798.2831863232539</c:v>
                </c:pt>
                <c:pt idx="83">
                  <c:v>1798.9453041627528</c:v>
                </c:pt>
                <c:pt idx="84">
                  <c:v>1799.5670320431582</c:v>
                </c:pt>
                <c:pt idx="85">
                  <c:v>1800.1508337317189</c:v>
                </c:pt>
                <c:pt idx="86">
                  <c:v>1800.6990227141066</c:v>
                </c:pt>
                <c:pt idx="87">
                  <c:v>1801.2137713613852</c:v>
                </c:pt>
                <c:pt idx="88">
                  <c:v>1801.6971195372541</c:v>
                </c:pt>
                <c:pt idx="89">
                  <c:v>1802.1509826790541</c:v>
                </c:pt>
                <c:pt idx="90">
                  <c:v>1802.5771593860184</c:v>
                </c:pt>
                <c:pt idx="91">
                  <c:v>1802.9773385462097</c:v>
                </c:pt>
                <c:pt idx="92">
                  <c:v>1803.3531060294774</c:v>
                </c:pt>
                <c:pt idx="93">
                  <c:v>1803.705950968304</c:v>
                </c:pt>
                <c:pt idx="94">
                  <c:v>1804.0372716607137</c:v>
                </c:pt>
                <c:pt idx="95">
                  <c:v>1804.3483811095912</c:v>
                </c:pt>
                <c:pt idx="96">
                  <c:v>1804.6405122250676</c:v>
                </c:pt>
                <c:pt idx="97">
                  <c:v>1804.914822711158</c:v>
                </c:pt>
                <c:pt idx="98">
                  <c:v>1805.1723996516853</c:v>
                </c:pt>
                <c:pt idx="99">
                  <c:v>1805.4142638180447</c:v>
                </c:pt>
                <c:pt idx="100">
                  <c:v>1805.6413737145267</c:v>
                </c:pt>
                <c:pt idx="101">
                  <c:v>1805.8546293762347</c:v>
                </c:pt>
                <c:pt idx="102">
                  <c:v>1806.0548759359995</c:v>
                </c:pt>
                <c:pt idx="103">
                  <c:v>1806.2429069732741</c:v>
                </c:pt>
                <c:pt idx="104">
                  <c:v>1806.419467657998</c:v>
                </c:pt>
                <c:pt idx="105">
                  <c:v>1806.5852577044614</c:v>
                </c:pt>
                <c:pt idx="106">
                  <c:v>1806.7409341426919</c:v>
                </c:pt>
                <c:pt idx="107">
                  <c:v>1806.8871139244461</c:v>
                </c:pt>
                <c:pt idx="108">
                  <c:v>1807.0243763665419</c:v>
                </c:pt>
                <c:pt idx="109">
                  <c:v>1807.1532654458827</c:v>
                </c:pt>
                <c:pt idx="110">
                  <c:v>1807.2742919564257</c:v>
                </c:pt>
                <c:pt idx="111">
                  <c:v>1807.3879355321942</c:v>
                </c:pt>
                <c:pt idx="112">
                  <c:v>1807.4946465500038</c:v>
                </c:pt>
                <c:pt idx="113">
                  <c:v>1807.5948479119008</c:v>
                </c:pt>
                <c:pt idx="114">
                  <c:v>1807.6889367223507</c:v>
                </c:pt>
                <c:pt idx="115">
                  <c:v>1807.7772858622257</c:v>
                </c:pt>
                <c:pt idx="116">
                  <c:v>1807.8602454650584</c:v>
                </c:pt>
                <c:pt idx="117">
                  <c:v>1807.9381443064983</c:v>
                </c:pt>
                <c:pt idx="118">
                  <c:v>1808.0112911056035</c:v>
                </c:pt>
                <c:pt idx="119">
                  <c:v>1808.079975748901</c:v>
                </c:pt>
                <c:pt idx="120">
                  <c:v>1808.1444704385865</c:v>
                </c:pt>
                <c:pt idx="121">
                  <c:v>1808.2050307737441</c:v>
                </c:pt>
                <c:pt idx="122">
                  <c:v>1808.2618967598046</c:v>
                </c:pt>
                <c:pt idx="123">
                  <c:v>1808.3152937619616</c:v>
                </c:pt>
                <c:pt idx="124">
                  <c:v>1808.3654333970751</c:v>
                </c:pt>
                <c:pt idx="125">
                  <c:v>1808.4125143736346</c:v>
                </c:pt>
                <c:pt idx="126">
                  <c:v>1808.4567232777292</c:v>
                </c:pt>
                <c:pt idx="127">
                  <c:v>1808.4982353132257</c:v>
                </c:pt>
                <c:pt idx="128">
                  <c:v>1808.53721499684</c:v>
                </c:pt>
                <c:pt idx="129">
                  <c:v>1808.5738168087835</c:v>
                </c:pt>
                <c:pt idx="130">
                  <c:v>1808.6081858058199</c:v>
                </c:pt>
                <c:pt idx="131">
                  <c:v>1808.6404581960487</c:v>
                </c:pt>
                <c:pt idx="132">
                  <c:v>1808.6707618781491</c:v>
                </c:pt>
                <c:pt idx="133">
                  <c:v>1808.6992169491848</c:v>
                </c:pt>
                <c:pt idx="134">
                  <c:v>1808.7259361789213</c:v>
                </c:pt>
                <c:pt idx="135">
                  <c:v>1808.7510254595365</c:v>
                </c:pt>
                <c:pt idx="136">
                  <c:v>1808.7745842218442</c:v>
                </c:pt>
                <c:pt idx="137">
                  <c:v>1808.7967058316956</c:v>
                </c:pt>
                <c:pt idx="138">
                  <c:v>1808.8174779590452</c:v>
                </c:pt>
                <c:pt idx="139">
                  <c:v>1808.8369829265105</c:v>
                </c:pt>
                <c:pt idx="140">
                  <c:v>1808.855298034696</c:v>
                </c:pt>
                <c:pt idx="141">
                  <c:v>1808.8724958683802</c:v>
                </c:pt>
                <c:pt idx="142">
                  <c:v>1808.8886445835656</c:v>
                </c:pt>
                <c:pt idx="143">
                  <c:v>1808.9038081801764</c:v>
                </c:pt>
                <c:pt idx="144">
                  <c:v>1808.9180467528856</c:v>
                </c:pt>
                <c:pt idx="145">
                  <c:v>1808.9314167310076</c:v>
                </c:pt>
                <c:pt idx="146">
                  <c:v>1808.9439711013031</c:v>
                </c:pt>
                <c:pt idx="147">
                  <c:v>1808.9557596184827</c:v>
                </c:pt>
                <c:pt idx="148">
                  <c:v>1808.966829002042</c:v>
                </c:pt>
                <c:pt idx="149">
                  <c:v>1808.9772231207933</c:v>
                </c:pt>
                <c:pt idx="150">
                  <c:v>1808.9772231207933</c:v>
                </c:pt>
                <c:pt idx="151">
                  <c:v>1808.9772231207933</c:v>
                </c:pt>
                <c:pt idx="152">
                  <c:v>1808.9772231207933</c:v>
                </c:pt>
                <c:pt idx="153">
                  <c:v>1808.9772231207933</c:v>
                </c:pt>
                <c:pt idx="154">
                  <c:v>1808.9772231207933</c:v>
                </c:pt>
                <c:pt idx="155">
                  <c:v>1808.9772231207933</c:v>
                </c:pt>
                <c:pt idx="156">
                  <c:v>1808.9772231207933</c:v>
                </c:pt>
                <c:pt idx="157">
                  <c:v>1808.9772231207933</c:v>
                </c:pt>
                <c:pt idx="158">
                  <c:v>1808.9772231207933</c:v>
                </c:pt>
                <c:pt idx="159">
                  <c:v>1808.9772231207933</c:v>
                </c:pt>
                <c:pt idx="160">
                  <c:v>1808.9772231207933</c:v>
                </c:pt>
                <c:pt idx="161">
                  <c:v>1808.9772231207933</c:v>
                </c:pt>
                <c:pt idx="162">
                  <c:v>1808.9772231207933</c:v>
                </c:pt>
                <c:pt idx="163">
                  <c:v>1808.9772231207933</c:v>
                </c:pt>
                <c:pt idx="164">
                  <c:v>1808.9772231207933</c:v>
                </c:pt>
                <c:pt idx="165">
                  <c:v>1808.9772231207933</c:v>
                </c:pt>
                <c:pt idx="166">
                  <c:v>1808.9772231207933</c:v>
                </c:pt>
                <c:pt idx="167">
                  <c:v>1808.9772231207933</c:v>
                </c:pt>
                <c:pt idx="168">
                  <c:v>1808.9772231207933</c:v>
                </c:pt>
                <c:pt idx="169">
                  <c:v>1808.9772231207933</c:v>
                </c:pt>
                <c:pt idx="170">
                  <c:v>1808.9772231207933</c:v>
                </c:pt>
                <c:pt idx="171">
                  <c:v>1808.9772231207933</c:v>
                </c:pt>
                <c:pt idx="172">
                  <c:v>1808.9772231207933</c:v>
                </c:pt>
                <c:pt idx="173">
                  <c:v>1808.9772231207933</c:v>
                </c:pt>
                <c:pt idx="174">
                  <c:v>1808.9772231207933</c:v>
                </c:pt>
                <c:pt idx="175">
                  <c:v>1808.9772231207933</c:v>
                </c:pt>
                <c:pt idx="176">
                  <c:v>1808.9772231207933</c:v>
                </c:pt>
                <c:pt idx="177">
                  <c:v>1808.9772231207933</c:v>
                </c:pt>
                <c:pt idx="178">
                  <c:v>1808.9772231207933</c:v>
                </c:pt>
                <c:pt idx="179">
                  <c:v>1808.9772231207933</c:v>
                </c:pt>
                <c:pt idx="180">
                  <c:v>1808.9772231207933</c:v>
                </c:pt>
                <c:pt idx="181">
                  <c:v>1808.9772231207933</c:v>
                </c:pt>
                <c:pt idx="182">
                  <c:v>1808.9772231207933</c:v>
                </c:pt>
                <c:pt idx="183">
                  <c:v>1808.9772231207933</c:v>
                </c:pt>
                <c:pt idx="184">
                  <c:v>1808.9772231207933</c:v>
                </c:pt>
                <c:pt idx="185">
                  <c:v>1808.9772231207933</c:v>
                </c:pt>
                <c:pt idx="186">
                  <c:v>1808.9772231207933</c:v>
                </c:pt>
                <c:pt idx="187">
                  <c:v>1808.9772231207933</c:v>
                </c:pt>
                <c:pt idx="188">
                  <c:v>1808.9772231207933</c:v>
                </c:pt>
                <c:pt idx="189">
                  <c:v>1808.9772231207933</c:v>
                </c:pt>
                <c:pt idx="190">
                  <c:v>1808.9772231207933</c:v>
                </c:pt>
                <c:pt idx="191">
                  <c:v>1808.9772231207933</c:v>
                </c:pt>
                <c:pt idx="192">
                  <c:v>1808.9772231207933</c:v>
                </c:pt>
                <c:pt idx="193">
                  <c:v>1808.9772231207933</c:v>
                </c:pt>
                <c:pt idx="194">
                  <c:v>1808.9772231207933</c:v>
                </c:pt>
                <c:pt idx="195">
                  <c:v>1808.9772231207933</c:v>
                </c:pt>
                <c:pt idx="196">
                  <c:v>1808.9772231207933</c:v>
                </c:pt>
                <c:pt idx="197">
                  <c:v>1808.9772231207933</c:v>
                </c:pt>
                <c:pt idx="198">
                  <c:v>1808.9772231207933</c:v>
                </c:pt>
                <c:pt idx="199">
                  <c:v>1808.9772231207933</c:v>
                </c:pt>
                <c:pt idx="200">
                  <c:v>1808.9772231207933</c:v>
                </c:pt>
                <c:pt idx="201">
                  <c:v>1808.9772231207933</c:v>
                </c:pt>
                <c:pt idx="202">
                  <c:v>1808.9772231207933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5F-454E-A64E-C3659FDB556D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curve-70-100'!$AC$3:$AC$205</c:f>
              <c:numCache>
                <c:formatCode>#,##0</c:formatCode>
                <c:ptCount val="203"/>
                <c:pt idx="0">
                  <c:v>1.1999999999479094</c:v>
                </c:pt>
                <c:pt idx="1">
                  <c:v>6.7334313687839051</c:v>
                </c:pt>
                <c:pt idx="2">
                  <c:v>26.715651155939657</c:v>
                </c:pt>
                <c:pt idx="3">
                  <c:v>45.484448099670786</c:v>
                </c:pt>
                <c:pt idx="4">
                  <c:v>63.113190130681403</c:v>
                </c:pt>
                <c:pt idx="5">
                  <c:v>79.670846550088385</c:v>
                </c:pt>
                <c:pt idx="6">
                  <c:v>95.22224731198348</c:v>
                </c:pt>
                <c:pt idx="7">
                  <c:v>109.82832754859339</c:v>
                </c:pt>
                <c:pt idx="8">
                  <c:v>123.54635811388403</c:v>
                </c:pt>
                <c:pt idx="9">
                  <c:v>136.43016289006658</c:v>
                </c:pt>
                <c:pt idx="10">
                  <c:v>148.53032356741733</c:v>
                </c:pt>
                <c:pt idx="11">
                  <c:v>159.89437257694081</c:v>
                </c:pt>
                <c:pt idx="12">
                  <c:v>170.56697482300541</c:v>
                </c:pt>
                <c:pt idx="13">
                  <c:v>180.59009883219844</c:v>
                </c:pt>
                <c:pt idx="14">
                  <c:v>190.00317790591745</c:v>
                </c:pt>
                <c:pt idx="15">
                  <c:v>198.84326183409183</c:v>
                </c:pt>
                <c:pt idx="16">
                  <c:v>207.14515969971092</c:v>
                </c:pt>
                <c:pt idx="17">
                  <c:v>214.94157427712989</c:v>
                </c:pt>
                <c:pt idx="18">
                  <c:v>222.26322850193768</c:v>
                </c:pt>
                <c:pt idx="19">
                  <c:v>229.13898446333957</c:v>
                </c:pt>
                <c:pt idx="20">
                  <c:v>235.59595534735189</c:v>
                </c:pt>
                <c:pt idx="21">
                  <c:v>241.65961073695729</c:v>
                </c:pt>
                <c:pt idx="22">
                  <c:v>247.353875652081</c:v>
                </c:pt>
                <c:pt idx="23">
                  <c:v>252.70122369187132</c:v>
                </c:pt>
                <c:pt idx="24">
                  <c:v>257.72276462265654</c:v>
                </c:pt>
                <c:pt idx="25">
                  <c:v>262.43832673533251</c:v>
                </c:pt>
                <c:pt idx="26">
                  <c:v>266.86653427695052</c:v>
                </c:pt>
                <c:pt idx="27">
                  <c:v>271.02488024747908</c:v>
                </c:pt>
                <c:pt idx="28">
                  <c:v>274.92979483170421</c:v>
                </c:pt>
                <c:pt idx="29">
                  <c:v>278.59670972547377</c:v>
                </c:pt>
                <c:pt idx="30">
                  <c:v>282.04011859751961</c:v>
                </c:pt>
                <c:pt idx="31">
                  <c:v>285.27363391594116</c:v>
                </c:pt>
                <c:pt idx="32">
                  <c:v>288.31004035501758</c:v>
                </c:pt>
                <c:pt idx="33">
                  <c:v>291.16134498485377</c:v>
                </c:pt>
                <c:pt idx="34">
                  <c:v>293.83882443649196</c:v>
                </c:pt>
                <c:pt idx="35">
                  <c:v>296.3530692206939</c:v>
                </c:pt>
                <c:pt idx="36">
                  <c:v>298.71402537252175</c:v>
                </c:pt>
                <c:pt idx="37">
                  <c:v>300.93103357992533</c:v>
                </c:pt>
                <c:pt idx="38">
                  <c:v>303.01286594720085</c:v>
                </c:pt>
                <c:pt idx="39">
                  <c:v>304.96776053532847</c:v>
                </c:pt>
                <c:pt idx="40">
                  <c:v>306.803453812714</c:v>
                </c:pt>
                <c:pt idx="41">
                  <c:v>308.52721114087655</c:v>
                </c:pt>
                <c:pt idx="42">
                  <c:v>310.14585541430552</c:v>
                </c:pt>
                <c:pt idx="43">
                  <c:v>311.66579396434634</c:v>
                </c:pt>
                <c:pt idx="44">
                  <c:v>313.09304383267067</c:v>
                </c:pt>
                <c:pt idx="45">
                  <c:v>314.43325551191225</c:v>
                </c:pt>
                <c:pt idx="46">
                  <c:v>315.69173524611529</c:v>
                </c:pt>
                <c:pt idx="47">
                  <c:v>316.87346597794487</c:v>
                </c:pt>
                <c:pt idx="48">
                  <c:v>317.98312702454814</c:v>
                </c:pt>
                <c:pt idx="49">
                  <c:v>319.02511255787806</c:v>
                </c:pt>
                <c:pt idx="50">
                  <c:v>320.00354896364775</c:v>
                </c:pt>
                <c:pt idx="51">
                  <c:v>320.92231114472906</c:v>
                </c:pt>
                <c:pt idx="52">
                  <c:v>321.78503783405034</c:v>
                </c:pt>
                <c:pt idx="53">
                  <c:v>322.59514597685836</c:v>
                </c:pt>
                <c:pt idx="54">
                  <c:v>323.35584423853982</c:v>
                </c:pt>
                <c:pt idx="55">
                  <c:v>324.07014569065365</c:v>
                </c:pt>
                <c:pt idx="56">
                  <c:v>324.74087972605315</c:v>
                </c:pt>
                <c:pt idx="57">
                  <c:v>325.37070324853534</c:v>
                </c:pt>
                <c:pt idx="58">
                  <c:v>325.96211118194771</c:v>
                </c:pt>
                <c:pt idx="59">
                  <c:v>326.51744633950705</c:v>
                </c:pt>
                <c:pt idx="60">
                  <c:v>327.0389086929448</c:v>
                </c:pt>
                <c:pt idx="61">
                  <c:v>327.52856407729735</c:v>
                </c:pt>
                <c:pt idx="62">
                  <c:v>327.98835236526048</c:v>
                </c:pt>
                <c:pt idx="63">
                  <c:v>328.42009514439496</c:v>
                </c:pt>
                <c:pt idx="64">
                  <c:v>328.82550292654633</c:v>
                </c:pt>
                <c:pt idx="65">
                  <c:v>329.20618191846216</c:v>
                </c:pt>
                <c:pt idx="66">
                  <c:v>329.56364037955319</c:v>
                </c:pt>
                <c:pt idx="67">
                  <c:v>329.8992945929968</c:v>
                </c:pt>
                <c:pt idx="68">
                  <c:v>330.21447447258544</c:v>
                </c:pt>
                <c:pt idx="69">
                  <c:v>330.51042882810134</c:v>
                </c:pt>
                <c:pt idx="70">
                  <c:v>330.78833031022771</c:v>
                </c:pt>
                <c:pt idx="71">
                  <c:v>331.0492800537279</c:v>
                </c:pt>
                <c:pt idx="72">
                  <c:v>331.29431203800408</c:v>
                </c:pt>
                <c:pt idx="73">
                  <c:v>331.5243971814885</c:v>
                </c:pt>
                <c:pt idx="74">
                  <c:v>331.74044718708103</c:v>
                </c:pt>
                <c:pt idx="75">
                  <c:v>331.94331815268094</c:v>
                </c:pt>
                <c:pt idx="76">
                  <c:v>332.13381396200111</c:v>
                </c:pt>
                <c:pt idx="77">
                  <c:v>332.3126894685746</c:v>
                </c:pt>
                <c:pt idx="78">
                  <c:v>332.48065348560948</c:v>
                </c:pt>
                <c:pt idx="79">
                  <c:v>332.63837159358985</c:v>
                </c:pt>
                <c:pt idx="80">
                  <c:v>332.78646877688664</c:v>
                </c:pt>
                <c:pt idx="81">
                  <c:v>332.92553189950388</c:v>
                </c:pt>
                <c:pt idx="82">
                  <c:v>333.05611202983249</c:v>
                </c:pt>
                <c:pt idx="83">
                  <c:v>333.17872662365073</c:v>
                </c:pt>
                <c:pt idx="84">
                  <c:v>333.29386157423085</c:v>
                </c:pt>
                <c:pt idx="85">
                  <c:v>333.40197313727276</c:v>
                </c:pt>
                <c:pt idx="86">
                  <c:v>333.50348973825822</c:v>
                </c:pt>
                <c:pt idx="87">
                  <c:v>333.5988136700729</c:v>
                </c:pt>
                <c:pt idx="88">
                  <c:v>333.68832268697133</c:v>
                </c:pt>
                <c:pt idx="89">
                  <c:v>333.77237150108652</c:v>
                </c:pt>
                <c:pt idx="90">
                  <c:v>333.85129318768583</c:v>
                </c:pt>
                <c:pt idx="91">
                  <c:v>333.9254005049952</c:v>
                </c:pt>
                <c:pt idx="92">
                  <c:v>333.99498713365449</c:v>
                </c:pt>
                <c:pt idx="93">
                  <c:v>334.06032883985358</c:v>
                </c:pt>
                <c:pt idx="94">
                  <c:v>334.12168456847803</c:v>
                </c:pt>
                <c:pt idx="95">
                  <c:v>334.17929746892173</c:v>
                </c:pt>
                <c:pt idx="96">
                  <c:v>334.23339585850312</c:v>
                </c:pt>
                <c:pt idx="97">
                  <c:v>334.28419412740777</c:v>
                </c:pt>
                <c:pt idx="98">
                  <c:v>334.33189358794249</c:v>
                </c:pt>
                <c:pt idx="99">
                  <c:v>334.37668327227721</c:v>
                </c:pt>
                <c:pt idx="100">
                  <c:v>334.41874068158575</c:v>
                </c:pt>
                <c:pt idx="101">
                  <c:v>334.45823248936972</c:v>
                </c:pt>
                <c:pt idx="102">
                  <c:v>334.49531520200367</c:v>
                </c:pt>
                <c:pt idx="103">
                  <c:v>334.5301357789055</c:v>
                </c:pt>
                <c:pt idx="104">
                  <c:v>334.56283221473763</c:v>
                </c:pt>
                <c:pt idx="105">
                  <c:v>334.59353408642261</c:v>
                </c:pt>
                <c:pt idx="106">
                  <c:v>334.62236306636589</c:v>
                </c:pt>
                <c:pt idx="107">
                  <c:v>334.64943340504988</c:v>
                </c:pt>
                <c:pt idx="108">
                  <c:v>334.67485238350531</c:v>
                </c:pt>
                <c:pt idx="109">
                  <c:v>334.69872073831789</c:v>
                </c:pt>
                <c:pt idx="110">
                  <c:v>334.72113306106888</c:v>
                </c:pt>
                <c:pt idx="111">
                  <c:v>334.74217817296869</c:v>
                </c:pt>
                <c:pt idx="112">
                  <c:v>334.76193947721498</c:v>
                </c:pt>
                <c:pt idx="113">
                  <c:v>334.78049528907536</c:v>
                </c:pt>
                <c:pt idx="114">
                  <c:v>334.79791914647893</c:v>
                </c:pt>
                <c:pt idx="115">
                  <c:v>334.81428010149637</c:v>
                </c:pt>
                <c:pt idx="116">
                  <c:v>334.82964299372139</c:v>
                </c:pt>
                <c:pt idx="117">
                  <c:v>334.84406870757817</c:v>
                </c:pt>
                <c:pt idx="118">
                  <c:v>334.85761441330192</c:v>
                </c:pt>
                <c:pt idx="119">
                  <c:v>334.87033379361759</c:v>
                </c:pt>
                <c:pt idx="120">
                  <c:v>334.88227725636972</c:v>
                </c:pt>
                <c:pt idx="121">
                  <c:v>334.89349213474901</c:v>
                </c:pt>
                <c:pt idx="122">
                  <c:v>334.90402287422944</c:v>
                </c:pt>
                <c:pt idx="123">
                  <c:v>334.91391120912704</c:v>
                </c:pt>
                <c:pt idx="124">
                  <c:v>334.92319632776764</c:v>
                </c:pt>
                <c:pt idx="125">
                  <c:v>334.93191502803609</c:v>
                </c:pt>
                <c:pt idx="126">
                  <c:v>334.9401018629261</c:v>
                </c:pt>
                <c:pt idx="127">
                  <c:v>334.94778927761092</c:v>
                </c:pt>
                <c:pt idx="128">
                  <c:v>334.95500773816025</c:v>
                </c:pt>
                <c:pt idx="129">
                  <c:v>334.9617858520304</c:v>
                </c:pt>
                <c:pt idx="130">
                  <c:v>334.9681504815938</c:v>
                </c:pt>
                <c:pt idx="131">
                  <c:v>334.97412685058015</c:v>
                </c:pt>
                <c:pt idx="132">
                  <c:v>334.9797386439368</c:v>
                </c:pt>
                <c:pt idx="133">
                  <c:v>334.98500810186681</c:v>
                </c:pt>
                <c:pt idx="134">
                  <c:v>334.98995610766525</c:v>
                </c:pt>
                <c:pt idx="135">
                  <c:v>334.99460227099934</c:v>
                </c:pt>
                <c:pt idx="136">
                  <c:v>334.99896500498676</c:v>
                </c:pt>
                <c:pt idx="137">
                  <c:v>335.0030615996036</c:v>
                </c:pt>
                <c:pt idx="138">
                  <c:v>335.0069082900298</c:v>
                </c:pt>
                <c:pt idx="139">
                  <c:v>335.0105203211973</c:v>
                </c:pt>
                <c:pt idx="140">
                  <c:v>335.01391200803533</c:v>
                </c:pt>
                <c:pt idx="141">
                  <c:v>335.01709679217174</c:v>
                </c:pt>
                <c:pt idx="142">
                  <c:v>335.02008729509038</c:v>
                </c:pt>
                <c:pt idx="143">
                  <c:v>335.02289536863071</c:v>
                </c:pt>
                <c:pt idx="144">
                  <c:v>335.02553214143745</c:v>
                </c:pt>
                <c:pt idx="145">
                  <c:v>335.0280080633849</c:v>
                </c:pt>
                <c:pt idx="146">
                  <c:v>335.03033294683735</c:v>
                </c:pt>
                <c:pt idx="147">
                  <c:v>335.03251600563107</c:v>
                </c:pt>
                <c:pt idx="148">
                  <c:v>335.0345658915254</c:v>
                </c:pt>
                <c:pt idx="149">
                  <c:v>335.03649072837533</c:v>
                </c:pt>
                <c:pt idx="150">
                  <c:v>335.03649072837533</c:v>
                </c:pt>
                <c:pt idx="151">
                  <c:v>335.03649072837533</c:v>
                </c:pt>
                <c:pt idx="152">
                  <c:v>335.03649072837533</c:v>
                </c:pt>
                <c:pt idx="153">
                  <c:v>335.03649072837533</c:v>
                </c:pt>
                <c:pt idx="154">
                  <c:v>335.03649072837533</c:v>
                </c:pt>
                <c:pt idx="155">
                  <c:v>335.03649072837533</c:v>
                </c:pt>
                <c:pt idx="156">
                  <c:v>335.03649072837533</c:v>
                </c:pt>
                <c:pt idx="157">
                  <c:v>335.03649072837533</c:v>
                </c:pt>
                <c:pt idx="158">
                  <c:v>335.03649072837533</c:v>
                </c:pt>
                <c:pt idx="159">
                  <c:v>335.03649072837533</c:v>
                </c:pt>
                <c:pt idx="160">
                  <c:v>335.03649072837533</c:v>
                </c:pt>
                <c:pt idx="161">
                  <c:v>335.03649072837533</c:v>
                </c:pt>
                <c:pt idx="162">
                  <c:v>335.03649072837533</c:v>
                </c:pt>
                <c:pt idx="163">
                  <c:v>335.03649072837533</c:v>
                </c:pt>
                <c:pt idx="164">
                  <c:v>335.03649072837533</c:v>
                </c:pt>
                <c:pt idx="165">
                  <c:v>335.03649072837533</c:v>
                </c:pt>
                <c:pt idx="166">
                  <c:v>335.03649072837533</c:v>
                </c:pt>
                <c:pt idx="167">
                  <c:v>335.03649072837533</c:v>
                </c:pt>
                <c:pt idx="168">
                  <c:v>335.03649072837533</c:v>
                </c:pt>
                <c:pt idx="169">
                  <c:v>335.03649072837533</c:v>
                </c:pt>
                <c:pt idx="170">
                  <c:v>335.03649072837533</c:v>
                </c:pt>
                <c:pt idx="171">
                  <c:v>335.03649072837533</c:v>
                </c:pt>
                <c:pt idx="172">
                  <c:v>335.03649072837533</c:v>
                </c:pt>
                <c:pt idx="173">
                  <c:v>335.03649072837533</c:v>
                </c:pt>
                <c:pt idx="174">
                  <c:v>335.03649072837533</c:v>
                </c:pt>
                <c:pt idx="175">
                  <c:v>335.03649072837533</c:v>
                </c:pt>
                <c:pt idx="176">
                  <c:v>335.03649072837533</c:v>
                </c:pt>
                <c:pt idx="177">
                  <c:v>335.03649072837533</c:v>
                </c:pt>
                <c:pt idx="178">
                  <c:v>335.03649072837533</c:v>
                </c:pt>
                <c:pt idx="179">
                  <c:v>335.03649072837533</c:v>
                </c:pt>
                <c:pt idx="180">
                  <c:v>335.03649072837533</c:v>
                </c:pt>
                <c:pt idx="181">
                  <c:v>335.03649072837533</c:v>
                </c:pt>
                <c:pt idx="182">
                  <c:v>335.03649072837533</c:v>
                </c:pt>
                <c:pt idx="183">
                  <c:v>335.03649072837533</c:v>
                </c:pt>
                <c:pt idx="184">
                  <c:v>335.03649072837533</c:v>
                </c:pt>
                <c:pt idx="185">
                  <c:v>335.03649072837533</c:v>
                </c:pt>
                <c:pt idx="186">
                  <c:v>335.03649072837533</c:v>
                </c:pt>
                <c:pt idx="187">
                  <c:v>335.03649072837533</c:v>
                </c:pt>
                <c:pt idx="188">
                  <c:v>335.03649072837533</c:v>
                </c:pt>
                <c:pt idx="189">
                  <c:v>335.03649072837533</c:v>
                </c:pt>
                <c:pt idx="190">
                  <c:v>335.03649072837533</c:v>
                </c:pt>
                <c:pt idx="191">
                  <c:v>335.03649072837533</c:v>
                </c:pt>
                <c:pt idx="192">
                  <c:v>335.03649072837533</c:v>
                </c:pt>
                <c:pt idx="193">
                  <c:v>335.03649072837533</c:v>
                </c:pt>
                <c:pt idx="194">
                  <c:v>335.03649072837533</c:v>
                </c:pt>
                <c:pt idx="195">
                  <c:v>335.03649072837533</c:v>
                </c:pt>
                <c:pt idx="196">
                  <c:v>335.03649072837533</c:v>
                </c:pt>
                <c:pt idx="197">
                  <c:v>335.03649072837533</c:v>
                </c:pt>
                <c:pt idx="198">
                  <c:v>335.03649072837533</c:v>
                </c:pt>
                <c:pt idx="199">
                  <c:v>335.03649072837533</c:v>
                </c:pt>
                <c:pt idx="200">
                  <c:v>335.03649072837533</c:v>
                </c:pt>
                <c:pt idx="201">
                  <c:v>335.03649072837533</c:v>
                </c:pt>
                <c:pt idx="202">
                  <c:v>335.03649072837533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5F-454E-A64E-C3659FDB556D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'Flatten the curve-70-100'!$G$3:$G$205</c:f>
              <c:numCache>
                <c:formatCode>General</c:formatCode>
                <c:ptCount val="203"/>
                <c:pt idx="0">
                  <c:v>2.8747433264887063E-2</c:v>
                </c:pt>
                <c:pt idx="1">
                  <c:v>8.6242299794661192E-2</c:v>
                </c:pt>
                <c:pt idx="2">
                  <c:v>0.14373716632443531</c:v>
                </c:pt>
                <c:pt idx="3">
                  <c:v>0.20123203285420946</c:v>
                </c:pt>
                <c:pt idx="4">
                  <c:v>0.25872689938398358</c:v>
                </c:pt>
                <c:pt idx="5">
                  <c:v>0.31622176591375772</c:v>
                </c:pt>
                <c:pt idx="6">
                  <c:v>0.37371663244353182</c:v>
                </c:pt>
                <c:pt idx="7">
                  <c:v>0.43121149897330596</c:v>
                </c:pt>
                <c:pt idx="8">
                  <c:v>0.48870636550308011</c:v>
                </c:pt>
                <c:pt idx="9">
                  <c:v>0.5462012320328542</c:v>
                </c:pt>
                <c:pt idx="10">
                  <c:v>0.60369609856262829</c:v>
                </c:pt>
                <c:pt idx="11">
                  <c:v>0.66119096509240249</c:v>
                </c:pt>
                <c:pt idx="12">
                  <c:v>0.71868583162217659</c:v>
                </c:pt>
                <c:pt idx="13">
                  <c:v>0.77618069815195068</c:v>
                </c:pt>
                <c:pt idx="14">
                  <c:v>0.83367556468172488</c:v>
                </c:pt>
                <c:pt idx="15">
                  <c:v>0.89117043121149897</c:v>
                </c:pt>
                <c:pt idx="16">
                  <c:v>0.94866529774127306</c:v>
                </c:pt>
                <c:pt idx="17">
                  <c:v>1.0061601642710472</c:v>
                </c:pt>
                <c:pt idx="18">
                  <c:v>1.0636550308008215</c:v>
                </c:pt>
                <c:pt idx="19">
                  <c:v>1.1211498973305956</c:v>
                </c:pt>
                <c:pt idx="20">
                  <c:v>1.1786447638603696</c:v>
                </c:pt>
                <c:pt idx="21">
                  <c:v>1.2361396303901437</c:v>
                </c:pt>
                <c:pt idx="22">
                  <c:v>1.2936344969199178</c:v>
                </c:pt>
                <c:pt idx="23">
                  <c:v>1.3511293634496919</c:v>
                </c:pt>
                <c:pt idx="24">
                  <c:v>1.408624229979466</c:v>
                </c:pt>
                <c:pt idx="25">
                  <c:v>1.4661190965092403</c:v>
                </c:pt>
                <c:pt idx="26">
                  <c:v>1.5236139630390144</c:v>
                </c:pt>
                <c:pt idx="27">
                  <c:v>1.5811088295687885</c:v>
                </c:pt>
                <c:pt idx="28">
                  <c:v>1.6386036960985626</c:v>
                </c:pt>
                <c:pt idx="29">
                  <c:v>1.6960985626283367</c:v>
                </c:pt>
                <c:pt idx="30">
                  <c:v>1.7535934291581108</c:v>
                </c:pt>
                <c:pt idx="31">
                  <c:v>1.8110882956878851</c:v>
                </c:pt>
                <c:pt idx="32">
                  <c:v>1.8685831622176592</c:v>
                </c:pt>
                <c:pt idx="33">
                  <c:v>1.9260780287474333</c:v>
                </c:pt>
                <c:pt idx="34">
                  <c:v>1.9835728952772074</c:v>
                </c:pt>
                <c:pt idx="35">
                  <c:v>2.0410677618069815</c:v>
                </c:pt>
                <c:pt idx="36">
                  <c:v>2.0985626283367558</c:v>
                </c:pt>
                <c:pt idx="37">
                  <c:v>2.1560574948665296</c:v>
                </c:pt>
                <c:pt idx="38">
                  <c:v>2.213552361396304</c:v>
                </c:pt>
                <c:pt idx="39">
                  <c:v>2.2710472279260778</c:v>
                </c:pt>
                <c:pt idx="40">
                  <c:v>2.3285420944558521</c:v>
                </c:pt>
                <c:pt idx="41">
                  <c:v>2.3860369609856265</c:v>
                </c:pt>
                <c:pt idx="42">
                  <c:v>2.4435318275154003</c:v>
                </c:pt>
                <c:pt idx="43">
                  <c:v>2.5010266940451746</c:v>
                </c:pt>
                <c:pt idx="44">
                  <c:v>2.5585215605749485</c:v>
                </c:pt>
                <c:pt idx="45">
                  <c:v>2.6160164271047228</c:v>
                </c:pt>
                <c:pt idx="46">
                  <c:v>2.6735112936344971</c:v>
                </c:pt>
                <c:pt idx="47">
                  <c:v>2.731006160164271</c:v>
                </c:pt>
                <c:pt idx="48">
                  <c:v>2.7885010266940453</c:v>
                </c:pt>
                <c:pt idx="49">
                  <c:v>2.8459958932238192</c:v>
                </c:pt>
                <c:pt idx="50">
                  <c:v>2.9034907597535935</c:v>
                </c:pt>
                <c:pt idx="51">
                  <c:v>2.9609856262833674</c:v>
                </c:pt>
                <c:pt idx="52">
                  <c:v>3.0184804928131417</c:v>
                </c:pt>
                <c:pt idx="53">
                  <c:v>3.075975359342916</c:v>
                </c:pt>
                <c:pt idx="54">
                  <c:v>3.1334702258726899</c:v>
                </c:pt>
                <c:pt idx="55">
                  <c:v>3.1909650924024642</c:v>
                </c:pt>
                <c:pt idx="56">
                  <c:v>3.248459958932238</c:v>
                </c:pt>
                <c:pt idx="57">
                  <c:v>3.3059548254620124</c:v>
                </c:pt>
                <c:pt idx="58">
                  <c:v>3.3634496919917862</c:v>
                </c:pt>
                <c:pt idx="59">
                  <c:v>3.4209445585215605</c:v>
                </c:pt>
                <c:pt idx="60">
                  <c:v>3.4784394250513349</c:v>
                </c:pt>
                <c:pt idx="61">
                  <c:v>3.5359342915811087</c:v>
                </c:pt>
                <c:pt idx="62">
                  <c:v>3.593429158110883</c:v>
                </c:pt>
                <c:pt idx="63">
                  <c:v>3.6509240246406569</c:v>
                </c:pt>
                <c:pt idx="64">
                  <c:v>3.7084188911704312</c:v>
                </c:pt>
                <c:pt idx="65">
                  <c:v>3.7659137577002055</c:v>
                </c:pt>
                <c:pt idx="66">
                  <c:v>3.8234086242299794</c:v>
                </c:pt>
                <c:pt idx="67">
                  <c:v>3.8809034907597537</c:v>
                </c:pt>
                <c:pt idx="68">
                  <c:v>3.9383983572895276</c:v>
                </c:pt>
                <c:pt idx="69">
                  <c:v>3.9958932238193019</c:v>
                </c:pt>
                <c:pt idx="70">
                  <c:v>4.0533880903490758</c:v>
                </c:pt>
                <c:pt idx="71">
                  <c:v>4.1108829568788501</c:v>
                </c:pt>
                <c:pt idx="72">
                  <c:v>4.1683778234086244</c:v>
                </c:pt>
                <c:pt idx="73">
                  <c:v>4.2258726899383987</c:v>
                </c:pt>
                <c:pt idx="74">
                  <c:v>4.2833675564681721</c:v>
                </c:pt>
                <c:pt idx="75">
                  <c:v>4.3408624229979464</c:v>
                </c:pt>
                <c:pt idx="76">
                  <c:v>4.3983572895277208</c:v>
                </c:pt>
                <c:pt idx="77">
                  <c:v>4.4558521560574951</c:v>
                </c:pt>
                <c:pt idx="78">
                  <c:v>4.5133470225872694</c:v>
                </c:pt>
                <c:pt idx="79">
                  <c:v>4.5708418891170428</c:v>
                </c:pt>
                <c:pt idx="80">
                  <c:v>4.6283367556468171</c:v>
                </c:pt>
                <c:pt idx="81">
                  <c:v>4.6858316221765914</c:v>
                </c:pt>
                <c:pt idx="82">
                  <c:v>4.7433264887063658</c:v>
                </c:pt>
                <c:pt idx="83">
                  <c:v>4.8008213552361401</c:v>
                </c:pt>
                <c:pt idx="84">
                  <c:v>4.8583162217659135</c:v>
                </c:pt>
                <c:pt idx="85">
                  <c:v>4.9158110882956878</c:v>
                </c:pt>
                <c:pt idx="86">
                  <c:v>4.9733059548254621</c:v>
                </c:pt>
                <c:pt idx="87">
                  <c:v>5.0308008213552364</c:v>
                </c:pt>
                <c:pt idx="88">
                  <c:v>5.0882956878850099</c:v>
                </c:pt>
                <c:pt idx="89">
                  <c:v>5.1457905544147842</c:v>
                </c:pt>
                <c:pt idx="90">
                  <c:v>5.2032854209445585</c:v>
                </c:pt>
                <c:pt idx="91">
                  <c:v>5.2607802874743328</c:v>
                </c:pt>
                <c:pt idx="92">
                  <c:v>5.3182751540041071</c:v>
                </c:pt>
                <c:pt idx="93">
                  <c:v>5.3757700205338805</c:v>
                </c:pt>
                <c:pt idx="94">
                  <c:v>5.4332648870636548</c:v>
                </c:pt>
                <c:pt idx="95">
                  <c:v>5.4907597535934292</c:v>
                </c:pt>
                <c:pt idx="96">
                  <c:v>5.5482546201232035</c:v>
                </c:pt>
                <c:pt idx="97">
                  <c:v>5.6057494866529778</c:v>
                </c:pt>
                <c:pt idx="98">
                  <c:v>5.6632443531827512</c:v>
                </c:pt>
                <c:pt idx="99">
                  <c:v>5.7207392197125255</c:v>
                </c:pt>
                <c:pt idx="100">
                  <c:v>5.7782340862422998</c:v>
                </c:pt>
                <c:pt idx="101">
                  <c:v>5.8357289527720742</c:v>
                </c:pt>
                <c:pt idx="102">
                  <c:v>5.8932238193018485</c:v>
                </c:pt>
                <c:pt idx="103">
                  <c:v>5.9507186858316219</c:v>
                </c:pt>
                <c:pt idx="104">
                  <c:v>6.0082135523613962</c:v>
                </c:pt>
                <c:pt idx="105">
                  <c:v>6.0657084188911705</c:v>
                </c:pt>
                <c:pt idx="106">
                  <c:v>6.1232032854209448</c:v>
                </c:pt>
                <c:pt idx="107">
                  <c:v>6.1806981519507183</c:v>
                </c:pt>
                <c:pt idx="108">
                  <c:v>6.2381930184804926</c:v>
                </c:pt>
                <c:pt idx="109">
                  <c:v>6.2956878850102669</c:v>
                </c:pt>
                <c:pt idx="110">
                  <c:v>6.3531827515400412</c:v>
                </c:pt>
                <c:pt idx="111">
                  <c:v>6.4106776180698155</c:v>
                </c:pt>
                <c:pt idx="112">
                  <c:v>6.4681724845995889</c:v>
                </c:pt>
                <c:pt idx="113">
                  <c:v>6.5256673511293632</c:v>
                </c:pt>
                <c:pt idx="114">
                  <c:v>6.5831622176591376</c:v>
                </c:pt>
                <c:pt idx="115">
                  <c:v>6.6406570841889119</c:v>
                </c:pt>
                <c:pt idx="116">
                  <c:v>6.6981519507186862</c:v>
                </c:pt>
                <c:pt idx="117">
                  <c:v>6.7556468172484596</c:v>
                </c:pt>
                <c:pt idx="118">
                  <c:v>6.8131416837782339</c:v>
                </c:pt>
                <c:pt idx="119">
                  <c:v>6.8706365503080082</c:v>
                </c:pt>
                <c:pt idx="120">
                  <c:v>6.9281314168377826</c:v>
                </c:pt>
                <c:pt idx="121">
                  <c:v>6.9856262833675569</c:v>
                </c:pt>
                <c:pt idx="122">
                  <c:v>7.0431211498973303</c:v>
                </c:pt>
                <c:pt idx="123">
                  <c:v>7.1006160164271046</c:v>
                </c:pt>
                <c:pt idx="124">
                  <c:v>7.1581108829568789</c:v>
                </c:pt>
                <c:pt idx="125">
                  <c:v>7.2156057494866532</c:v>
                </c:pt>
                <c:pt idx="126">
                  <c:v>7.2731006160164275</c:v>
                </c:pt>
                <c:pt idx="127">
                  <c:v>7.330595482546201</c:v>
                </c:pt>
                <c:pt idx="128">
                  <c:v>7.3880903490759753</c:v>
                </c:pt>
                <c:pt idx="129">
                  <c:v>7.4455852156057496</c:v>
                </c:pt>
                <c:pt idx="130">
                  <c:v>7.5030800821355239</c:v>
                </c:pt>
                <c:pt idx="131">
                  <c:v>7.5605749486652973</c:v>
                </c:pt>
                <c:pt idx="132">
                  <c:v>7.6180698151950716</c:v>
                </c:pt>
                <c:pt idx="133">
                  <c:v>7.675564681724846</c:v>
                </c:pt>
                <c:pt idx="134">
                  <c:v>7.7330595482546203</c:v>
                </c:pt>
                <c:pt idx="135">
                  <c:v>7.7905544147843946</c:v>
                </c:pt>
                <c:pt idx="136">
                  <c:v>7.848049281314168</c:v>
                </c:pt>
                <c:pt idx="137">
                  <c:v>7.9055441478439423</c:v>
                </c:pt>
                <c:pt idx="138">
                  <c:v>7.9630390143737166</c:v>
                </c:pt>
                <c:pt idx="139">
                  <c:v>8.020533880903491</c:v>
                </c:pt>
                <c:pt idx="140">
                  <c:v>8.0780287474332653</c:v>
                </c:pt>
                <c:pt idx="141">
                  <c:v>8.1355236139630396</c:v>
                </c:pt>
                <c:pt idx="142">
                  <c:v>8.1930184804928139</c:v>
                </c:pt>
                <c:pt idx="143">
                  <c:v>8.2505133470225864</c:v>
                </c:pt>
                <c:pt idx="144">
                  <c:v>8.3080082135523607</c:v>
                </c:pt>
                <c:pt idx="145">
                  <c:v>8.3655030800821351</c:v>
                </c:pt>
                <c:pt idx="146">
                  <c:v>8.4229979466119094</c:v>
                </c:pt>
                <c:pt idx="147">
                  <c:v>8.4804928131416837</c:v>
                </c:pt>
                <c:pt idx="148">
                  <c:v>8.537987679671458</c:v>
                </c:pt>
                <c:pt idx="149">
                  <c:v>8.5954825462012323</c:v>
                </c:pt>
                <c:pt idx="150">
                  <c:v>8.6529774127310066</c:v>
                </c:pt>
                <c:pt idx="151">
                  <c:v>8.7104722792607809</c:v>
                </c:pt>
                <c:pt idx="152">
                  <c:v>8.7679671457905553</c:v>
                </c:pt>
                <c:pt idx="153">
                  <c:v>8.8254620123203278</c:v>
                </c:pt>
                <c:pt idx="154">
                  <c:v>8.8829568788501021</c:v>
                </c:pt>
                <c:pt idx="155">
                  <c:v>8.9404517453798764</c:v>
                </c:pt>
                <c:pt idx="156">
                  <c:v>8.9979466119096507</c:v>
                </c:pt>
                <c:pt idx="157">
                  <c:v>9.055441478439425</c:v>
                </c:pt>
                <c:pt idx="158">
                  <c:v>9.1129363449691994</c:v>
                </c:pt>
                <c:pt idx="159">
                  <c:v>9.1704312114989737</c:v>
                </c:pt>
                <c:pt idx="160">
                  <c:v>9.227926078028748</c:v>
                </c:pt>
                <c:pt idx="161">
                  <c:v>9.2854209445585223</c:v>
                </c:pt>
                <c:pt idx="162">
                  <c:v>9.3429158110882948</c:v>
                </c:pt>
                <c:pt idx="163">
                  <c:v>9.4004106776180691</c:v>
                </c:pt>
                <c:pt idx="164">
                  <c:v>9.4579055441478435</c:v>
                </c:pt>
                <c:pt idx="165">
                  <c:v>9.5154004106776178</c:v>
                </c:pt>
                <c:pt idx="166">
                  <c:v>9.5728952772073921</c:v>
                </c:pt>
                <c:pt idx="167">
                  <c:v>9.6303901437371664</c:v>
                </c:pt>
                <c:pt idx="168">
                  <c:v>9.6878850102669407</c:v>
                </c:pt>
                <c:pt idx="169">
                  <c:v>9.745379876796715</c:v>
                </c:pt>
                <c:pt idx="170">
                  <c:v>9.8028747433264893</c:v>
                </c:pt>
                <c:pt idx="171">
                  <c:v>9.8603696098562637</c:v>
                </c:pt>
                <c:pt idx="172">
                  <c:v>9.9178644763860362</c:v>
                </c:pt>
                <c:pt idx="173">
                  <c:v>9.9753593429158105</c:v>
                </c:pt>
                <c:pt idx="174">
                  <c:v>10.032854209445585</c:v>
                </c:pt>
                <c:pt idx="175">
                  <c:v>10.090349075975359</c:v>
                </c:pt>
                <c:pt idx="176">
                  <c:v>10.147843942505133</c:v>
                </c:pt>
                <c:pt idx="177">
                  <c:v>10.205338809034908</c:v>
                </c:pt>
                <c:pt idx="178">
                  <c:v>10.262833675564682</c:v>
                </c:pt>
                <c:pt idx="179">
                  <c:v>10.320328542094456</c:v>
                </c:pt>
                <c:pt idx="180">
                  <c:v>10.377823408624231</c:v>
                </c:pt>
                <c:pt idx="181">
                  <c:v>10.435318275154003</c:v>
                </c:pt>
                <c:pt idx="182">
                  <c:v>10.492813141683778</c:v>
                </c:pt>
                <c:pt idx="183">
                  <c:v>10.550308008213552</c:v>
                </c:pt>
                <c:pt idx="184">
                  <c:v>10.607802874743326</c:v>
                </c:pt>
                <c:pt idx="185">
                  <c:v>10.6652977412731</c:v>
                </c:pt>
                <c:pt idx="186">
                  <c:v>10.722792607802875</c:v>
                </c:pt>
                <c:pt idx="187">
                  <c:v>10.780287474332649</c:v>
                </c:pt>
                <c:pt idx="188">
                  <c:v>10.837782340862423</c:v>
                </c:pt>
                <c:pt idx="189">
                  <c:v>10.895277207392198</c:v>
                </c:pt>
                <c:pt idx="190">
                  <c:v>10.952772073921972</c:v>
                </c:pt>
                <c:pt idx="191">
                  <c:v>11.010266940451745</c:v>
                </c:pt>
                <c:pt idx="192">
                  <c:v>11.067761806981519</c:v>
                </c:pt>
                <c:pt idx="193">
                  <c:v>11.125256673511293</c:v>
                </c:pt>
                <c:pt idx="194">
                  <c:v>11.182751540041068</c:v>
                </c:pt>
                <c:pt idx="195">
                  <c:v>11.240246406570842</c:v>
                </c:pt>
                <c:pt idx="196">
                  <c:v>11.297741273100616</c:v>
                </c:pt>
                <c:pt idx="197">
                  <c:v>11.35523613963039</c:v>
                </c:pt>
                <c:pt idx="198">
                  <c:v>11.412731006160165</c:v>
                </c:pt>
                <c:pt idx="199">
                  <c:v>11.470225872689939</c:v>
                </c:pt>
                <c:pt idx="200">
                  <c:v>11.527720739219713</c:v>
                </c:pt>
                <c:pt idx="201">
                  <c:v>11.585215605749486</c:v>
                </c:pt>
                <c:pt idx="202">
                  <c:v>11.64271047227926</c:v>
                </c:pt>
              </c:numCache>
            </c:numRef>
          </c:xVal>
          <c:yVal>
            <c:numRef>
              <c:f>'Flatten the curve-70-100'!$AD$3:$AD$205</c:f>
              <c:numCache>
                <c:formatCode>#,##0</c:formatCode>
                <c:ptCount val="203"/>
                <c:pt idx="0">
                  <c:v>0.23999999998958188</c:v>
                </c:pt>
                <c:pt idx="1">
                  <c:v>1.3466862737567811</c:v>
                </c:pt>
                <c:pt idx="2">
                  <c:v>5.3431302311879314</c:v>
                </c:pt>
                <c:pt idx="3">
                  <c:v>9.0968896199341565</c:v>
                </c:pt>
                <c:pt idx="4">
                  <c:v>12.622638026136279</c:v>
                </c:pt>
                <c:pt idx="5">
                  <c:v>15.934169310017676</c:v>
                </c:pt>
                <c:pt idx="6">
                  <c:v>19.044449462396695</c:v>
                </c:pt>
                <c:pt idx="7">
                  <c:v>21.965665509718679</c:v>
                </c:pt>
                <c:pt idx="8">
                  <c:v>24.709271622776807</c:v>
                </c:pt>
                <c:pt idx="9">
                  <c:v>27.286032578013319</c:v>
                </c:pt>
                <c:pt idx="10">
                  <c:v>29.706064713483471</c:v>
                </c:pt>
                <c:pt idx="11">
                  <c:v>31.978874515388167</c:v>
                </c:pt>
                <c:pt idx="12">
                  <c:v>34.113394964601085</c:v>
                </c:pt>
                <c:pt idx="13">
                  <c:v>36.118019766439687</c:v>
                </c:pt>
                <c:pt idx="14">
                  <c:v>38.000635581183488</c:v>
                </c:pt>
                <c:pt idx="15">
                  <c:v>39.768652366818358</c:v>
                </c:pt>
                <c:pt idx="16">
                  <c:v>41.429031939942178</c:v>
                </c:pt>
                <c:pt idx="17">
                  <c:v>42.988314855425969</c:v>
                </c:pt>
                <c:pt idx="18">
                  <c:v>44.452645700387528</c:v>
                </c:pt>
                <c:pt idx="19">
                  <c:v>45.827796892667905</c:v>
                </c:pt>
                <c:pt idx="20">
                  <c:v>47.119191069470368</c:v>
                </c:pt>
                <c:pt idx="21">
                  <c:v>48.331922147391452</c:v>
                </c:pt>
                <c:pt idx="22">
                  <c:v>49.470775130416193</c:v>
                </c:pt>
                <c:pt idx="23">
                  <c:v>50.540244738374255</c:v>
                </c:pt>
                <c:pt idx="24">
                  <c:v>51.544552924531303</c:v>
                </c:pt>
                <c:pt idx="25">
                  <c:v>52.487665347066496</c:v>
                </c:pt>
                <c:pt idx="26">
                  <c:v>53.373306855390098</c:v>
                </c:pt>
                <c:pt idx="27">
                  <c:v>54.204976049495812</c:v>
                </c:pt>
                <c:pt idx="28">
                  <c:v>54.985958966340846</c:v>
                </c:pt>
                <c:pt idx="29">
                  <c:v>55.719341945094762</c:v>
                </c:pt>
                <c:pt idx="30">
                  <c:v>56.40802371950393</c:v>
                </c:pt>
                <c:pt idx="31">
                  <c:v>57.054726783188237</c:v>
                </c:pt>
                <c:pt idx="32">
                  <c:v>57.662008071003527</c:v>
                </c:pt>
                <c:pt idx="33">
                  <c:v>58.23226899697076</c:v>
                </c:pt>
                <c:pt idx="34">
                  <c:v>58.767764887298398</c:v>
                </c:pt>
                <c:pt idx="35">
                  <c:v>59.270613844138779</c:v>
                </c:pt>
                <c:pt idx="36">
                  <c:v>59.742805074504346</c:v>
                </c:pt>
                <c:pt idx="37">
                  <c:v>60.186206715985058</c:v>
                </c:pt>
                <c:pt idx="38">
                  <c:v>60.602573189440164</c:v>
                </c:pt>
                <c:pt idx="39">
                  <c:v>60.993552107065682</c:v>
                </c:pt>
                <c:pt idx="40">
                  <c:v>61.360690762542788</c:v>
                </c:pt>
                <c:pt idx="41">
                  <c:v>61.705442228175301</c:v>
                </c:pt>
                <c:pt idx="42">
                  <c:v>62.02917108286109</c:v>
                </c:pt>
                <c:pt idx="43">
                  <c:v>62.333158792869263</c:v>
                </c:pt>
                <c:pt idx="44">
                  <c:v>62.61860876653413</c:v>
                </c:pt>
                <c:pt idx="45">
                  <c:v>62.886651102382451</c:v>
                </c:pt>
                <c:pt idx="46">
                  <c:v>63.138347049223057</c:v>
                </c:pt>
                <c:pt idx="47">
                  <c:v>63.374693195588975</c:v>
                </c:pt>
                <c:pt idx="48">
                  <c:v>63.596625404909631</c:v>
                </c:pt>
                <c:pt idx="49">
                  <c:v>63.805022511575615</c:v>
                </c:pt>
                <c:pt idx="50">
                  <c:v>64.000709792729552</c:v>
                </c:pt>
                <c:pt idx="51">
                  <c:v>64.184462228945819</c:v>
                </c:pt>
                <c:pt idx="52">
                  <c:v>64.357007566810083</c:v>
                </c:pt>
                <c:pt idx="53">
                  <c:v>64.519029195371687</c:v>
                </c:pt>
                <c:pt idx="54">
                  <c:v>64.671168847707975</c:v>
                </c:pt>
                <c:pt idx="55">
                  <c:v>64.814029138130735</c:v>
                </c:pt>
                <c:pt idx="56">
                  <c:v>64.948175945210636</c:v>
                </c:pt>
                <c:pt idx="57">
                  <c:v>65.074140649707076</c:v>
                </c:pt>
                <c:pt idx="58">
                  <c:v>65.192422236389547</c:v>
                </c:pt>
                <c:pt idx="59">
                  <c:v>65.303489267901412</c:v>
                </c:pt>
                <c:pt idx="60">
                  <c:v>65.407781738588966</c:v>
                </c:pt>
                <c:pt idx="61">
                  <c:v>65.505712815459475</c:v>
                </c:pt>
                <c:pt idx="62">
                  <c:v>65.597670473052091</c:v>
                </c:pt>
                <c:pt idx="63">
                  <c:v>65.684019028878993</c:v>
                </c:pt>
                <c:pt idx="64">
                  <c:v>65.76510058530927</c:v>
                </c:pt>
                <c:pt idx="65">
                  <c:v>65.841236383692433</c:v>
                </c:pt>
                <c:pt idx="66">
                  <c:v>65.912728075910636</c:v>
                </c:pt>
                <c:pt idx="67">
                  <c:v>65.979858918599362</c:v>
                </c:pt>
                <c:pt idx="68">
                  <c:v>66.04289489451709</c:v>
                </c:pt>
                <c:pt idx="69">
                  <c:v>66.102085765620274</c:v>
                </c:pt>
                <c:pt idx="70">
                  <c:v>66.15766606204555</c:v>
                </c:pt>
                <c:pt idx="71">
                  <c:v>66.209856010745597</c:v>
                </c:pt>
                <c:pt idx="72">
                  <c:v>66.25886240760083</c:v>
                </c:pt>
                <c:pt idx="73">
                  <c:v>66.304879436297711</c:v>
                </c:pt>
                <c:pt idx="74">
                  <c:v>66.34808943741622</c:v>
                </c:pt>
                <c:pt idx="75">
                  <c:v>66.3886636305362</c:v>
                </c:pt>
                <c:pt idx="76">
                  <c:v>66.42676279240024</c:v>
                </c:pt>
                <c:pt idx="77">
                  <c:v>66.462537893714938</c:v>
                </c:pt>
                <c:pt idx="78">
                  <c:v>66.496130697121913</c:v>
                </c:pt>
                <c:pt idx="79">
                  <c:v>66.527674318717985</c:v>
                </c:pt>
                <c:pt idx="80">
                  <c:v>66.557293755377344</c:v>
                </c:pt>
                <c:pt idx="81">
                  <c:v>66.585106379900793</c:v>
                </c:pt>
                <c:pt idx="82">
                  <c:v>66.611222405966515</c:v>
                </c:pt>
                <c:pt idx="83">
                  <c:v>66.635745324730166</c:v>
                </c:pt>
                <c:pt idx="84">
                  <c:v>66.658772314846189</c:v>
                </c:pt>
                <c:pt idx="85">
                  <c:v>66.680394627454575</c:v>
                </c:pt>
                <c:pt idx="86">
                  <c:v>66.700697947651662</c:v>
                </c:pt>
                <c:pt idx="87">
                  <c:v>66.719762734014594</c:v>
                </c:pt>
                <c:pt idx="88">
                  <c:v>66.737664537394281</c:v>
                </c:pt>
                <c:pt idx="89">
                  <c:v>66.754474300217311</c:v>
                </c:pt>
                <c:pt idx="90">
                  <c:v>66.770258637537168</c:v>
                </c:pt>
                <c:pt idx="91">
                  <c:v>66.785080100999039</c:v>
                </c:pt>
                <c:pt idx="92">
                  <c:v>66.798997426730892</c:v>
                </c:pt>
                <c:pt idx="93">
                  <c:v>66.812065767970708</c:v>
                </c:pt>
                <c:pt idx="94">
                  <c:v>66.824336913695589</c:v>
                </c:pt>
                <c:pt idx="95">
                  <c:v>66.835859493784326</c:v>
                </c:pt>
                <c:pt idx="96">
                  <c:v>66.8466791717006</c:v>
                </c:pt>
                <c:pt idx="97">
                  <c:v>66.856838825481532</c:v>
                </c:pt>
                <c:pt idx="98">
                  <c:v>66.866378717588475</c:v>
                </c:pt>
                <c:pt idx="99">
                  <c:v>66.875336654455424</c:v>
                </c:pt>
                <c:pt idx="100">
                  <c:v>66.883748136317124</c:v>
                </c:pt>
                <c:pt idx="101">
                  <c:v>66.891646497873921</c:v>
                </c:pt>
                <c:pt idx="102">
                  <c:v>66.899063040400705</c:v>
                </c:pt>
                <c:pt idx="103">
                  <c:v>66.906027155781075</c:v>
                </c:pt>
                <c:pt idx="104">
                  <c:v>66.912566442947508</c:v>
                </c:pt>
                <c:pt idx="105">
                  <c:v>66.918706817284502</c:v>
                </c:pt>
                <c:pt idx="106">
                  <c:v>66.924472613273153</c:v>
                </c:pt>
                <c:pt idx="107">
                  <c:v>66.929886681009947</c:v>
                </c:pt>
                <c:pt idx="108">
                  <c:v>66.934970476701039</c:v>
                </c:pt>
                <c:pt idx="109">
                  <c:v>66.939744147663561</c:v>
                </c:pt>
                <c:pt idx="110">
                  <c:v>66.944226612213768</c:v>
                </c:pt>
                <c:pt idx="111">
                  <c:v>66.948435634593736</c:v>
                </c:pt>
                <c:pt idx="112">
                  <c:v>66.952387895442996</c:v>
                </c:pt>
                <c:pt idx="113">
                  <c:v>66.956099057815067</c:v>
                </c:pt>
                <c:pt idx="114">
                  <c:v>66.959583829295781</c:v>
                </c:pt>
                <c:pt idx="115">
                  <c:v>66.96285602029927</c:v>
                </c:pt>
                <c:pt idx="116">
                  <c:v>66.965928598744284</c:v>
                </c:pt>
                <c:pt idx="117">
                  <c:v>66.968813741515646</c:v>
                </c:pt>
                <c:pt idx="118">
                  <c:v>66.971522882660395</c:v>
                </c:pt>
                <c:pt idx="119">
                  <c:v>66.974066758723524</c:v>
                </c:pt>
                <c:pt idx="120">
                  <c:v>66.976455451273949</c:v>
                </c:pt>
                <c:pt idx="121">
                  <c:v>66.978698426949805</c:v>
                </c:pt>
                <c:pt idx="122">
                  <c:v>66.980804574845891</c:v>
                </c:pt>
                <c:pt idx="123">
                  <c:v>66.982782241825404</c:v>
                </c:pt>
                <c:pt idx="124">
                  <c:v>66.984639265553525</c:v>
                </c:pt>
                <c:pt idx="125">
                  <c:v>66.986383005607209</c:v>
                </c:pt>
                <c:pt idx="126">
                  <c:v>66.988020372585211</c:v>
                </c:pt>
                <c:pt idx="127">
                  <c:v>66.989557855522179</c:v>
                </c:pt>
                <c:pt idx="128">
                  <c:v>66.991001547632038</c:v>
                </c:pt>
                <c:pt idx="129">
                  <c:v>66.992357170406081</c:v>
                </c:pt>
                <c:pt idx="130">
                  <c:v>66.993630096318753</c:v>
                </c:pt>
                <c:pt idx="131">
                  <c:v>66.994825370116018</c:v>
                </c:pt>
                <c:pt idx="132">
                  <c:v>66.995947728787357</c:v>
                </c:pt>
                <c:pt idx="133">
                  <c:v>66.997001620373354</c:v>
                </c:pt>
                <c:pt idx="134">
                  <c:v>66.997991221533042</c:v>
                </c:pt>
                <c:pt idx="135">
                  <c:v>66.998920454199862</c:v>
                </c:pt>
                <c:pt idx="136">
                  <c:v>66.999793000997343</c:v>
                </c:pt>
                <c:pt idx="137">
                  <c:v>67.00061231992072</c:v>
                </c:pt>
                <c:pt idx="138">
                  <c:v>67.001381658005954</c:v>
                </c:pt>
                <c:pt idx="139">
                  <c:v>67.002104064239461</c:v>
                </c:pt>
                <c:pt idx="140">
                  <c:v>67.002782401607078</c:v>
                </c:pt>
                <c:pt idx="141">
                  <c:v>67.003419358434357</c:v>
                </c:pt>
                <c:pt idx="142">
                  <c:v>67.004017459018087</c:v>
                </c:pt>
                <c:pt idx="143">
                  <c:v>67.004579073726163</c:v>
                </c:pt>
                <c:pt idx="144">
                  <c:v>67.005106428287519</c:v>
                </c:pt>
                <c:pt idx="145">
                  <c:v>67.005601612677012</c:v>
                </c:pt>
                <c:pt idx="146">
                  <c:v>67.006066589367492</c:v>
                </c:pt>
                <c:pt idx="147">
                  <c:v>67.006503201126236</c:v>
                </c:pt>
                <c:pt idx="148">
                  <c:v>67.006913178305112</c:v>
                </c:pt>
                <c:pt idx="149">
                  <c:v>67.007298145675094</c:v>
                </c:pt>
                <c:pt idx="150">
                  <c:v>67.007298145675094</c:v>
                </c:pt>
                <c:pt idx="151">
                  <c:v>67.007298145675094</c:v>
                </c:pt>
                <c:pt idx="152">
                  <c:v>67.007298145675094</c:v>
                </c:pt>
                <c:pt idx="153">
                  <c:v>67.007298145675094</c:v>
                </c:pt>
                <c:pt idx="154">
                  <c:v>67.007298145675094</c:v>
                </c:pt>
                <c:pt idx="155">
                  <c:v>67.007298145675094</c:v>
                </c:pt>
                <c:pt idx="156">
                  <c:v>67.007298145675094</c:v>
                </c:pt>
                <c:pt idx="157">
                  <c:v>67.007298145675094</c:v>
                </c:pt>
                <c:pt idx="158">
                  <c:v>67.007298145675094</c:v>
                </c:pt>
                <c:pt idx="159">
                  <c:v>67.007298145675094</c:v>
                </c:pt>
                <c:pt idx="160">
                  <c:v>67.007298145675094</c:v>
                </c:pt>
                <c:pt idx="161">
                  <c:v>67.007298145675094</c:v>
                </c:pt>
                <c:pt idx="162">
                  <c:v>67.007298145675094</c:v>
                </c:pt>
                <c:pt idx="163">
                  <c:v>67.007298145675094</c:v>
                </c:pt>
                <c:pt idx="164">
                  <c:v>67.007298145675094</c:v>
                </c:pt>
                <c:pt idx="165">
                  <c:v>67.007298145675094</c:v>
                </c:pt>
                <c:pt idx="166">
                  <c:v>67.007298145675094</c:v>
                </c:pt>
                <c:pt idx="167">
                  <c:v>67.007298145675094</c:v>
                </c:pt>
                <c:pt idx="168">
                  <c:v>67.007298145675094</c:v>
                </c:pt>
                <c:pt idx="169">
                  <c:v>67.007298145675094</c:v>
                </c:pt>
                <c:pt idx="170">
                  <c:v>67.007298145675094</c:v>
                </c:pt>
                <c:pt idx="171">
                  <c:v>67.007298145675094</c:v>
                </c:pt>
                <c:pt idx="172">
                  <c:v>67.007298145675094</c:v>
                </c:pt>
                <c:pt idx="173">
                  <c:v>67.007298145675094</c:v>
                </c:pt>
                <c:pt idx="174">
                  <c:v>67.007298145675094</c:v>
                </c:pt>
                <c:pt idx="175">
                  <c:v>67.007298145675094</c:v>
                </c:pt>
                <c:pt idx="176">
                  <c:v>67.007298145675094</c:v>
                </c:pt>
                <c:pt idx="177">
                  <c:v>67.007298145675094</c:v>
                </c:pt>
                <c:pt idx="178">
                  <c:v>67.007298145675094</c:v>
                </c:pt>
                <c:pt idx="179">
                  <c:v>67.007298145675094</c:v>
                </c:pt>
                <c:pt idx="180">
                  <c:v>67.007298145675094</c:v>
                </c:pt>
                <c:pt idx="181">
                  <c:v>67.007298145675094</c:v>
                </c:pt>
                <c:pt idx="182">
                  <c:v>67.007298145675094</c:v>
                </c:pt>
                <c:pt idx="183">
                  <c:v>67.007298145675094</c:v>
                </c:pt>
                <c:pt idx="184">
                  <c:v>67.007298145675094</c:v>
                </c:pt>
                <c:pt idx="185">
                  <c:v>67.007298145675094</c:v>
                </c:pt>
                <c:pt idx="186">
                  <c:v>67.007298145675094</c:v>
                </c:pt>
                <c:pt idx="187">
                  <c:v>67.007298145675094</c:v>
                </c:pt>
                <c:pt idx="188">
                  <c:v>67.007298145675094</c:v>
                </c:pt>
                <c:pt idx="189">
                  <c:v>67.007298145675094</c:v>
                </c:pt>
                <c:pt idx="190">
                  <c:v>67.007298145675094</c:v>
                </c:pt>
                <c:pt idx="191">
                  <c:v>67.007298145675094</c:v>
                </c:pt>
                <c:pt idx="192">
                  <c:v>67.007298145675094</c:v>
                </c:pt>
                <c:pt idx="193">
                  <c:v>67.007298145675094</c:v>
                </c:pt>
                <c:pt idx="194">
                  <c:v>67.007298145675094</c:v>
                </c:pt>
                <c:pt idx="195">
                  <c:v>67.007298145675094</c:v>
                </c:pt>
                <c:pt idx="196">
                  <c:v>67.007298145675094</c:v>
                </c:pt>
                <c:pt idx="197">
                  <c:v>67.007298145675094</c:v>
                </c:pt>
                <c:pt idx="198">
                  <c:v>67.007298145675094</c:v>
                </c:pt>
                <c:pt idx="199">
                  <c:v>67.007298145675094</c:v>
                </c:pt>
                <c:pt idx="200">
                  <c:v>67.007298145675094</c:v>
                </c:pt>
                <c:pt idx="201">
                  <c:v>67.007298145675094</c:v>
                </c:pt>
                <c:pt idx="202">
                  <c:v>67.007298145675094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5F-454E-A64E-C3659FDB5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</a:t>
                </a:r>
                <a:r>
                  <a:rPr lang="en-GB" sz="1200" b="1" i="0" u="none" strike="noStrike" baseline="0">
                    <a:effectLst/>
                  </a:rPr>
                  <a:t>years</a:t>
                </a:r>
                <a:r>
                  <a:rPr lang="en-GB" sz="1200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inorUnit val="1"/>
      </c:valAx>
      <c:valAx>
        <c:axId val="317941280"/>
        <c:scaling>
          <c:logBase val="10"/>
          <c:orientation val="minMax"/>
          <c:max val="10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299.99911578193485</c:v>
                </c:pt>
                <c:pt idx="2">
                  <c:v>1199.9794106959394</c:v>
                </c:pt>
                <c:pt idx="3">
                  <c:v>173.27384518406319</c:v>
                </c:pt>
                <c:pt idx="4">
                  <c:v>25.020014955523528</c:v>
                </c:pt>
                <c:pt idx="5">
                  <c:v>3.6127793906493011</c:v>
                </c:pt>
                <c:pt idx="6">
                  <c:v>0.52166923614205274</c:v>
                </c:pt>
                <c:pt idx="7">
                  <c:v>7.5326709869649733E-2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23-47D2-9198-B15DD5899994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149.99955789096742</c:v>
                </c:pt>
                <c:pt idx="2">
                  <c:v>599.98970534796968</c:v>
                </c:pt>
                <c:pt idx="3">
                  <c:v>86.636922592031596</c:v>
                </c:pt>
                <c:pt idx="4">
                  <c:v>12.510007477761764</c:v>
                </c:pt>
                <c:pt idx="5">
                  <c:v>1.8063896953246505</c:v>
                </c:pt>
                <c:pt idx="6">
                  <c:v>0.26083461807102637</c:v>
                </c:pt>
                <c:pt idx="7">
                  <c:v>3.7663354934824866E-2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23-47D2-9198-B15DD5899994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32.397588931746164</c:v>
                </c:pt>
                <c:pt idx="2">
                  <c:v>129.56073799074579</c:v>
                </c:pt>
                <c:pt idx="3">
                  <c:v>18.712802776141196</c:v>
                </c:pt>
                <c:pt idx="4">
                  <c:v>2.7021455076824923</c:v>
                </c:pt>
                <c:pt idx="5">
                  <c:v>0.39017983834504261</c:v>
                </c:pt>
                <c:pt idx="6">
                  <c:v>5.6340270500941099E-2</c:v>
                </c:pt>
                <c:pt idx="7">
                  <c:v>8.1352845199216001E-3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23-47D2-9198-B15DD5899994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5.9999823156386967</c:v>
                </c:pt>
                <c:pt idx="2">
                  <c:v>23.999588213918788</c:v>
                </c:pt>
                <c:pt idx="3">
                  <c:v>3.4654769036812638</c:v>
                </c:pt>
                <c:pt idx="4">
                  <c:v>0.50040029911047057</c:v>
                </c:pt>
                <c:pt idx="5">
                  <c:v>7.2255587812986022E-2</c:v>
                </c:pt>
                <c:pt idx="6">
                  <c:v>1.0433384722841055E-2</c:v>
                </c:pt>
                <c:pt idx="7">
                  <c:v>1.5065341973929947E-3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23-47D2-9198-B15DD5899994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1.1999964631277393</c:v>
                </c:pt>
                <c:pt idx="2">
                  <c:v>4.7999176427837575</c:v>
                </c:pt>
                <c:pt idx="3">
                  <c:v>0.69309538073625276</c:v>
                </c:pt>
                <c:pt idx="4">
                  <c:v>0.10008005982209411</c:v>
                </c:pt>
                <c:pt idx="5">
                  <c:v>1.4451117562597204E-2</c:v>
                </c:pt>
                <c:pt idx="6">
                  <c:v>2.086676944568211E-3</c:v>
                </c:pt>
                <c:pt idx="7">
                  <c:v>3.0130683947859893E-4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23-47D2-9198-B15DD5899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  <c:max val="1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ajorUnit val="200"/>
        <c:minorUnit val="1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0"/>
          <c:order val="0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359.99911577933034</c:v>
                </c:pt>
                <c:pt idx="2">
                  <c:v>1559.9785264752697</c:v>
                </c:pt>
                <c:pt idx="3">
                  <c:v>1733.252371659333</c:v>
                </c:pt>
                <c:pt idx="4">
                  <c:v>1758.2723866148565</c:v>
                </c:pt>
                <c:pt idx="5">
                  <c:v>1761.8851660055059</c:v>
                </c:pt>
                <c:pt idx="6">
                  <c:v>1762.406835241648</c:v>
                </c:pt>
                <c:pt idx="7">
                  <c:v>1762.4821619515176</c:v>
                </c:pt>
                <c:pt idx="8">
                  <c:v>1762.4821619515176</c:v>
                </c:pt>
                <c:pt idx="9">
                  <c:v>1762.4821619515176</c:v>
                </c:pt>
                <c:pt idx="10">
                  <c:v>1762.4821619515176</c:v>
                </c:pt>
                <c:pt idx="11">
                  <c:v>1762.4821619515176</c:v>
                </c:pt>
                <c:pt idx="12">
                  <c:v>1762.4821619515176</c:v>
                </c:pt>
                <c:pt idx="13">
                  <c:v>1762.4821619515176</c:v>
                </c:pt>
                <c:pt idx="14">
                  <c:v>1762.4821619515176</c:v>
                </c:pt>
                <c:pt idx="15">
                  <c:v>1762.4821619515176</c:v>
                </c:pt>
                <c:pt idx="16">
                  <c:v>1762.4821619515176</c:v>
                </c:pt>
                <c:pt idx="17">
                  <c:v>1762.4821619515176</c:v>
                </c:pt>
                <c:pt idx="18">
                  <c:v>1762.4821619515176</c:v>
                </c:pt>
                <c:pt idx="19">
                  <c:v>1762.4821619515176</c:v>
                </c:pt>
                <c:pt idx="20">
                  <c:v>1762.4821619515176</c:v>
                </c:pt>
                <c:pt idx="21">
                  <c:v>1762.4821619515176</c:v>
                </c:pt>
                <c:pt idx="22">
                  <c:v>1762.4821619515176</c:v>
                </c:pt>
                <c:pt idx="23">
                  <c:v>1762.4821619515176</c:v>
                </c:pt>
                <c:pt idx="24">
                  <c:v>1762.4821619515176</c:v>
                </c:pt>
                <c:pt idx="25">
                  <c:v>1762.4821619515176</c:v>
                </c:pt>
                <c:pt idx="26">
                  <c:v>1762.4821619515176</c:v>
                </c:pt>
                <c:pt idx="27">
                  <c:v>1762.4821619515176</c:v>
                </c:pt>
                <c:pt idx="28">
                  <c:v>1762.4821619515176</c:v>
                </c:pt>
                <c:pt idx="29">
                  <c:v>1762.4821619515176</c:v>
                </c:pt>
                <c:pt idx="30">
                  <c:v>1762.4821619515176</c:v>
                </c:pt>
                <c:pt idx="31">
                  <c:v>1762.4821619515176</c:v>
                </c:pt>
                <c:pt idx="32">
                  <c:v>1762.4821619515176</c:v>
                </c:pt>
                <c:pt idx="33">
                  <c:v>1762.4821619515176</c:v>
                </c:pt>
                <c:pt idx="34">
                  <c:v>1762.4821619515176</c:v>
                </c:pt>
                <c:pt idx="35">
                  <c:v>1762.4821619515176</c:v>
                </c:pt>
                <c:pt idx="36">
                  <c:v>1762.4821619515176</c:v>
                </c:pt>
                <c:pt idx="37">
                  <c:v>1762.4821619515176</c:v>
                </c:pt>
                <c:pt idx="38">
                  <c:v>1762.4821619515176</c:v>
                </c:pt>
                <c:pt idx="39">
                  <c:v>1762.4821619515176</c:v>
                </c:pt>
                <c:pt idx="40">
                  <c:v>1762.4821619515176</c:v>
                </c:pt>
                <c:pt idx="41">
                  <c:v>1762.4821619515176</c:v>
                </c:pt>
                <c:pt idx="42">
                  <c:v>1762.4821619515176</c:v>
                </c:pt>
                <c:pt idx="43">
                  <c:v>1762.4821619515176</c:v>
                </c:pt>
                <c:pt idx="44">
                  <c:v>1762.4821619515176</c:v>
                </c:pt>
                <c:pt idx="45">
                  <c:v>1762.4821619515176</c:v>
                </c:pt>
                <c:pt idx="46">
                  <c:v>1762.4821619515176</c:v>
                </c:pt>
                <c:pt idx="47">
                  <c:v>1762.4821619515176</c:v>
                </c:pt>
                <c:pt idx="48">
                  <c:v>1762.4821619515176</c:v>
                </c:pt>
                <c:pt idx="49">
                  <c:v>1762.4821619515176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4B-4223-8ED6-233574A7B46D}"/>
            </c:ext>
          </c:extLst>
        </c:ser>
        <c:ser>
          <c:idx val="1"/>
          <c:order val="1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179.99955788966517</c:v>
                </c:pt>
                <c:pt idx="2">
                  <c:v>779.98926323763487</c:v>
                </c:pt>
                <c:pt idx="3">
                  <c:v>866.6261858296665</c:v>
                </c:pt>
                <c:pt idx="4">
                  <c:v>879.13619330742824</c:v>
                </c:pt>
                <c:pt idx="5">
                  <c:v>880.94258300275294</c:v>
                </c:pt>
                <c:pt idx="6">
                  <c:v>881.20341762082398</c:v>
                </c:pt>
                <c:pt idx="7">
                  <c:v>881.24108097575879</c:v>
                </c:pt>
                <c:pt idx="8">
                  <c:v>881.24108097575879</c:v>
                </c:pt>
                <c:pt idx="9">
                  <c:v>881.24108097575879</c:v>
                </c:pt>
                <c:pt idx="10">
                  <c:v>881.24108097575879</c:v>
                </c:pt>
                <c:pt idx="11">
                  <c:v>881.24108097575879</c:v>
                </c:pt>
                <c:pt idx="12">
                  <c:v>881.24108097575879</c:v>
                </c:pt>
                <c:pt idx="13">
                  <c:v>881.24108097575879</c:v>
                </c:pt>
                <c:pt idx="14">
                  <c:v>881.24108097575879</c:v>
                </c:pt>
                <c:pt idx="15">
                  <c:v>881.24108097575879</c:v>
                </c:pt>
                <c:pt idx="16">
                  <c:v>881.24108097575879</c:v>
                </c:pt>
                <c:pt idx="17">
                  <c:v>881.24108097575879</c:v>
                </c:pt>
                <c:pt idx="18">
                  <c:v>881.24108097575879</c:v>
                </c:pt>
                <c:pt idx="19">
                  <c:v>881.24108097575879</c:v>
                </c:pt>
                <c:pt idx="20">
                  <c:v>881.24108097575879</c:v>
                </c:pt>
                <c:pt idx="21">
                  <c:v>881.24108097575879</c:v>
                </c:pt>
                <c:pt idx="22">
                  <c:v>881.24108097575879</c:v>
                </c:pt>
                <c:pt idx="23">
                  <c:v>881.24108097575879</c:v>
                </c:pt>
                <c:pt idx="24">
                  <c:v>881.24108097575879</c:v>
                </c:pt>
                <c:pt idx="25">
                  <c:v>881.24108097575879</c:v>
                </c:pt>
                <c:pt idx="26">
                  <c:v>881.24108097575879</c:v>
                </c:pt>
                <c:pt idx="27">
                  <c:v>881.24108097575879</c:v>
                </c:pt>
                <c:pt idx="28">
                  <c:v>881.24108097575879</c:v>
                </c:pt>
                <c:pt idx="29">
                  <c:v>881.24108097575879</c:v>
                </c:pt>
                <c:pt idx="30">
                  <c:v>881.24108097575879</c:v>
                </c:pt>
                <c:pt idx="31">
                  <c:v>881.24108097575879</c:v>
                </c:pt>
                <c:pt idx="32">
                  <c:v>881.24108097575879</c:v>
                </c:pt>
                <c:pt idx="33">
                  <c:v>881.24108097575879</c:v>
                </c:pt>
                <c:pt idx="34">
                  <c:v>881.24108097575879</c:v>
                </c:pt>
                <c:pt idx="35">
                  <c:v>881.24108097575879</c:v>
                </c:pt>
                <c:pt idx="36">
                  <c:v>881.24108097575879</c:v>
                </c:pt>
                <c:pt idx="37">
                  <c:v>881.24108097575879</c:v>
                </c:pt>
                <c:pt idx="38">
                  <c:v>881.24108097575879</c:v>
                </c:pt>
                <c:pt idx="39">
                  <c:v>881.24108097575879</c:v>
                </c:pt>
                <c:pt idx="40">
                  <c:v>881.24108097575879</c:v>
                </c:pt>
                <c:pt idx="41">
                  <c:v>881.24108097575879</c:v>
                </c:pt>
                <c:pt idx="42">
                  <c:v>881.24108097575879</c:v>
                </c:pt>
                <c:pt idx="43">
                  <c:v>881.24108097575879</c:v>
                </c:pt>
                <c:pt idx="44">
                  <c:v>881.24108097575879</c:v>
                </c:pt>
                <c:pt idx="45">
                  <c:v>881.24108097575879</c:v>
                </c:pt>
                <c:pt idx="46">
                  <c:v>881.24108097575879</c:v>
                </c:pt>
                <c:pt idx="47">
                  <c:v>881.24108097575879</c:v>
                </c:pt>
                <c:pt idx="48">
                  <c:v>881.24108097575879</c:v>
                </c:pt>
                <c:pt idx="49">
                  <c:v>881.24108097575879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4B-4223-8ED6-233574A7B46D}"/>
            </c:ext>
          </c:extLst>
        </c:ser>
        <c:ser>
          <c:idx val="2"/>
          <c:order val="2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38.877496301511023</c:v>
                </c:pt>
                <c:pt idx="2">
                  <c:v>168.43823429225682</c:v>
                </c:pt>
                <c:pt idx="3">
                  <c:v>187.15103706839801</c:v>
                </c:pt>
                <c:pt idx="4">
                  <c:v>189.85318257608051</c:v>
                </c:pt>
                <c:pt idx="5">
                  <c:v>190.24336241442555</c:v>
                </c:pt>
                <c:pt idx="6">
                  <c:v>190.2997026849265</c:v>
                </c:pt>
                <c:pt idx="7">
                  <c:v>190.30783796944641</c:v>
                </c:pt>
                <c:pt idx="8">
                  <c:v>190.30783796944641</c:v>
                </c:pt>
                <c:pt idx="9">
                  <c:v>190.30783796944641</c:v>
                </c:pt>
                <c:pt idx="10">
                  <c:v>190.30783796944641</c:v>
                </c:pt>
                <c:pt idx="11">
                  <c:v>190.30783796944641</c:v>
                </c:pt>
                <c:pt idx="12">
                  <c:v>190.30783796944641</c:v>
                </c:pt>
                <c:pt idx="13">
                  <c:v>190.30783796944641</c:v>
                </c:pt>
                <c:pt idx="14">
                  <c:v>190.30783796944641</c:v>
                </c:pt>
                <c:pt idx="15">
                  <c:v>190.30783796944641</c:v>
                </c:pt>
                <c:pt idx="16">
                  <c:v>190.30783796944641</c:v>
                </c:pt>
                <c:pt idx="17">
                  <c:v>190.30783796944641</c:v>
                </c:pt>
                <c:pt idx="18">
                  <c:v>190.30783796944641</c:v>
                </c:pt>
                <c:pt idx="19">
                  <c:v>190.30783796944641</c:v>
                </c:pt>
                <c:pt idx="20">
                  <c:v>190.30783796944641</c:v>
                </c:pt>
                <c:pt idx="21">
                  <c:v>190.30783796944641</c:v>
                </c:pt>
                <c:pt idx="22">
                  <c:v>190.30783796944641</c:v>
                </c:pt>
                <c:pt idx="23">
                  <c:v>190.30783796944641</c:v>
                </c:pt>
                <c:pt idx="24">
                  <c:v>190.30783796944641</c:v>
                </c:pt>
                <c:pt idx="25">
                  <c:v>190.30783796944641</c:v>
                </c:pt>
                <c:pt idx="26">
                  <c:v>190.30783796944641</c:v>
                </c:pt>
                <c:pt idx="27">
                  <c:v>190.30783796944641</c:v>
                </c:pt>
                <c:pt idx="28">
                  <c:v>190.30783796944641</c:v>
                </c:pt>
                <c:pt idx="29">
                  <c:v>190.30783796944641</c:v>
                </c:pt>
                <c:pt idx="30">
                  <c:v>190.30783796944641</c:v>
                </c:pt>
                <c:pt idx="31">
                  <c:v>190.30783796944641</c:v>
                </c:pt>
                <c:pt idx="32">
                  <c:v>190.30783796944641</c:v>
                </c:pt>
                <c:pt idx="33">
                  <c:v>190.30783796944641</c:v>
                </c:pt>
                <c:pt idx="34">
                  <c:v>190.30783796944641</c:v>
                </c:pt>
                <c:pt idx="35">
                  <c:v>190.30783796944641</c:v>
                </c:pt>
                <c:pt idx="36">
                  <c:v>190.30783796944641</c:v>
                </c:pt>
                <c:pt idx="37">
                  <c:v>190.30783796944641</c:v>
                </c:pt>
                <c:pt idx="38">
                  <c:v>190.30783796944641</c:v>
                </c:pt>
                <c:pt idx="39">
                  <c:v>190.30783796944641</c:v>
                </c:pt>
                <c:pt idx="40">
                  <c:v>190.30783796944641</c:v>
                </c:pt>
                <c:pt idx="41">
                  <c:v>190.30783796944641</c:v>
                </c:pt>
                <c:pt idx="42">
                  <c:v>190.30783796944641</c:v>
                </c:pt>
                <c:pt idx="43">
                  <c:v>190.30783796944641</c:v>
                </c:pt>
                <c:pt idx="44">
                  <c:v>190.30783796944641</c:v>
                </c:pt>
                <c:pt idx="45">
                  <c:v>190.30783796944641</c:v>
                </c:pt>
                <c:pt idx="46">
                  <c:v>190.30783796944641</c:v>
                </c:pt>
                <c:pt idx="47">
                  <c:v>190.30783796944641</c:v>
                </c:pt>
                <c:pt idx="48">
                  <c:v>190.30783796944641</c:v>
                </c:pt>
                <c:pt idx="49">
                  <c:v>190.30783796944641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4B-4223-8ED6-233574A7B46D}"/>
            </c:ext>
          </c:extLst>
        </c:ser>
        <c:ser>
          <c:idx val="3"/>
          <c:order val="3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7.1999823155866061</c:v>
                </c:pt>
                <c:pt idx="2">
                  <c:v>31.199570529505394</c:v>
                </c:pt>
                <c:pt idx="3">
                  <c:v>34.665047433186658</c:v>
                </c:pt>
                <c:pt idx="4">
                  <c:v>35.165447732297125</c:v>
                </c:pt>
                <c:pt idx="5">
                  <c:v>35.237703320110114</c:v>
                </c:pt>
                <c:pt idx="6">
                  <c:v>35.248136704832959</c:v>
                </c:pt>
                <c:pt idx="7">
                  <c:v>35.249643239030348</c:v>
                </c:pt>
                <c:pt idx="8">
                  <c:v>35.249643239030348</c:v>
                </c:pt>
                <c:pt idx="9">
                  <c:v>35.249643239030348</c:v>
                </c:pt>
                <c:pt idx="10">
                  <c:v>35.249643239030348</c:v>
                </c:pt>
                <c:pt idx="11">
                  <c:v>35.249643239030348</c:v>
                </c:pt>
                <c:pt idx="12">
                  <c:v>35.249643239030348</c:v>
                </c:pt>
                <c:pt idx="13">
                  <c:v>35.249643239030348</c:v>
                </c:pt>
                <c:pt idx="14">
                  <c:v>35.249643239030348</c:v>
                </c:pt>
                <c:pt idx="15">
                  <c:v>35.249643239030348</c:v>
                </c:pt>
                <c:pt idx="16">
                  <c:v>35.249643239030348</c:v>
                </c:pt>
                <c:pt idx="17">
                  <c:v>35.249643239030348</c:v>
                </c:pt>
                <c:pt idx="18">
                  <c:v>35.249643239030348</c:v>
                </c:pt>
                <c:pt idx="19">
                  <c:v>35.249643239030348</c:v>
                </c:pt>
                <c:pt idx="20">
                  <c:v>35.249643239030348</c:v>
                </c:pt>
                <c:pt idx="21">
                  <c:v>35.249643239030348</c:v>
                </c:pt>
                <c:pt idx="22">
                  <c:v>35.249643239030348</c:v>
                </c:pt>
                <c:pt idx="23">
                  <c:v>35.249643239030348</c:v>
                </c:pt>
                <c:pt idx="24">
                  <c:v>35.249643239030348</c:v>
                </c:pt>
                <c:pt idx="25">
                  <c:v>35.249643239030348</c:v>
                </c:pt>
                <c:pt idx="26">
                  <c:v>35.249643239030348</c:v>
                </c:pt>
                <c:pt idx="27">
                  <c:v>35.249643239030348</c:v>
                </c:pt>
                <c:pt idx="28">
                  <c:v>35.249643239030348</c:v>
                </c:pt>
                <c:pt idx="29">
                  <c:v>35.249643239030348</c:v>
                </c:pt>
                <c:pt idx="30">
                  <c:v>35.249643239030348</c:v>
                </c:pt>
                <c:pt idx="31">
                  <c:v>35.249643239030348</c:v>
                </c:pt>
                <c:pt idx="32">
                  <c:v>35.249643239030348</c:v>
                </c:pt>
                <c:pt idx="33">
                  <c:v>35.249643239030348</c:v>
                </c:pt>
                <c:pt idx="34">
                  <c:v>35.249643239030348</c:v>
                </c:pt>
                <c:pt idx="35">
                  <c:v>35.249643239030348</c:v>
                </c:pt>
                <c:pt idx="36">
                  <c:v>35.249643239030348</c:v>
                </c:pt>
                <c:pt idx="37">
                  <c:v>35.249643239030348</c:v>
                </c:pt>
                <c:pt idx="38">
                  <c:v>35.249643239030348</c:v>
                </c:pt>
                <c:pt idx="39">
                  <c:v>35.249643239030348</c:v>
                </c:pt>
                <c:pt idx="40">
                  <c:v>35.249643239030348</c:v>
                </c:pt>
                <c:pt idx="41">
                  <c:v>35.249643239030348</c:v>
                </c:pt>
                <c:pt idx="42">
                  <c:v>35.249643239030348</c:v>
                </c:pt>
                <c:pt idx="43">
                  <c:v>35.249643239030348</c:v>
                </c:pt>
                <c:pt idx="44">
                  <c:v>35.249643239030348</c:v>
                </c:pt>
                <c:pt idx="45">
                  <c:v>35.249643239030348</c:v>
                </c:pt>
                <c:pt idx="46">
                  <c:v>35.249643239030348</c:v>
                </c:pt>
                <c:pt idx="47">
                  <c:v>35.249643239030348</c:v>
                </c:pt>
                <c:pt idx="48">
                  <c:v>35.249643239030348</c:v>
                </c:pt>
                <c:pt idx="49">
                  <c:v>35.249643239030348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4B-4223-8ED6-233574A7B46D}"/>
            </c:ext>
          </c:extLst>
        </c:ser>
        <c:ser>
          <c:idx val="4"/>
          <c:order val="4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1.4399964631173212</c:v>
                </c:pt>
                <c:pt idx="2">
                  <c:v>6.2399141059010788</c:v>
                </c:pt>
                <c:pt idx="3">
                  <c:v>6.9330094866373315</c:v>
                </c:pt>
                <c:pt idx="4">
                  <c:v>7.0330895464594256</c:v>
                </c:pt>
                <c:pt idx="5">
                  <c:v>7.0475406640220228</c:v>
                </c:pt>
                <c:pt idx="6">
                  <c:v>7.049627340966591</c:v>
                </c:pt>
                <c:pt idx="7">
                  <c:v>7.0499286478060696</c:v>
                </c:pt>
                <c:pt idx="8">
                  <c:v>7.0499286478060696</c:v>
                </c:pt>
                <c:pt idx="9">
                  <c:v>7.0499286478060696</c:v>
                </c:pt>
                <c:pt idx="10">
                  <c:v>7.0499286478060696</c:v>
                </c:pt>
                <c:pt idx="11">
                  <c:v>7.0499286478060696</c:v>
                </c:pt>
                <c:pt idx="12">
                  <c:v>7.0499286478060696</c:v>
                </c:pt>
                <c:pt idx="13">
                  <c:v>7.0499286478060696</c:v>
                </c:pt>
                <c:pt idx="14">
                  <c:v>7.0499286478060696</c:v>
                </c:pt>
                <c:pt idx="15">
                  <c:v>7.0499286478060696</c:v>
                </c:pt>
                <c:pt idx="16">
                  <c:v>7.0499286478060696</c:v>
                </c:pt>
                <c:pt idx="17">
                  <c:v>7.0499286478060696</c:v>
                </c:pt>
                <c:pt idx="18">
                  <c:v>7.0499286478060696</c:v>
                </c:pt>
                <c:pt idx="19">
                  <c:v>7.0499286478060696</c:v>
                </c:pt>
                <c:pt idx="20">
                  <c:v>7.0499286478060696</c:v>
                </c:pt>
                <c:pt idx="21">
                  <c:v>7.0499286478060696</c:v>
                </c:pt>
                <c:pt idx="22">
                  <c:v>7.0499286478060696</c:v>
                </c:pt>
                <c:pt idx="23">
                  <c:v>7.0499286478060696</c:v>
                </c:pt>
                <c:pt idx="24">
                  <c:v>7.0499286478060696</c:v>
                </c:pt>
                <c:pt idx="25">
                  <c:v>7.0499286478060696</c:v>
                </c:pt>
                <c:pt idx="26">
                  <c:v>7.0499286478060696</c:v>
                </c:pt>
                <c:pt idx="27">
                  <c:v>7.0499286478060696</c:v>
                </c:pt>
                <c:pt idx="28">
                  <c:v>7.0499286478060696</c:v>
                </c:pt>
                <c:pt idx="29">
                  <c:v>7.0499286478060696</c:v>
                </c:pt>
                <c:pt idx="30">
                  <c:v>7.0499286478060696</c:v>
                </c:pt>
                <c:pt idx="31">
                  <c:v>7.0499286478060696</c:v>
                </c:pt>
                <c:pt idx="32">
                  <c:v>7.0499286478060696</c:v>
                </c:pt>
                <c:pt idx="33">
                  <c:v>7.0499286478060696</c:v>
                </c:pt>
                <c:pt idx="34">
                  <c:v>7.0499286478060696</c:v>
                </c:pt>
                <c:pt idx="35">
                  <c:v>7.0499286478060696</c:v>
                </c:pt>
                <c:pt idx="36">
                  <c:v>7.0499286478060696</c:v>
                </c:pt>
                <c:pt idx="37">
                  <c:v>7.0499286478060696</c:v>
                </c:pt>
                <c:pt idx="38">
                  <c:v>7.0499286478060696</c:v>
                </c:pt>
                <c:pt idx="39">
                  <c:v>7.0499286478060696</c:v>
                </c:pt>
                <c:pt idx="40">
                  <c:v>7.0499286478060696</c:v>
                </c:pt>
                <c:pt idx="41">
                  <c:v>7.0499286478060696</c:v>
                </c:pt>
                <c:pt idx="42">
                  <c:v>7.0499286478060696</c:v>
                </c:pt>
                <c:pt idx="43">
                  <c:v>7.0499286478060696</c:v>
                </c:pt>
                <c:pt idx="44">
                  <c:v>7.0499286478060696</c:v>
                </c:pt>
                <c:pt idx="45">
                  <c:v>7.0499286478060696</c:v>
                </c:pt>
                <c:pt idx="46">
                  <c:v>7.0499286478060696</c:v>
                </c:pt>
                <c:pt idx="47">
                  <c:v>7.0499286478060696</c:v>
                </c:pt>
                <c:pt idx="48">
                  <c:v>7.0499286478060696</c:v>
                </c:pt>
                <c:pt idx="49">
                  <c:v>7.0499286478060696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B4B-4223-8ED6-233574A7B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  <c:majorUnit val="200"/>
        <c:minorUnit val="100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275076216606983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tracing'!$Z$3:$Z$52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3420179.9995578895</c:v>
                </c:pt>
                <c:pt idx="2">
                  <c:v>5130779.9892632375</c:v>
                </c:pt>
                <c:pt idx="3">
                  <c:v>6840866.6261858298</c:v>
                </c:pt>
                <c:pt idx="4">
                  <c:v>8550879.1361933071</c:v>
                </c:pt>
                <c:pt idx="5">
                  <c:v>10260880.942583002</c:v>
                </c:pt>
                <c:pt idx="6">
                  <c:v>11970881.20341762</c:v>
                </c:pt>
                <c:pt idx="7">
                  <c:v>13680881.241080975</c:v>
                </c:pt>
                <c:pt idx="8">
                  <c:v>15390881.241080975</c:v>
                </c:pt>
                <c:pt idx="9">
                  <c:v>17100881.241080977</c:v>
                </c:pt>
                <c:pt idx="10">
                  <c:v>18810881.241080977</c:v>
                </c:pt>
                <c:pt idx="11">
                  <c:v>20520881.241080977</c:v>
                </c:pt>
                <c:pt idx="12">
                  <c:v>22230881.241080977</c:v>
                </c:pt>
                <c:pt idx="13">
                  <c:v>23940881.241080977</c:v>
                </c:pt>
                <c:pt idx="14">
                  <c:v>25650881.241080977</c:v>
                </c:pt>
                <c:pt idx="15">
                  <c:v>27360881.241080977</c:v>
                </c:pt>
                <c:pt idx="16">
                  <c:v>29070881.241080977</c:v>
                </c:pt>
                <c:pt idx="17">
                  <c:v>30780881.241080977</c:v>
                </c:pt>
                <c:pt idx="18">
                  <c:v>32490881.241080977</c:v>
                </c:pt>
                <c:pt idx="19">
                  <c:v>34200881.241080977</c:v>
                </c:pt>
                <c:pt idx="20">
                  <c:v>35910881.241080977</c:v>
                </c:pt>
                <c:pt idx="21">
                  <c:v>37620881.241080977</c:v>
                </c:pt>
                <c:pt idx="22">
                  <c:v>39330881.241080977</c:v>
                </c:pt>
                <c:pt idx="23">
                  <c:v>41040881.241080977</c:v>
                </c:pt>
                <c:pt idx="24">
                  <c:v>42750881.241080977</c:v>
                </c:pt>
                <c:pt idx="25">
                  <c:v>44460881.241080977</c:v>
                </c:pt>
                <c:pt idx="26">
                  <c:v>46170881.241080977</c:v>
                </c:pt>
                <c:pt idx="27">
                  <c:v>47880881.241080977</c:v>
                </c:pt>
                <c:pt idx="28">
                  <c:v>49590881.241080977</c:v>
                </c:pt>
                <c:pt idx="29">
                  <c:v>51300881.241080977</c:v>
                </c:pt>
                <c:pt idx="30">
                  <c:v>53010881.241080977</c:v>
                </c:pt>
                <c:pt idx="31">
                  <c:v>54720881.241080977</c:v>
                </c:pt>
                <c:pt idx="32">
                  <c:v>56430881.241080977</c:v>
                </c:pt>
                <c:pt idx="33">
                  <c:v>58140881.241080977</c:v>
                </c:pt>
                <c:pt idx="34">
                  <c:v>59850881.241080977</c:v>
                </c:pt>
                <c:pt idx="35">
                  <c:v>61560881.241080977</c:v>
                </c:pt>
                <c:pt idx="36">
                  <c:v>63270881.241080977</c:v>
                </c:pt>
                <c:pt idx="37">
                  <c:v>64980881.241080977</c:v>
                </c:pt>
                <c:pt idx="38">
                  <c:v>66690881.241080977</c:v>
                </c:pt>
                <c:pt idx="39">
                  <c:v>68400881.24108097</c:v>
                </c:pt>
                <c:pt idx="40">
                  <c:v>70110881.24108097</c:v>
                </c:pt>
                <c:pt idx="41">
                  <c:v>71820881.24108097</c:v>
                </c:pt>
                <c:pt idx="42">
                  <c:v>73530881.24108097</c:v>
                </c:pt>
                <c:pt idx="43">
                  <c:v>75240881.24108097</c:v>
                </c:pt>
                <c:pt idx="44">
                  <c:v>76950881.24108097</c:v>
                </c:pt>
                <c:pt idx="45">
                  <c:v>78660881.24108097</c:v>
                </c:pt>
                <c:pt idx="46">
                  <c:v>80370881.24108097</c:v>
                </c:pt>
                <c:pt idx="47">
                  <c:v>82080881.24108097</c:v>
                </c:pt>
                <c:pt idx="48">
                  <c:v>83790881.24108097</c:v>
                </c:pt>
                <c:pt idx="49">
                  <c:v>85500881.24108097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E3-4632-ADFA-0A2318976815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tracing'!$X$3:$X$52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359.99911577933034</c:v>
                </c:pt>
                <c:pt idx="2">
                  <c:v>1559.9785264752697</c:v>
                </c:pt>
                <c:pt idx="3">
                  <c:v>1733.252371659333</c:v>
                </c:pt>
                <c:pt idx="4">
                  <c:v>1758.2723866148565</c:v>
                </c:pt>
                <c:pt idx="5">
                  <c:v>1761.8851660055059</c:v>
                </c:pt>
                <c:pt idx="6">
                  <c:v>1762.406835241648</c:v>
                </c:pt>
                <c:pt idx="7">
                  <c:v>1762.4821619515176</c:v>
                </c:pt>
                <c:pt idx="8">
                  <c:v>1762.4821619515176</c:v>
                </c:pt>
                <c:pt idx="9">
                  <c:v>1762.4821619515176</c:v>
                </c:pt>
                <c:pt idx="10">
                  <c:v>1762.4821619515176</c:v>
                </c:pt>
                <c:pt idx="11">
                  <c:v>1762.4821619515176</c:v>
                </c:pt>
                <c:pt idx="12">
                  <c:v>1762.4821619515176</c:v>
                </c:pt>
                <c:pt idx="13">
                  <c:v>1762.4821619515176</c:v>
                </c:pt>
                <c:pt idx="14">
                  <c:v>1762.4821619515176</c:v>
                </c:pt>
                <c:pt idx="15">
                  <c:v>1762.4821619515176</c:v>
                </c:pt>
                <c:pt idx="16">
                  <c:v>1762.4821619515176</c:v>
                </c:pt>
                <c:pt idx="17">
                  <c:v>1762.4821619515176</c:v>
                </c:pt>
                <c:pt idx="18">
                  <c:v>1762.4821619515176</c:v>
                </c:pt>
                <c:pt idx="19">
                  <c:v>1762.4821619515176</c:v>
                </c:pt>
                <c:pt idx="20">
                  <c:v>1762.4821619515176</c:v>
                </c:pt>
                <c:pt idx="21">
                  <c:v>1762.4821619515176</c:v>
                </c:pt>
                <c:pt idx="22">
                  <c:v>1762.4821619515176</c:v>
                </c:pt>
                <c:pt idx="23">
                  <c:v>1762.4821619515176</c:v>
                </c:pt>
                <c:pt idx="24">
                  <c:v>1762.4821619515176</c:v>
                </c:pt>
                <c:pt idx="25">
                  <c:v>1762.4821619515176</c:v>
                </c:pt>
                <c:pt idx="26">
                  <c:v>1762.4821619515176</c:v>
                </c:pt>
                <c:pt idx="27">
                  <c:v>1762.4821619515176</c:v>
                </c:pt>
                <c:pt idx="28">
                  <c:v>1762.4821619515176</c:v>
                </c:pt>
                <c:pt idx="29">
                  <c:v>1762.4821619515176</c:v>
                </c:pt>
                <c:pt idx="30">
                  <c:v>1762.4821619515176</c:v>
                </c:pt>
                <c:pt idx="31">
                  <c:v>1762.4821619515176</c:v>
                </c:pt>
                <c:pt idx="32">
                  <c:v>1762.4821619515176</c:v>
                </c:pt>
                <c:pt idx="33">
                  <c:v>1762.4821619515176</c:v>
                </c:pt>
                <c:pt idx="34">
                  <c:v>1762.4821619515176</c:v>
                </c:pt>
                <c:pt idx="35">
                  <c:v>1762.4821619515176</c:v>
                </c:pt>
                <c:pt idx="36">
                  <c:v>1762.4821619515176</c:v>
                </c:pt>
                <c:pt idx="37">
                  <c:v>1762.4821619515176</c:v>
                </c:pt>
                <c:pt idx="38">
                  <c:v>1762.4821619515176</c:v>
                </c:pt>
                <c:pt idx="39">
                  <c:v>1762.4821619515176</c:v>
                </c:pt>
                <c:pt idx="40">
                  <c:v>1762.4821619515176</c:v>
                </c:pt>
                <c:pt idx="41">
                  <c:v>1762.4821619515176</c:v>
                </c:pt>
                <c:pt idx="42">
                  <c:v>1762.4821619515176</c:v>
                </c:pt>
                <c:pt idx="43">
                  <c:v>1762.4821619515176</c:v>
                </c:pt>
                <c:pt idx="44">
                  <c:v>1762.4821619515176</c:v>
                </c:pt>
                <c:pt idx="45">
                  <c:v>1762.4821619515176</c:v>
                </c:pt>
                <c:pt idx="46">
                  <c:v>1762.4821619515176</c:v>
                </c:pt>
                <c:pt idx="47">
                  <c:v>1762.4821619515176</c:v>
                </c:pt>
                <c:pt idx="48">
                  <c:v>1762.4821619515176</c:v>
                </c:pt>
                <c:pt idx="49">
                  <c:v>1762.4821619515176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E3-4632-ADFA-0A2318976815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tracing'!$Y$3:$Y$52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179.99955788966517</c:v>
                </c:pt>
                <c:pt idx="2">
                  <c:v>779.98926323763487</c:v>
                </c:pt>
                <c:pt idx="3">
                  <c:v>866.6261858296665</c:v>
                </c:pt>
                <c:pt idx="4">
                  <c:v>879.13619330742824</c:v>
                </c:pt>
                <c:pt idx="5">
                  <c:v>880.94258300275294</c:v>
                </c:pt>
                <c:pt idx="6">
                  <c:v>881.20341762082398</c:v>
                </c:pt>
                <c:pt idx="7">
                  <c:v>881.24108097575879</c:v>
                </c:pt>
                <c:pt idx="8">
                  <c:v>881.24108097575879</c:v>
                </c:pt>
                <c:pt idx="9">
                  <c:v>881.24108097575879</c:v>
                </c:pt>
                <c:pt idx="10">
                  <c:v>881.24108097575879</c:v>
                </c:pt>
                <c:pt idx="11">
                  <c:v>881.24108097575879</c:v>
                </c:pt>
                <c:pt idx="12">
                  <c:v>881.24108097575879</c:v>
                </c:pt>
                <c:pt idx="13">
                  <c:v>881.24108097575879</c:v>
                </c:pt>
                <c:pt idx="14">
                  <c:v>881.24108097575879</c:v>
                </c:pt>
                <c:pt idx="15">
                  <c:v>881.24108097575879</c:v>
                </c:pt>
                <c:pt idx="16">
                  <c:v>881.24108097575879</c:v>
                </c:pt>
                <c:pt idx="17">
                  <c:v>881.24108097575879</c:v>
                </c:pt>
                <c:pt idx="18">
                  <c:v>881.24108097575879</c:v>
                </c:pt>
                <c:pt idx="19">
                  <c:v>881.24108097575879</c:v>
                </c:pt>
                <c:pt idx="20">
                  <c:v>881.24108097575879</c:v>
                </c:pt>
                <c:pt idx="21">
                  <c:v>881.24108097575879</c:v>
                </c:pt>
                <c:pt idx="22">
                  <c:v>881.24108097575879</c:v>
                </c:pt>
                <c:pt idx="23">
                  <c:v>881.24108097575879</c:v>
                </c:pt>
                <c:pt idx="24">
                  <c:v>881.24108097575879</c:v>
                </c:pt>
                <c:pt idx="25">
                  <c:v>881.24108097575879</c:v>
                </c:pt>
                <c:pt idx="26">
                  <c:v>881.24108097575879</c:v>
                </c:pt>
                <c:pt idx="27">
                  <c:v>881.24108097575879</c:v>
                </c:pt>
                <c:pt idx="28">
                  <c:v>881.24108097575879</c:v>
                </c:pt>
                <c:pt idx="29">
                  <c:v>881.24108097575879</c:v>
                </c:pt>
                <c:pt idx="30">
                  <c:v>881.24108097575879</c:v>
                </c:pt>
                <c:pt idx="31">
                  <c:v>881.24108097575879</c:v>
                </c:pt>
                <c:pt idx="32">
                  <c:v>881.24108097575879</c:v>
                </c:pt>
                <c:pt idx="33">
                  <c:v>881.24108097575879</c:v>
                </c:pt>
                <c:pt idx="34">
                  <c:v>881.24108097575879</c:v>
                </c:pt>
                <c:pt idx="35">
                  <c:v>881.24108097575879</c:v>
                </c:pt>
                <c:pt idx="36">
                  <c:v>881.24108097575879</c:v>
                </c:pt>
                <c:pt idx="37">
                  <c:v>881.24108097575879</c:v>
                </c:pt>
                <c:pt idx="38">
                  <c:v>881.24108097575879</c:v>
                </c:pt>
                <c:pt idx="39">
                  <c:v>881.24108097575879</c:v>
                </c:pt>
                <c:pt idx="40">
                  <c:v>881.24108097575879</c:v>
                </c:pt>
                <c:pt idx="41">
                  <c:v>881.24108097575879</c:v>
                </c:pt>
                <c:pt idx="42">
                  <c:v>881.24108097575879</c:v>
                </c:pt>
                <c:pt idx="43">
                  <c:v>881.24108097575879</c:v>
                </c:pt>
                <c:pt idx="44">
                  <c:v>881.24108097575879</c:v>
                </c:pt>
                <c:pt idx="45">
                  <c:v>881.24108097575879</c:v>
                </c:pt>
                <c:pt idx="46">
                  <c:v>881.24108097575879</c:v>
                </c:pt>
                <c:pt idx="47">
                  <c:v>881.24108097575879</c:v>
                </c:pt>
                <c:pt idx="48">
                  <c:v>881.24108097575879</c:v>
                </c:pt>
                <c:pt idx="49">
                  <c:v>881.24108097575879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E3-4632-ADFA-0A2318976815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tracing'!$AA$3:$AA$52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38.877496301511023</c:v>
                </c:pt>
                <c:pt idx="2">
                  <c:v>168.43823429225682</c:v>
                </c:pt>
                <c:pt idx="3">
                  <c:v>187.15103706839801</c:v>
                </c:pt>
                <c:pt idx="4">
                  <c:v>189.85318257608051</c:v>
                </c:pt>
                <c:pt idx="5">
                  <c:v>190.24336241442555</c:v>
                </c:pt>
                <c:pt idx="6">
                  <c:v>190.2997026849265</c:v>
                </c:pt>
                <c:pt idx="7">
                  <c:v>190.30783796944641</c:v>
                </c:pt>
                <c:pt idx="8">
                  <c:v>190.30783796944641</c:v>
                </c:pt>
                <c:pt idx="9">
                  <c:v>190.30783796944641</c:v>
                </c:pt>
                <c:pt idx="10">
                  <c:v>190.30783796944641</c:v>
                </c:pt>
                <c:pt idx="11">
                  <c:v>190.30783796944641</c:v>
                </c:pt>
                <c:pt idx="12">
                  <c:v>190.30783796944641</c:v>
                </c:pt>
                <c:pt idx="13">
                  <c:v>190.30783796944641</c:v>
                </c:pt>
                <c:pt idx="14">
                  <c:v>190.30783796944641</c:v>
                </c:pt>
                <c:pt idx="15">
                  <c:v>190.30783796944641</c:v>
                </c:pt>
                <c:pt idx="16">
                  <c:v>190.30783796944641</c:v>
                </c:pt>
                <c:pt idx="17">
                  <c:v>190.30783796944641</c:v>
                </c:pt>
                <c:pt idx="18">
                  <c:v>190.30783796944641</c:v>
                </c:pt>
                <c:pt idx="19">
                  <c:v>190.30783796944641</c:v>
                </c:pt>
                <c:pt idx="20">
                  <c:v>190.30783796944641</c:v>
                </c:pt>
                <c:pt idx="21">
                  <c:v>190.30783796944641</c:v>
                </c:pt>
                <c:pt idx="22">
                  <c:v>190.30783796944641</c:v>
                </c:pt>
                <c:pt idx="23">
                  <c:v>190.30783796944641</c:v>
                </c:pt>
                <c:pt idx="24">
                  <c:v>190.30783796944641</c:v>
                </c:pt>
                <c:pt idx="25">
                  <c:v>190.30783796944641</c:v>
                </c:pt>
                <c:pt idx="26">
                  <c:v>190.30783796944641</c:v>
                </c:pt>
                <c:pt idx="27">
                  <c:v>190.30783796944641</c:v>
                </c:pt>
                <c:pt idx="28">
                  <c:v>190.30783796944641</c:v>
                </c:pt>
                <c:pt idx="29">
                  <c:v>190.30783796944641</c:v>
                </c:pt>
                <c:pt idx="30">
                  <c:v>190.30783796944641</c:v>
                </c:pt>
                <c:pt idx="31">
                  <c:v>190.30783796944641</c:v>
                </c:pt>
                <c:pt idx="32">
                  <c:v>190.30783796944641</c:v>
                </c:pt>
                <c:pt idx="33">
                  <c:v>190.30783796944641</c:v>
                </c:pt>
                <c:pt idx="34">
                  <c:v>190.30783796944641</c:v>
                </c:pt>
                <c:pt idx="35">
                  <c:v>190.30783796944641</c:v>
                </c:pt>
                <c:pt idx="36">
                  <c:v>190.30783796944641</c:v>
                </c:pt>
                <c:pt idx="37">
                  <c:v>190.30783796944641</c:v>
                </c:pt>
                <c:pt idx="38">
                  <c:v>190.30783796944641</c:v>
                </c:pt>
                <c:pt idx="39">
                  <c:v>190.30783796944641</c:v>
                </c:pt>
                <c:pt idx="40">
                  <c:v>190.30783796944641</c:v>
                </c:pt>
                <c:pt idx="41">
                  <c:v>190.30783796944641</c:v>
                </c:pt>
                <c:pt idx="42">
                  <c:v>190.30783796944641</c:v>
                </c:pt>
                <c:pt idx="43">
                  <c:v>190.30783796944641</c:v>
                </c:pt>
                <c:pt idx="44">
                  <c:v>190.30783796944641</c:v>
                </c:pt>
                <c:pt idx="45">
                  <c:v>190.30783796944641</c:v>
                </c:pt>
                <c:pt idx="46">
                  <c:v>190.30783796944641</c:v>
                </c:pt>
                <c:pt idx="47">
                  <c:v>190.30783796944641</c:v>
                </c:pt>
                <c:pt idx="48">
                  <c:v>190.30783796944641</c:v>
                </c:pt>
                <c:pt idx="49">
                  <c:v>190.30783796944641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E3-4632-ADFA-0A2318976815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tracing'!$AB$3:$AB$52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7.1999823155866061</c:v>
                </c:pt>
                <c:pt idx="2">
                  <c:v>31.199570529505394</c:v>
                </c:pt>
                <c:pt idx="3">
                  <c:v>34.665047433186658</c:v>
                </c:pt>
                <c:pt idx="4">
                  <c:v>35.165447732297125</c:v>
                </c:pt>
                <c:pt idx="5">
                  <c:v>35.237703320110114</c:v>
                </c:pt>
                <c:pt idx="6">
                  <c:v>35.248136704832959</c:v>
                </c:pt>
                <c:pt idx="7">
                  <c:v>35.249643239030348</c:v>
                </c:pt>
                <c:pt idx="8">
                  <c:v>35.249643239030348</c:v>
                </c:pt>
                <c:pt idx="9">
                  <c:v>35.249643239030348</c:v>
                </c:pt>
                <c:pt idx="10">
                  <c:v>35.249643239030348</c:v>
                </c:pt>
                <c:pt idx="11">
                  <c:v>35.249643239030348</c:v>
                </c:pt>
                <c:pt idx="12">
                  <c:v>35.249643239030348</c:v>
                </c:pt>
                <c:pt idx="13">
                  <c:v>35.249643239030348</c:v>
                </c:pt>
                <c:pt idx="14">
                  <c:v>35.249643239030348</c:v>
                </c:pt>
                <c:pt idx="15">
                  <c:v>35.249643239030348</c:v>
                </c:pt>
                <c:pt idx="16">
                  <c:v>35.249643239030348</c:v>
                </c:pt>
                <c:pt idx="17">
                  <c:v>35.249643239030348</c:v>
                </c:pt>
                <c:pt idx="18">
                  <c:v>35.249643239030348</c:v>
                </c:pt>
                <c:pt idx="19">
                  <c:v>35.249643239030348</c:v>
                </c:pt>
                <c:pt idx="20">
                  <c:v>35.249643239030348</c:v>
                </c:pt>
                <c:pt idx="21">
                  <c:v>35.249643239030348</c:v>
                </c:pt>
                <c:pt idx="22">
                  <c:v>35.249643239030348</c:v>
                </c:pt>
                <c:pt idx="23">
                  <c:v>35.249643239030348</c:v>
                </c:pt>
                <c:pt idx="24">
                  <c:v>35.249643239030348</c:v>
                </c:pt>
                <c:pt idx="25">
                  <c:v>35.249643239030348</c:v>
                </c:pt>
                <c:pt idx="26">
                  <c:v>35.249643239030348</c:v>
                </c:pt>
                <c:pt idx="27">
                  <c:v>35.249643239030348</c:v>
                </c:pt>
                <c:pt idx="28">
                  <c:v>35.249643239030348</c:v>
                </c:pt>
                <c:pt idx="29">
                  <c:v>35.249643239030348</c:v>
                </c:pt>
                <c:pt idx="30">
                  <c:v>35.249643239030348</c:v>
                </c:pt>
                <c:pt idx="31">
                  <c:v>35.249643239030348</c:v>
                </c:pt>
                <c:pt idx="32">
                  <c:v>35.249643239030348</c:v>
                </c:pt>
                <c:pt idx="33">
                  <c:v>35.249643239030348</c:v>
                </c:pt>
                <c:pt idx="34">
                  <c:v>35.249643239030348</c:v>
                </c:pt>
                <c:pt idx="35">
                  <c:v>35.249643239030348</c:v>
                </c:pt>
                <c:pt idx="36">
                  <c:v>35.249643239030348</c:v>
                </c:pt>
                <c:pt idx="37">
                  <c:v>35.249643239030348</c:v>
                </c:pt>
                <c:pt idx="38">
                  <c:v>35.249643239030348</c:v>
                </c:pt>
                <c:pt idx="39">
                  <c:v>35.249643239030348</c:v>
                </c:pt>
                <c:pt idx="40">
                  <c:v>35.249643239030348</c:v>
                </c:pt>
                <c:pt idx="41">
                  <c:v>35.249643239030348</c:v>
                </c:pt>
                <c:pt idx="42">
                  <c:v>35.249643239030348</c:v>
                </c:pt>
                <c:pt idx="43">
                  <c:v>35.249643239030348</c:v>
                </c:pt>
                <c:pt idx="44">
                  <c:v>35.249643239030348</c:v>
                </c:pt>
                <c:pt idx="45">
                  <c:v>35.249643239030348</c:v>
                </c:pt>
                <c:pt idx="46">
                  <c:v>35.249643239030348</c:v>
                </c:pt>
                <c:pt idx="47">
                  <c:v>35.249643239030348</c:v>
                </c:pt>
                <c:pt idx="48">
                  <c:v>35.249643239030348</c:v>
                </c:pt>
                <c:pt idx="49">
                  <c:v>35.249643239030348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E3-4632-ADFA-0A2318976815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'Succeed-no contact tracing'!$F$3:$F$52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'Succeed-no contact tracing'!$AC$3:$AC$52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1.4399964631173212</c:v>
                </c:pt>
                <c:pt idx="2">
                  <c:v>6.2399141059010788</c:v>
                </c:pt>
                <c:pt idx="3">
                  <c:v>6.9330094866373315</c:v>
                </c:pt>
                <c:pt idx="4">
                  <c:v>7.0330895464594256</c:v>
                </c:pt>
                <c:pt idx="5">
                  <c:v>7.0475406640220228</c:v>
                </c:pt>
                <c:pt idx="6">
                  <c:v>7.049627340966591</c:v>
                </c:pt>
                <c:pt idx="7">
                  <c:v>7.0499286478060696</c:v>
                </c:pt>
                <c:pt idx="8">
                  <c:v>7.0499286478060696</c:v>
                </c:pt>
                <c:pt idx="9">
                  <c:v>7.0499286478060696</c:v>
                </c:pt>
                <c:pt idx="10">
                  <c:v>7.0499286478060696</c:v>
                </c:pt>
                <c:pt idx="11">
                  <c:v>7.0499286478060696</c:v>
                </c:pt>
                <c:pt idx="12">
                  <c:v>7.0499286478060696</c:v>
                </c:pt>
                <c:pt idx="13">
                  <c:v>7.0499286478060696</c:v>
                </c:pt>
                <c:pt idx="14">
                  <c:v>7.0499286478060696</c:v>
                </c:pt>
                <c:pt idx="15">
                  <c:v>7.0499286478060696</c:v>
                </c:pt>
                <c:pt idx="16">
                  <c:v>7.0499286478060696</c:v>
                </c:pt>
                <c:pt idx="17">
                  <c:v>7.0499286478060696</c:v>
                </c:pt>
                <c:pt idx="18">
                  <c:v>7.0499286478060696</c:v>
                </c:pt>
                <c:pt idx="19">
                  <c:v>7.0499286478060696</c:v>
                </c:pt>
                <c:pt idx="20">
                  <c:v>7.0499286478060696</c:v>
                </c:pt>
                <c:pt idx="21">
                  <c:v>7.0499286478060696</c:v>
                </c:pt>
                <c:pt idx="22">
                  <c:v>7.0499286478060696</c:v>
                </c:pt>
                <c:pt idx="23">
                  <c:v>7.0499286478060696</c:v>
                </c:pt>
                <c:pt idx="24">
                  <c:v>7.0499286478060696</c:v>
                </c:pt>
                <c:pt idx="25">
                  <c:v>7.0499286478060696</c:v>
                </c:pt>
                <c:pt idx="26">
                  <c:v>7.0499286478060696</c:v>
                </c:pt>
                <c:pt idx="27">
                  <c:v>7.0499286478060696</c:v>
                </c:pt>
                <c:pt idx="28">
                  <c:v>7.0499286478060696</c:v>
                </c:pt>
                <c:pt idx="29">
                  <c:v>7.0499286478060696</c:v>
                </c:pt>
                <c:pt idx="30">
                  <c:v>7.0499286478060696</c:v>
                </c:pt>
                <c:pt idx="31">
                  <c:v>7.0499286478060696</c:v>
                </c:pt>
                <c:pt idx="32">
                  <c:v>7.0499286478060696</c:v>
                </c:pt>
                <c:pt idx="33">
                  <c:v>7.0499286478060696</c:v>
                </c:pt>
                <c:pt idx="34">
                  <c:v>7.0499286478060696</c:v>
                </c:pt>
                <c:pt idx="35">
                  <c:v>7.0499286478060696</c:v>
                </c:pt>
                <c:pt idx="36">
                  <c:v>7.0499286478060696</c:v>
                </c:pt>
                <c:pt idx="37">
                  <c:v>7.0499286478060696</c:v>
                </c:pt>
                <c:pt idx="38">
                  <c:v>7.0499286478060696</c:v>
                </c:pt>
                <c:pt idx="39">
                  <c:v>7.0499286478060696</c:v>
                </c:pt>
                <c:pt idx="40">
                  <c:v>7.0499286478060696</c:v>
                </c:pt>
                <c:pt idx="41">
                  <c:v>7.0499286478060696</c:v>
                </c:pt>
                <c:pt idx="42">
                  <c:v>7.0499286478060696</c:v>
                </c:pt>
                <c:pt idx="43">
                  <c:v>7.0499286478060696</c:v>
                </c:pt>
                <c:pt idx="44">
                  <c:v>7.0499286478060696</c:v>
                </c:pt>
                <c:pt idx="45">
                  <c:v>7.0499286478060696</c:v>
                </c:pt>
                <c:pt idx="46">
                  <c:v>7.0499286478060696</c:v>
                </c:pt>
                <c:pt idx="47">
                  <c:v>7.0499286478060696</c:v>
                </c:pt>
                <c:pt idx="48">
                  <c:v>7.0499286478060696</c:v>
                </c:pt>
                <c:pt idx="49">
                  <c:v>7.0499286478060696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E3-4632-ADFA-0A2318976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43451112456645"/>
          <c:y val="2.8244688054717554E-2"/>
          <c:w val="0.79528083699018404"/>
          <c:h val="0.82210746172569182"/>
        </c:manualLayout>
      </c:layout>
      <c:scatterChart>
        <c:scatterStyle val="lineMarker"/>
        <c:varyColors val="0"/>
        <c:ser>
          <c:idx val="5"/>
          <c:order val="0"/>
          <c:tx>
            <c:v>Symptoms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3w'!$R$3:$R$52</c:f>
              <c:numCache>
                <c:formatCode>#,##0</c:formatCode>
                <c:ptCount val="50"/>
                <c:pt idx="0">
                  <c:v>1710029.9999999986</c:v>
                </c:pt>
                <c:pt idx="1">
                  <c:v>1710138.3357842208</c:v>
                </c:pt>
                <c:pt idx="2">
                  <c:v>1710499.5554946789</c:v>
                </c:pt>
                <c:pt idx="3">
                  <c:v>1710065.1247955866</c:v>
                </c:pt>
                <c:pt idx="4">
                  <c:v>1710008.489767187</c:v>
                </c:pt>
                <c:pt idx="5">
                  <c:v>1710001.1067345398</c:v>
                </c:pt>
                <c:pt idx="6">
                  <c:v>1710000.1442749463</c:v>
                </c:pt>
                <c:pt idx="7">
                  <c:v>1710000.5209921049</c:v>
                </c:pt>
                <c:pt idx="8">
                  <c:v>1710001.881357624</c:v>
                </c:pt>
                <c:pt idx="9">
                  <c:v>1710006.7937810624</c:v>
                </c:pt>
                <c:pt idx="10">
                  <c:v>1710024.5330554929</c:v>
                </c:pt>
                <c:pt idx="11">
                  <c:v>1710088.5913644712</c:v>
                </c:pt>
                <c:pt idx="12">
                  <c:v>1710319.9115318554</c:v>
                </c:pt>
                <c:pt idx="13">
                  <c:v>1711155.2178849913</c:v>
                </c:pt>
                <c:pt idx="14">
                  <c:v>1714171.3983341998</c:v>
                </c:pt>
                <c:pt idx="15">
                  <c:v>1725060.5409664493</c:v>
                </c:pt>
                <c:pt idx="16">
                  <c:v>1764348.1447874084</c:v>
                </c:pt>
                <c:pt idx="17">
                  <c:v>1905760.523727827</c:v>
                </c:pt>
                <c:pt idx="18">
                  <c:v>2417849.155885926</c:v>
                </c:pt>
                <c:pt idx="19">
                  <c:v>4288730.3457882721</c:v>
                </c:pt>
                <c:pt idx="20">
                  <c:v>9543572.9229167197</c:v>
                </c:pt>
                <c:pt idx="21">
                  <c:v>14073793.982710941</c:v>
                </c:pt>
                <c:pt idx="22">
                  <c:v>5964975.9621500606</c:v>
                </c:pt>
                <c:pt idx="23">
                  <c:v>1942431.485155873</c:v>
                </c:pt>
                <c:pt idx="24">
                  <c:v>1717738.7041572318</c:v>
                </c:pt>
                <c:pt idx="25">
                  <c:v>1710244.388752443</c:v>
                </c:pt>
                <c:pt idx="26">
                  <c:v>1710007.7100405681</c:v>
                </c:pt>
                <c:pt idx="27">
                  <c:v>1710000.2432306358</c:v>
                </c:pt>
                <c:pt idx="28">
                  <c:v>1710000.0076732517</c:v>
                </c:pt>
                <c:pt idx="29">
                  <c:v>1710000</c:v>
                </c:pt>
                <c:pt idx="30">
                  <c:v>1710000</c:v>
                </c:pt>
                <c:pt idx="31">
                  <c:v>1710000</c:v>
                </c:pt>
                <c:pt idx="32">
                  <c:v>1710000</c:v>
                </c:pt>
                <c:pt idx="33">
                  <c:v>1710000</c:v>
                </c:pt>
                <c:pt idx="34">
                  <c:v>1710000</c:v>
                </c:pt>
                <c:pt idx="35">
                  <c:v>1710000</c:v>
                </c:pt>
                <c:pt idx="36">
                  <c:v>1710000</c:v>
                </c:pt>
                <c:pt idx="37">
                  <c:v>1710000</c:v>
                </c:pt>
                <c:pt idx="38">
                  <c:v>1710000</c:v>
                </c:pt>
                <c:pt idx="39">
                  <c:v>1710000</c:v>
                </c:pt>
                <c:pt idx="40">
                  <c:v>1710000</c:v>
                </c:pt>
                <c:pt idx="41">
                  <c:v>1710000</c:v>
                </c:pt>
                <c:pt idx="42">
                  <c:v>1710000</c:v>
                </c:pt>
                <c:pt idx="43">
                  <c:v>1710000</c:v>
                </c:pt>
                <c:pt idx="44">
                  <c:v>1710000</c:v>
                </c:pt>
                <c:pt idx="45">
                  <c:v>1710000</c:v>
                </c:pt>
                <c:pt idx="46">
                  <c:v>1710000</c:v>
                </c:pt>
                <c:pt idx="47">
                  <c:v>1710000</c:v>
                </c:pt>
                <c:pt idx="48">
                  <c:v>1710000</c:v>
                </c:pt>
                <c:pt idx="49">
                  <c:v>1710000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40-48E7-B77C-B3F8CE55FDCE}"/>
            </c:ext>
          </c:extLst>
        </c:ser>
        <c:ser>
          <c:idx val="0"/>
          <c:order val="1"/>
          <c:tx>
            <c:v>All cases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3w'!$N$3:$N$52</c:f>
              <c:numCache>
                <c:formatCode>#,##0</c:formatCode>
                <c:ptCount val="50"/>
                <c:pt idx="0">
                  <c:v>59.99999999739547</c:v>
                </c:pt>
                <c:pt idx="1">
                  <c:v>276.67156844179976</c:v>
                </c:pt>
                <c:pt idx="2">
                  <c:v>999.11098935778762</c:v>
                </c:pt>
                <c:pt idx="3">
                  <c:v>130.24959117291513</c:v>
                </c:pt>
                <c:pt idx="4">
                  <c:v>16.979534374184091</c:v>
                </c:pt>
                <c:pt idx="5">
                  <c:v>2.2134690796926648</c:v>
                </c:pt>
                <c:pt idx="6">
                  <c:v>0.28854989264637254</c:v>
                </c:pt>
                <c:pt idx="7">
                  <c:v>1.0419842095821252</c:v>
                </c:pt>
                <c:pt idx="8">
                  <c:v>3.7627152477126558</c:v>
                </c:pt>
                <c:pt idx="9">
                  <c:v>13.587562124772745</c:v>
                </c:pt>
                <c:pt idx="10">
                  <c:v>49.066110985873657</c:v>
                </c:pt>
                <c:pt idx="11">
                  <c:v>177.1827289424044</c:v>
                </c:pt>
                <c:pt idx="12">
                  <c:v>639.82306371057621</c:v>
                </c:pt>
                <c:pt idx="13">
                  <c:v>2310.4357699825773</c:v>
                </c:pt>
                <c:pt idx="14">
                  <c:v>8342.7966683995437</c:v>
                </c:pt>
                <c:pt idx="15">
                  <c:v>30121.081932898753</c:v>
                </c:pt>
                <c:pt idx="16">
                  <c:v>108696.28957481692</c:v>
                </c:pt>
                <c:pt idx="17">
                  <c:v>391521.04745565419</c:v>
                </c:pt>
                <c:pt idx="18">
                  <c:v>1415698.3117718517</c:v>
                </c:pt>
                <c:pt idx="19">
                  <c:v>5157460.6915765433</c:v>
                </c:pt>
                <c:pt idx="20">
                  <c:v>15667145.845833439</c:v>
                </c:pt>
                <c:pt idx="21">
                  <c:v>24727587.965421882</c:v>
                </c:pt>
                <c:pt idx="22">
                  <c:v>8509951.9243001211</c:v>
                </c:pt>
                <c:pt idx="23">
                  <c:v>464862.970311746</c:v>
                </c:pt>
                <c:pt idx="24">
                  <c:v>15477.408314463777</c:v>
                </c:pt>
                <c:pt idx="25">
                  <c:v>488.77750488580256</c:v>
                </c:pt>
                <c:pt idx="26">
                  <c:v>15.420081136360148</c:v>
                </c:pt>
                <c:pt idx="27">
                  <c:v>0.48646127141088735</c:v>
                </c:pt>
                <c:pt idx="28">
                  <c:v>1.5346503505486719E-2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40-48E7-B77C-B3F8CE55FDCE}"/>
            </c:ext>
          </c:extLst>
        </c:ser>
        <c:ser>
          <c:idx val="1"/>
          <c:order val="2"/>
          <c:tx>
            <c:v>Symptomatic cases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3w'!$O$3:$O$52</c:f>
              <c:numCache>
                <c:formatCode>#,##0</c:formatCode>
                <c:ptCount val="50"/>
                <c:pt idx="0">
                  <c:v>29.999999998697735</c:v>
                </c:pt>
                <c:pt idx="1">
                  <c:v>138.33578422089988</c:v>
                </c:pt>
                <c:pt idx="2">
                  <c:v>499.55549467889381</c:v>
                </c:pt>
                <c:pt idx="3">
                  <c:v>65.124795586457566</c:v>
                </c:pt>
                <c:pt idx="4">
                  <c:v>8.4897671870920455</c:v>
                </c:pt>
                <c:pt idx="5">
                  <c:v>1.1067345398463324</c:v>
                </c:pt>
                <c:pt idx="6">
                  <c:v>0.14427494632318627</c:v>
                </c:pt>
                <c:pt idx="7">
                  <c:v>0.52099210479106262</c:v>
                </c:pt>
                <c:pt idx="8">
                  <c:v>1.8813576238563279</c:v>
                </c:pt>
                <c:pt idx="9">
                  <c:v>6.7937810623863726</c:v>
                </c:pt>
                <c:pt idx="10">
                  <c:v>24.533055492936828</c:v>
                </c:pt>
                <c:pt idx="11">
                  <c:v>88.591364471202198</c:v>
                </c:pt>
                <c:pt idx="12">
                  <c:v>319.9115318552881</c:v>
                </c:pt>
                <c:pt idx="13">
                  <c:v>1155.2178849912887</c:v>
                </c:pt>
                <c:pt idx="14">
                  <c:v>4171.3983341997719</c:v>
                </c:pt>
                <c:pt idx="15">
                  <c:v>15060.540966449376</c:v>
                </c:pt>
                <c:pt idx="16">
                  <c:v>54348.144787408462</c:v>
                </c:pt>
                <c:pt idx="17">
                  <c:v>195760.52372782709</c:v>
                </c:pt>
                <c:pt idx="18">
                  <c:v>707849.15588592587</c:v>
                </c:pt>
                <c:pt idx="19">
                  <c:v>2578730.3457882716</c:v>
                </c:pt>
                <c:pt idx="20">
                  <c:v>7833572.9229167197</c:v>
                </c:pt>
                <c:pt idx="21">
                  <c:v>12363793.982710941</c:v>
                </c:pt>
                <c:pt idx="22">
                  <c:v>4254975.9621500606</c:v>
                </c:pt>
                <c:pt idx="23">
                  <c:v>232431.485155873</c:v>
                </c:pt>
                <c:pt idx="24">
                  <c:v>7738.7041572318885</c:v>
                </c:pt>
                <c:pt idx="25">
                  <c:v>244.38875244290128</c:v>
                </c:pt>
                <c:pt idx="26">
                  <c:v>7.7100405681800739</c:v>
                </c:pt>
                <c:pt idx="27">
                  <c:v>0.24323063570544368</c:v>
                </c:pt>
                <c:pt idx="28">
                  <c:v>7.6732517527433597E-3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40-48E7-B77C-B3F8CE55FDCE}"/>
            </c:ext>
          </c:extLst>
        </c:ser>
        <c:ser>
          <c:idx val="2"/>
          <c:order val="3"/>
          <c:tx>
            <c:v>Confirmed cases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3w'!$S$3:$S$52</c:f>
              <c:numCache>
                <c:formatCode>#,##0</c:formatCode>
                <c:ptCount val="50"/>
                <c:pt idx="0">
                  <c:v>6.4799073697648586</c:v>
                </c:pt>
                <c:pt idx="1">
                  <c:v>29.878559916597645</c:v>
                </c:pt>
                <c:pt idx="2">
                  <c:v>107.87830908785104</c:v>
                </c:pt>
                <c:pt idx="3">
                  <c:v>14.066519338115478</c:v>
                </c:pt>
                <c:pt idx="4">
                  <c:v>1.8337822940850557</c:v>
                </c:pt>
                <c:pt idx="5">
                  <c:v>0.23905453453928932</c:v>
                </c:pt>
                <c:pt idx="6">
                  <c:v>3.1163386263419069E-2</c:v>
                </c:pt>
                <c:pt idx="7">
                  <c:v>0.11253426669793763</c:v>
                </c:pt>
                <c:pt idx="8">
                  <c:v>0.40637288245328251</c:v>
                </c:pt>
                <c:pt idx="9">
                  <c:v>1.4674519589907291</c:v>
                </c:pt>
                <c:pt idx="10">
                  <c:v>5.2990780404257265</c:v>
                </c:pt>
                <c:pt idx="11">
                  <c:v>19.134926976016221</c:v>
                </c:pt>
                <c:pt idx="12">
                  <c:v>69.090359262531976</c:v>
                </c:pt>
                <c:pt idx="13">
                  <c:v>249.38980092192696</c:v>
                </c:pt>
                <c:pt idx="14">
                  <c:v>899.23546314007865</c:v>
                </c:pt>
                <c:pt idx="15">
                  <c:v>3229.9354572299571</c:v>
                </c:pt>
                <c:pt idx="16">
                  <c:v>11444.555119127881</c:v>
                </c:pt>
                <c:pt idx="17">
                  <c:v>34200</c:v>
                </c:pt>
                <c:pt idx="18">
                  <c:v>34200</c:v>
                </c:pt>
                <c:pt idx="19">
                  <c:v>34200</c:v>
                </c:pt>
                <c:pt idx="20">
                  <c:v>34200</c:v>
                </c:pt>
                <c:pt idx="21">
                  <c:v>34200</c:v>
                </c:pt>
                <c:pt idx="22">
                  <c:v>34200</c:v>
                </c:pt>
                <c:pt idx="23">
                  <c:v>34200</c:v>
                </c:pt>
                <c:pt idx="24">
                  <c:v>1665.4240032392256</c:v>
                </c:pt>
                <c:pt idx="25">
                  <c:v>52.781824182829908</c:v>
                </c:pt>
                <c:pt idx="26">
                  <c:v>1.6653626444669387</c:v>
                </c:pt>
                <c:pt idx="27">
                  <c:v>5.2537811223276693E-2</c:v>
                </c:pt>
                <c:pt idx="28">
                  <c:v>1.6574223725325263E-3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40-48E7-B77C-B3F8CE55FDCE}"/>
            </c:ext>
          </c:extLst>
        </c:ser>
        <c:ser>
          <c:idx val="3"/>
          <c:order val="4"/>
          <c:tx>
            <c:v>ICU cases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3w'!$U$3:$U$52</c:f>
              <c:numCache>
                <c:formatCode>#,##0</c:formatCode>
                <c:ptCount val="50"/>
                <c:pt idx="0">
                  <c:v>1.1999999999479094</c:v>
                </c:pt>
                <c:pt idx="1">
                  <c:v>5.5334313688359957</c:v>
                </c:pt>
                <c:pt idx="2">
                  <c:v>19.982219787155753</c:v>
                </c:pt>
                <c:pt idx="3">
                  <c:v>2.6049918234583025</c:v>
                </c:pt>
                <c:pt idx="4">
                  <c:v>0.33959068748368182</c:v>
                </c:pt>
                <c:pt idx="5">
                  <c:v>4.4269381593853296E-2</c:v>
                </c:pt>
                <c:pt idx="6">
                  <c:v>5.7709978529274508E-3</c:v>
                </c:pt>
                <c:pt idx="7">
                  <c:v>2.0839684191642505E-2</c:v>
                </c:pt>
                <c:pt idx="8">
                  <c:v>7.5254304954253115E-2</c:v>
                </c:pt>
                <c:pt idx="9">
                  <c:v>0.2717512424954549</c:v>
                </c:pt>
                <c:pt idx="10">
                  <c:v>0.98132221971747313</c:v>
                </c:pt>
                <c:pt idx="11">
                  <c:v>3.5436545788480878</c:v>
                </c:pt>
                <c:pt idx="12">
                  <c:v>12.796461274211524</c:v>
                </c:pt>
                <c:pt idx="13">
                  <c:v>46.208715399651545</c:v>
                </c:pt>
                <c:pt idx="14">
                  <c:v>166.85593336799087</c:v>
                </c:pt>
                <c:pt idx="15">
                  <c:v>602.42163865797511</c:v>
                </c:pt>
                <c:pt idx="16">
                  <c:v>2173.9257914963387</c:v>
                </c:pt>
                <c:pt idx="17">
                  <c:v>7830.4209491130841</c:v>
                </c:pt>
                <c:pt idx="18">
                  <c:v>28313.966235437034</c:v>
                </c:pt>
                <c:pt idx="19">
                  <c:v>103149.21383153087</c:v>
                </c:pt>
                <c:pt idx="20">
                  <c:v>313342.91691666882</c:v>
                </c:pt>
                <c:pt idx="21">
                  <c:v>494551.75930843764</c:v>
                </c:pt>
                <c:pt idx="22">
                  <c:v>170199.03848600242</c:v>
                </c:pt>
                <c:pt idx="23">
                  <c:v>9297.2594062349199</c:v>
                </c:pt>
                <c:pt idx="24">
                  <c:v>309.54816628927557</c:v>
                </c:pt>
                <c:pt idx="25">
                  <c:v>9.7755500977160512</c:v>
                </c:pt>
                <c:pt idx="26">
                  <c:v>0.30840162272720295</c:v>
                </c:pt>
                <c:pt idx="27">
                  <c:v>9.7292254282177471E-3</c:v>
                </c:pt>
                <c:pt idx="28">
                  <c:v>3.0693007010973439E-4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C40-48E7-B77C-B3F8CE55FDCE}"/>
            </c:ext>
          </c:extLst>
        </c:ser>
        <c:ser>
          <c:idx val="4"/>
          <c:order val="5"/>
          <c:tx>
            <c:v>Deaths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'Fail-shorten lock down 3w'!$F$3:$F$52</c:f>
              <c:numCache>
                <c:formatCode>General</c:formatCode>
                <c:ptCount val="50"/>
                <c:pt idx="0">
                  <c:v>1.5</c:v>
                </c:pt>
                <c:pt idx="1">
                  <c:v>4.5</c:v>
                </c:pt>
                <c:pt idx="2">
                  <c:v>7.5</c:v>
                </c:pt>
                <c:pt idx="3">
                  <c:v>10.5</c:v>
                </c:pt>
                <c:pt idx="4">
                  <c:v>13.5</c:v>
                </c:pt>
                <c:pt idx="5">
                  <c:v>16.5</c:v>
                </c:pt>
                <c:pt idx="6">
                  <c:v>19.5</c:v>
                </c:pt>
                <c:pt idx="7">
                  <c:v>22.5</c:v>
                </c:pt>
                <c:pt idx="8">
                  <c:v>25.5</c:v>
                </c:pt>
                <c:pt idx="9">
                  <c:v>28.5</c:v>
                </c:pt>
                <c:pt idx="10">
                  <c:v>31.5</c:v>
                </c:pt>
                <c:pt idx="11">
                  <c:v>34.5</c:v>
                </c:pt>
                <c:pt idx="12">
                  <c:v>37.5</c:v>
                </c:pt>
                <c:pt idx="13">
                  <c:v>40.5</c:v>
                </c:pt>
                <c:pt idx="14">
                  <c:v>43.5</c:v>
                </c:pt>
                <c:pt idx="15">
                  <c:v>46.5</c:v>
                </c:pt>
                <c:pt idx="16">
                  <c:v>49.5</c:v>
                </c:pt>
                <c:pt idx="17">
                  <c:v>52.5</c:v>
                </c:pt>
                <c:pt idx="18">
                  <c:v>55.5</c:v>
                </c:pt>
                <c:pt idx="19">
                  <c:v>58.5</c:v>
                </c:pt>
                <c:pt idx="20">
                  <c:v>61.5</c:v>
                </c:pt>
                <c:pt idx="21">
                  <c:v>64.5</c:v>
                </c:pt>
                <c:pt idx="22">
                  <c:v>67.5</c:v>
                </c:pt>
                <c:pt idx="23">
                  <c:v>70.5</c:v>
                </c:pt>
                <c:pt idx="24">
                  <c:v>73.5</c:v>
                </c:pt>
                <c:pt idx="25">
                  <c:v>76.5</c:v>
                </c:pt>
                <c:pt idx="26">
                  <c:v>79.5</c:v>
                </c:pt>
                <c:pt idx="27">
                  <c:v>82.5</c:v>
                </c:pt>
                <c:pt idx="28">
                  <c:v>85.5</c:v>
                </c:pt>
                <c:pt idx="29">
                  <c:v>88.5</c:v>
                </c:pt>
                <c:pt idx="30">
                  <c:v>91.5</c:v>
                </c:pt>
                <c:pt idx="31">
                  <c:v>94.5</c:v>
                </c:pt>
                <c:pt idx="32">
                  <c:v>97.5</c:v>
                </c:pt>
                <c:pt idx="33">
                  <c:v>100.5</c:v>
                </c:pt>
                <c:pt idx="34">
                  <c:v>103.5</c:v>
                </c:pt>
                <c:pt idx="35">
                  <c:v>106.5</c:v>
                </c:pt>
                <c:pt idx="36">
                  <c:v>109.5</c:v>
                </c:pt>
                <c:pt idx="37">
                  <c:v>112.5</c:v>
                </c:pt>
                <c:pt idx="38">
                  <c:v>115.5</c:v>
                </c:pt>
                <c:pt idx="39">
                  <c:v>118.5</c:v>
                </c:pt>
                <c:pt idx="40">
                  <c:v>121.5</c:v>
                </c:pt>
                <c:pt idx="41">
                  <c:v>124.5</c:v>
                </c:pt>
                <c:pt idx="42">
                  <c:v>127.5</c:v>
                </c:pt>
                <c:pt idx="43">
                  <c:v>130.5</c:v>
                </c:pt>
                <c:pt idx="44">
                  <c:v>133.5</c:v>
                </c:pt>
                <c:pt idx="45">
                  <c:v>136.5</c:v>
                </c:pt>
                <c:pt idx="46">
                  <c:v>139.5</c:v>
                </c:pt>
                <c:pt idx="47">
                  <c:v>142.5</c:v>
                </c:pt>
                <c:pt idx="48">
                  <c:v>145.5</c:v>
                </c:pt>
                <c:pt idx="49">
                  <c:v>148.5</c:v>
                </c:pt>
              </c:numCache>
            </c:numRef>
          </c:xVal>
          <c:yVal>
            <c:numRef>
              <c:f>'Fail-shorten lock down 3w'!$W$3:$W$52</c:f>
              <c:numCache>
                <c:formatCode>#,##0</c:formatCode>
                <c:ptCount val="50"/>
                <c:pt idx="0">
                  <c:v>0.23999999998958188</c:v>
                </c:pt>
                <c:pt idx="1">
                  <c:v>1.1066862737671992</c:v>
                </c:pt>
                <c:pt idx="2">
                  <c:v>3.9964439574311506</c:v>
                </c:pt>
                <c:pt idx="3">
                  <c:v>0.5209983646916605</c:v>
                </c:pt>
                <c:pt idx="4">
                  <c:v>6.7918137496736364E-2</c:v>
                </c:pt>
                <c:pt idx="5">
                  <c:v>8.8538763187706593E-3</c:v>
                </c:pt>
                <c:pt idx="6">
                  <c:v>1.1541995705854902E-3</c:v>
                </c:pt>
                <c:pt idx="7">
                  <c:v>4.1679368383285009E-3</c:v>
                </c:pt>
                <c:pt idx="8">
                  <c:v>1.5050860990850623E-2</c:v>
                </c:pt>
                <c:pt idx="9">
                  <c:v>5.4350248499090981E-2</c:v>
                </c:pt>
                <c:pt idx="10">
                  <c:v>0.19626444394349463</c:v>
                </c:pt>
                <c:pt idx="11">
                  <c:v>0.70873091576961755</c:v>
                </c:pt>
                <c:pt idx="12">
                  <c:v>2.5592922548423047</c:v>
                </c:pt>
                <c:pt idx="13">
                  <c:v>9.2417430799303091</c:v>
                </c:pt>
                <c:pt idx="14">
                  <c:v>49.227966683995433</c:v>
                </c:pt>
                <c:pt idx="15">
                  <c:v>267.01081932898757</c:v>
                </c:pt>
                <c:pt idx="16">
                  <c:v>1052.7628957481693</c:v>
                </c:pt>
                <c:pt idx="17">
                  <c:v>3881.0104745565422</c:v>
                </c:pt>
                <c:pt idx="18">
                  <c:v>14122.783117718516</c:v>
                </c:pt>
                <c:pt idx="19">
                  <c:v>51540.406915765438</c:v>
                </c:pt>
                <c:pt idx="20">
                  <c:v>156637.2584583344</c:v>
                </c:pt>
                <c:pt idx="21">
                  <c:v>247241.67965421881</c:v>
                </c:pt>
                <c:pt idx="22">
                  <c:v>85065.319243001213</c:v>
                </c:pt>
                <c:pt idx="23">
                  <c:v>4614.4297031174601</c:v>
                </c:pt>
                <c:pt idx="24">
                  <c:v>120.57408314463778</c:v>
                </c:pt>
                <c:pt idx="25">
                  <c:v>1.9551100195432103</c:v>
                </c:pt>
                <c:pt idx="26">
                  <c:v>6.168032454544059E-2</c:v>
                </c:pt>
                <c:pt idx="27">
                  <c:v>1.9458450856435494E-3</c:v>
                </c:pt>
                <c:pt idx="28">
                  <c:v>6.1386014021946878E-5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40-48E7-B77C-B3F8CE55F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45872"/>
        <c:axId val="317941280"/>
      </c:scatterChart>
      <c:valAx>
        <c:axId val="317945872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Time (weeks)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1280"/>
        <c:crosses val="autoZero"/>
        <c:crossBetween val="midCat"/>
        <c:majorUnit val="30"/>
        <c:minorUnit val="10"/>
      </c:valAx>
      <c:valAx>
        <c:axId val="317941280"/>
        <c:scaling>
          <c:logBase val="10"/>
          <c:orientation val="minMax"/>
          <c:max val="10000000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45872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5462275174398388"/>
          <c:y val="5.0722219781520486E-2"/>
          <c:w val="0.29762191805007188"/>
          <c:h val="0.27626119945629035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985325-4E3C-4423-9CB9-400189A99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2B49F86-3DF6-4DF0-8F5F-25D9420FC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2A5E792-912E-42DE-BA83-77E919236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1A9219-2777-41DD-BED5-D19C819B0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9D4B6A-A062-4B95-9BA0-1956466D3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05CEFB-11B9-4F65-B759-2A51448C1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816B9D-B06E-4A5D-BF7B-8292A8F64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05F1DC-CB7A-4CD5-9E7D-76DE5E050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8E7E7D-8C13-40BF-9554-58E261C02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7E5594-E081-4E84-8E7D-5397325B1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1A2FCB-CD4B-4089-A4C5-A59C1FCDB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0E2AA6-1B11-4422-AE95-40CBE80E5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B40488-D81A-4053-865E-AF3CB87A1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E45E3C-B37F-47C3-B9BB-B6BB333C9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2A6EA3C-D8A0-4240-9106-8357712A7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ECEEB9-AA0A-4CFE-8736-413F07A28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84A33D-2E3C-410D-964B-F2E102F44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5A8F4D-8499-40A7-B76C-22CCFA90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D62E91-6C2A-411B-B15D-0D93DFD35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FC68C3-7A48-491E-92BC-21A7075AD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1C37C3-7A48-46E1-B5E3-80AF37FDA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6DD672-4533-45E9-A167-EE4827E2B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640A6EC-917F-4F21-9528-9F38A56A4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A42528-0228-4770-A3EA-66D4C4779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8472D4-85C5-401C-B3F9-B113CE127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0705D5-EE83-43D9-8FDB-EDE5EA69C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9481E2-0B49-4E3E-B7C5-AB39E9DC0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88E5CC-4614-432B-9F94-4AA287F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C6BCB4-8DF8-4CE4-8753-3D13DDCF8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818894-A846-4F7D-9B27-3C972A209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07A045-58C9-42D5-A9CF-806ADC153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2670A1-9AF9-4228-8E9C-2D9A81969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9236BC-7CFE-418F-B213-85D08E392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CD18B61-FE9F-4F70-94B0-176BB5BBD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05C908-A92F-437F-B713-34D2697C2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99EA4C9-5A9A-4E22-BCDB-188F31E9F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3AC8F9-B115-4C91-971F-39322BC78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808401-AF8B-4854-A83E-8DDFF8122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0DB5C0-7B25-48D6-82EE-4C378DFAC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C2E4DA-6735-4BDF-8E2D-7FDCD6CB0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C304E1-4597-4505-B065-45A2DFCFA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5529AD-05AF-4D9D-BF1A-D2F580446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811CB2-B06C-40D2-AADC-DBBC682A1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3D35A9-E8AE-42CC-B91E-5C26426F1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FB02D5-E062-4641-A3A9-B7B2DD0BB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7880B9-54CB-4E39-86C8-53CE927F9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9C6562-36EC-4E5C-91FD-D102C9535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0F93B7C-54C9-4DF2-8607-EC5427A36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4166696</xdr:colOff>
      <xdr:row>25</xdr:row>
      <xdr:rowOff>8502</xdr:rowOff>
    </xdr:from>
    <xdr:to>
      <xdr:col>4</xdr:col>
      <xdr:colOff>368769</xdr:colOff>
      <xdr:row>42</xdr:row>
      <xdr:rowOff>12989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4FB279-FFB7-425B-B1CA-D7C4DA55C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0</xdr:col>
      <xdr:colOff>4259357</xdr:colOff>
      <xdr:row>42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DEC204-86FC-428C-BBC7-DCBA4B3F0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133124</xdr:rowOff>
    </xdr:from>
    <xdr:to>
      <xdr:col>0</xdr:col>
      <xdr:colOff>4253567</xdr:colOff>
      <xdr:row>58</xdr:row>
      <xdr:rowOff>137611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00B9AA9-68E0-43C2-9663-76ABC32FE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4181826</xdr:colOff>
      <xdr:row>41</xdr:row>
      <xdr:rowOff>133124</xdr:rowOff>
    </xdr:from>
    <xdr:to>
      <xdr:col>4</xdr:col>
      <xdr:colOff>383899</xdr:colOff>
      <xdr:row>58</xdr:row>
      <xdr:rowOff>137612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55533F-E8C8-4572-8379-E76ABEE5E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7081B-3059-47F2-BB72-827F734C88F5}">
  <dimension ref="A1:AO65"/>
  <sheetViews>
    <sheetView tabSelected="1" topLeftCell="A5" zoomScale="81" zoomScaleNormal="81" workbookViewId="0">
      <selection activeCell="A20" sqref="A20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7" width="10.41796875" customWidth="1"/>
    <col min="8" max="10" width="12.9453125" customWidth="1"/>
    <col min="11" max="11" width="22.62890625" customWidth="1"/>
    <col min="12" max="12" width="15.05078125" customWidth="1"/>
    <col min="13" max="13" width="15.83984375" customWidth="1"/>
    <col min="14" max="14" width="12.1015625" style="3" customWidth="1"/>
    <col min="15" max="16" width="13.7890625" style="3" customWidth="1"/>
    <col min="17" max="17" width="13.3671875" style="3" customWidth="1"/>
    <col min="18" max="18" width="12.578125" style="3" customWidth="1"/>
    <col min="19" max="19" width="12.47265625" style="3" customWidth="1"/>
    <col min="20" max="20" width="14.3671875" style="3" customWidth="1"/>
    <col min="21" max="23" width="10.578125" style="3" customWidth="1"/>
    <col min="24" max="26" width="16.05078125" style="3" customWidth="1"/>
    <col min="27" max="29" width="15.83984375" style="3" customWidth="1"/>
  </cols>
  <sheetData>
    <row r="1" spans="1:41" x14ac:dyDescent="0.55000000000000004">
      <c r="A1" s="18" t="s">
        <v>35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</row>
    <row r="2" spans="1:41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30</v>
      </c>
      <c r="H2" s="4" t="s">
        <v>32</v>
      </c>
      <c r="I2" s="6" t="s">
        <v>36</v>
      </c>
      <c r="J2" s="6" t="s">
        <v>25</v>
      </c>
      <c r="K2" s="6" t="s">
        <v>41</v>
      </c>
      <c r="L2" s="6" t="s">
        <v>28</v>
      </c>
      <c r="M2" s="6" t="s">
        <v>40</v>
      </c>
      <c r="N2" s="5" t="s">
        <v>9</v>
      </c>
      <c r="O2" s="5" t="s">
        <v>10</v>
      </c>
      <c r="P2" s="37" t="s">
        <v>66</v>
      </c>
      <c r="Q2" s="37" t="s">
        <v>11</v>
      </c>
      <c r="R2" s="37" t="s">
        <v>17</v>
      </c>
      <c r="S2" s="37" t="s">
        <v>12</v>
      </c>
      <c r="T2" s="37" t="s">
        <v>16</v>
      </c>
      <c r="U2" s="37" t="s">
        <v>13</v>
      </c>
      <c r="V2" s="5" t="s">
        <v>19</v>
      </c>
      <c r="W2" s="5" t="s">
        <v>21</v>
      </c>
      <c r="X2" s="5" t="s">
        <v>14</v>
      </c>
      <c r="Y2" s="5" t="s">
        <v>23</v>
      </c>
      <c r="Z2" s="5" t="s">
        <v>43</v>
      </c>
      <c r="AA2" s="5" t="s">
        <v>15</v>
      </c>
      <c r="AB2" s="5" t="s">
        <v>24</v>
      </c>
      <c r="AC2" s="5" t="s">
        <v>22</v>
      </c>
      <c r="AH2"/>
      <c r="AI2"/>
      <c r="AJ2"/>
      <c r="AK2"/>
      <c r="AL2"/>
      <c r="AM2"/>
      <c r="AN2"/>
      <c r="AO2"/>
    </row>
    <row r="3" spans="1:41" x14ac:dyDescent="0.55000000000000004">
      <c r="A3" t="s">
        <v>2</v>
      </c>
      <c r="C3" s="7">
        <v>4</v>
      </c>
      <c r="E3">
        <v>1</v>
      </c>
      <c r="F3">
        <f>(E3-0.5)*$C$4</f>
        <v>1.5</v>
      </c>
      <c r="G3" s="15">
        <f t="shared" ref="G3:G34" si="0">IF(F3&lt;$C$10,IF(F3&lt;$C$9,$C$8*$C$4*$C$3,$C$8*$C$4*$C$3*(1-$C$19)),IF(F3&lt;$C$9,$C$8*$C$4*$C$23,$C$8*$C$4*$C$23*(1-$C$19)))</f>
        <v>60</v>
      </c>
      <c r="H3" s="14">
        <f>G3/$D$6</f>
        <v>1.0526315789473683E-6</v>
      </c>
      <c r="I3" s="14">
        <f>1-$H$3</f>
        <v>0.9999989473684211</v>
      </c>
      <c r="J3" s="14">
        <f>1-I3</f>
        <v>1.0526315789016749E-6</v>
      </c>
      <c r="K3" s="14" t="str">
        <f>IF(J3*$D$6&lt;0.1,"Eliminated",IF(J3*$D$6&lt;1,"Possibly eliminated",IF(J3*$D$6&lt;10,"Approaching elimination", "Epidemic ongoing")))</f>
        <v>Epidemic ongoing</v>
      </c>
      <c r="L3" s="14">
        <f t="shared" ref="L3:L10" si="1">J3*T3</f>
        <v>1.1368258543447119E-7</v>
      </c>
      <c r="M3" s="14">
        <v>0</v>
      </c>
      <c r="N3" s="3">
        <f t="shared" ref="N3:N10" si="2">J3*$D$6</f>
        <v>59.99999999739547</v>
      </c>
      <c r="O3" s="3">
        <f t="shared" ref="O3:O8" si="3">N3*(1-$C$5)</f>
        <v>29.999999998697735</v>
      </c>
      <c r="P3" s="38">
        <f>O3*$C$13</f>
        <v>5.999999999739547</v>
      </c>
      <c r="Q3" s="38">
        <f t="shared" ref="Q3:Q8" si="4">N3*$C$5</f>
        <v>29.999999998697735</v>
      </c>
      <c r="R3" s="38">
        <f>($D$6*$C$7*$C$4)+O3</f>
        <v>1710029.9999999986</v>
      </c>
      <c r="S3" s="38">
        <f>IF(($D$18*$C$4)&gt;P3,P3+((($D$18*$C$4)-P3)*(O3-P3)/R3),$D$18*$C$4)</f>
        <v>6.4799073697648586</v>
      </c>
      <c r="T3" s="39">
        <f>IF(N3&gt;0.1,S3/N3,0)</f>
        <v>0.10799845616743572</v>
      </c>
      <c r="U3" s="38">
        <f t="shared" ref="U3:U34" si="5">O3*$C$14</f>
        <v>1.1999999999479094</v>
      </c>
      <c r="V3" s="3">
        <f t="shared" ref="V3:V34" si="6">IF(U3&gt;($C$6*1000000*$C$15),U3-($C$6*1000000*$C$15),0)</f>
        <v>0</v>
      </c>
      <c r="W3" s="3">
        <f t="shared" ref="W3:W16" si="7">((U3-V3)*$C$16)+(V3*$C$17)</f>
        <v>0.23999999998958188</v>
      </c>
      <c r="X3" s="3">
        <f>N3</f>
        <v>59.99999999739547</v>
      </c>
      <c r="Y3" s="3">
        <f>O3</f>
        <v>29.999999998697735</v>
      </c>
      <c r="Z3" s="3">
        <f>R3</f>
        <v>1710029.9999999986</v>
      </c>
      <c r="AA3" s="3">
        <f>S3</f>
        <v>6.4799073697648586</v>
      </c>
      <c r="AB3" s="3">
        <f>U3</f>
        <v>1.1999999999479094</v>
      </c>
      <c r="AC3" s="3">
        <f>W3</f>
        <v>0.23999999998958188</v>
      </c>
    </row>
    <row r="4" spans="1:41" x14ac:dyDescent="0.55000000000000004">
      <c r="A4" t="s">
        <v>4</v>
      </c>
      <c r="C4" s="8">
        <v>3</v>
      </c>
      <c r="E4">
        <v>2</v>
      </c>
      <c r="F4">
        <f>(E4-0.5)*$C$4</f>
        <v>4.5</v>
      </c>
      <c r="G4" s="15">
        <f t="shared" si="0"/>
        <v>0</v>
      </c>
      <c r="H4" s="14">
        <f t="shared" ref="H4:H10" si="8">G4/$D$6</f>
        <v>0</v>
      </c>
      <c r="I4" s="14">
        <f t="shared" ref="I4:I35" si="9">IF(AND(F3&gt;$C$10,F3&lt;$C$12),(I3-H3)*((1-J3+(L3*$C$20))^$C$23),(I3-H3)*((1-J3+(L3*$C$20))^$C$3))</f>
        <v>0.99999409348125545</v>
      </c>
      <c r="J4" s="14">
        <f>IF(K3="Eliminated",0,I3-I4)</f>
        <v>4.8538871656456095E-6</v>
      </c>
      <c r="K4" s="14" t="str">
        <f t="shared" ref="K4:K10" si="10">IF(J4*$D$6&lt;0.1,"Eliminated",IF(J4*$D$6&lt;1,"Possibly eliminated",IF(J4*$D$6&lt;10,"Approaching elimination", "Epidemic ongoing")))</f>
        <v>Epidemic ongoing</v>
      </c>
      <c r="L4" s="14">
        <f t="shared" si="1"/>
        <v>5.2418526169469545E-7</v>
      </c>
      <c r="M4" s="14">
        <f>M3+J3</f>
        <v>1.0526315789016749E-6</v>
      </c>
      <c r="N4" s="3">
        <f t="shared" si="2"/>
        <v>276.67156844179976</v>
      </c>
      <c r="O4" s="3">
        <f t="shared" si="3"/>
        <v>138.33578422089988</v>
      </c>
      <c r="P4" s="38">
        <f t="shared" ref="P4:P52" si="11">O4*$C$13</f>
        <v>27.667156844179978</v>
      </c>
      <c r="Q4" s="38">
        <f t="shared" si="4"/>
        <v>138.33578422089988</v>
      </c>
      <c r="R4" s="38">
        <f t="shared" ref="R4:R10" si="12">($D$6*$C$7*$C$4)+O4</f>
        <v>1710138.3357842208</v>
      </c>
      <c r="S4" s="38">
        <f t="shared" ref="S4:S52" si="13">IF(($D$18*$C$4)&gt;P4,P4+((($D$18*$C$4)-P4)*(O4-P4)/R4),$D$18*$C$4)</f>
        <v>29.878559916597645</v>
      </c>
      <c r="T4" s="39">
        <f t="shared" ref="T4:T52" si="14">IF(N4&gt;0.1,S4/N4,0)</f>
        <v>0.10799288154136032</v>
      </c>
      <c r="U4" s="38">
        <f t="shared" si="5"/>
        <v>5.5334313688359957</v>
      </c>
      <c r="V4" s="3">
        <f t="shared" si="6"/>
        <v>0</v>
      </c>
      <c r="W4" s="3">
        <f t="shared" si="7"/>
        <v>1.1066862737671992</v>
      </c>
      <c r="X4" s="3">
        <f t="shared" ref="X4:Y7" si="15">N4+X3</f>
        <v>336.67156843919525</v>
      </c>
      <c r="Y4" s="3">
        <f t="shared" si="15"/>
        <v>168.33578421959763</v>
      </c>
      <c r="Z4" s="3">
        <f>R4+Z3</f>
        <v>3420168.3357842192</v>
      </c>
      <c r="AA4" s="3">
        <f>AA3+S4</f>
        <v>36.358467286362504</v>
      </c>
      <c r="AB4" s="3">
        <f>AB3+U4</f>
        <v>6.7334313687839051</v>
      </c>
      <c r="AC4" s="3">
        <f>AC3+W4</f>
        <v>1.3466862737567811</v>
      </c>
    </row>
    <row r="5" spans="1:41" x14ac:dyDescent="0.55000000000000004">
      <c r="A5" t="s">
        <v>27</v>
      </c>
      <c r="C5" s="9">
        <v>0.5</v>
      </c>
      <c r="E5">
        <v>3</v>
      </c>
      <c r="F5">
        <f t="shared" ref="F5:F8" si="16">(E5-0.5)*$C$4</f>
        <v>7.5</v>
      </c>
      <c r="G5" s="15">
        <f t="shared" si="0"/>
        <v>0</v>
      </c>
      <c r="H5" s="14">
        <f t="shared" si="8"/>
        <v>0</v>
      </c>
      <c r="I5" s="14">
        <f t="shared" si="9"/>
        <v>0.99997656521828426</v>
      </c>
      <c r="J5" s="14">
        <f t="shared" ref="J5:J10" si="17">IF(K4="Eliminated",0,I4-I5)</f>
        <v>1.7528262971189257E-5</v>
      </c>
      <c r="K5" s="14" t="str">
        <f t="shared" si="10"/>
        <v>Epidemic ongoing</v>
      </c>
      <c r="L5" s="14">
        <f t="shared" si="1"/>
        <v>1.892601913821948E-6</v>
      </c>
      <c r="M5" s="14">
        <f t="shared" ref="M5:M10" si="18">M4+J4</f>
        <v>5.9065187445472844E-6</v>
      </c>
      <c r="N5" s="3">
        <f t="shared" si="2"/>
        <v>999.11098935778762</v>
      </c>
      <c r="O5" s="3">
        <f t="shared" si="3"/>
        <v>499.55549467889381</v>
      </c>
      <c r="P5" s="38">
        <f t="shared" si="11"/>
        <v>99.911098935778767</v>
      </c>
      <c r="Q5" s="38">
        <f t="shared" si="4"/>
        <v>499.55549467889381</v>
      </c>
      <c r="R5" s="38">
        <f t="shared" si="12"/>
        <v>1710499.5554946789</v>
      </c>
      <c r="S5" s="38">
        <f t="shared" si="13"/>
        <v>107.87830908785104</v>
      </c>
      <c r="T5" s="39">
        <f t="shared" si="14"/>
        <v>0.10797429938909336</v>
      </c>
      <c r="U5" s="38">
        <f t="shared" si="5"/>
        <v>19.982219787155753</v>
      </c>
      <c r="V5" s="3">
        <f t="shared" si="6"/>
        <v>0</v>
      </c>
      <c r="W5" s="3">
        <f t="shared" si="7"/>
        <v>3.9964439574311506</v>
      </c>
      <c r="X5" s="3">
        <f t="shared" si="15"/>
        <v>1335.7825577969829</v>
      </c>
      <c r="Y5" s="3">
        <f t="shared" si="15"/>
        <v>667.89127889849146</v>
      </c>
      <c r="Z5" s="3">
        <f t="shared" ref="Z5:Z10" si="19">R5+Z4</f>
        <v>5130667.8912788983</v>
      </c>
      <c r="AA5" s="3">
        <f t="shared" ref="AA5:AA8" si="20">AA4+S5</f>
        <v>144.23677637421355</v>
      </c>
      <c r="AB5" s="3">
        <f t="shared" ref="AB5:AB8" si="21">AB4+U5</f>
        <v>26.715651155939657</v>
      </c>
      <c r="AC5" s="3">
        <f t="shared" ref="AC5:AC8" si="22">AC4+W5</f>
        <v>5.3431302311879314</v>
      </c>
    </row>
    <row r="6" spans="1:41" x14ac:dyDescent="0.55000000000000004">
      <c r="A6" t="s">
        <v>5</v>
      </c>
      <c r="C6" s="8">
        <v>57</v>
      </c>
      <c r="D6" s="3">
        <f>C6*1000000</f>
        <v>57000000</v>
      </c>
      <c r="E6">
        <v>4</v>
      </c>
      <c r="F6">
        <f t="shared" si="16"/>
        <v>10.5</v>
      </c>
      <c r="G6" s="15">
        <f t="shared" si="0"/>
        <v>0</v>
      </c>
      <c r="H6" s="14">
        <f t="shared" si="8"/>
        <v>0</v>
      </c>
      <c r="I6" s="14">
        <f t="shared" si="9"/>
        <v>0.99997428013773737</v>
      </c>
      <c r="J6" s="14">
        <f t="shared" si="17"/>
        <v>2.2850805468932478E-6</v>
      </c>
      <c r="K6" s="14" t="str">
        <f t="shared" si="10"/>
        <v>Epidemic ongoing</v>
      </c>
      <c r="L6" s="14">
        <f t="shared" si="1"/>
        <v>2.467810410195698E-7</v>
      </c>
      <c r="M6" s="14">
        <f t="shared" si="18"/>
        <v>2.3434781715736541E-5</v>
      </c>
      <c r="N6" s="3">
        <f t="shared" si="2"/>
        <v>130.24959117291513</v>
      </c>
      <c r="O6" s="3">
        <f t="shared" si="3"/>
        <v>65.124795586457566</v>
      </c>
      <c r="P6" s="38">
        <f t="shared" si="11"/>
        <v>13.024959117291514</v>
      </c>
      <c r="Q6" s="38">
        <f t="shared" si="4"/>
        <v>65.124795586457566</v>
      </c>
      <c r="R6" s="38">
        <f t="shared" si="12"/>
        <v>1710065.1247955866</v>
      </c>
      <c r="S6" s="38">
        <f t="shared" si="13"/>
        <v>14.066519338115478</v>
      </c>
      <c r="T6" s="39">
        <f t="shared" si="14"/>
        <v>0.10799664867616532</v>
      </c>
      <c r="U6" s="38">
        <f t="shared" si="5"/>
        <v>2.6049918234583025</v>
      </c>
      <c r="V6" s="3">
        <f t="shared" si="6"/>
        <v>0</v>
      </c>
      <c r="W6" s="3">
        <f t="shared" si="7"/>
        <v>0.5209983646916605</v>
      </c>
      <c r="X6" s="3">
        <f t="shared" si="15"/>
        <v>1466.0321489698981</v>
      </c>
      <c r="Y6" s="3">
        <f t="shared" si="15"/>
        <v>733.01607448494906</v>
      </c>
      <c r="Z6" s="3">
        <f t="shared" si="19"/>
        <v>6840733.0160744851</v>
      </c>
      <c r="AA6" s="3">
        <f t="shared" si="20"/>
        <v>158.30329571232903</v>
      </c>
      <c r="AB6" s="3">
        <f t="shared" si="21"/>
        <v>29.320642979397959</v>
      </c>
      <c r="AC6" s="3">
        <f t="shared" si="22"/>
        <v>5.8641285958795919</v>
      </c>
    </row>
    <row r="7" spans="1:41" x14ac:dyDescent="0.55000000000000004">
      <c r="A7" t="s">
        <v>18</v>
      </c>
      <c r="C7" s="10">
        <v>0.01</v>
      </c>
      <c r="D7" s="3">
        <f>C7*D6</f>
        <v>570000</v>
      </c>
      <c r="E7">
        <v>5</v>
      </c>
      <c r="F7">
        <f t="shared" si="16"/>
        <v>13.5</v>
      </c>
      <c r="G7" s="15">
        <f t="shared" si="0"/>
        <v>0</v>
      </c>
      <c r="H7" s="14">
        <f t="shared" si="8"/>
        <v>0</v>
      </c>
      <c r="I7" s="14">
        <f t="shared" si="9"/>
        <v>0.9999739822511694</v>
      </c>
      <c r="J7" s="14">
        <f t="shared" si="17"/>
        <v>2.9788656796814195E-7</v>
      </c>
      <c r="K7" s="14" t="str">
        <f t="shared" si="10"/>
        <v>Epidemic ongoing</v>
      </c>
      <c r="L7" s="14">
        <f t="shared" si="1"/>
        <v>3.2171619194474661E-8</v>
      </c>
      <c r="M7" s="14">
        <f t="shared" si="18"/>
        <v>2.5719862262629789E-5</v>
      </c>
      <c r="N7" s="3">
        <f t="shared" si="2"/>
        <v>16.979534374184091</v>
      </c>
      <c r="O7" s="3">
        <f t="shared" si="3"/>
        <v>8.4897671870920455</v>
      </c>
      <c r="P7" s="38">
        <f t="shared" si="11"/>
        <v>1.6979534374184091</v>
      </c>
      <c r="Q7" s="38">
        <f t="shared" si="4"/>
        <v>8.4897671870920455</v>
      </c>
      <c r="R7" s="38">
        <f t="shared" si="12"/>
        <v>1710008.489767187</v>
      </c>
      <c r="S7" s="38">
        <f t="shared" si="13"/>
        <v>1.8337822940850557</v>
      </c>
      <c r="T7" s="39">
        <f t="shared" si="14"/>
        <v>0.10799956310186942</v>
      </c>
      <c r="U7" s="38">
        <f t="shared" si="5"/>
        <v>0.33959068748368182</v>
      </c>
      <c r="V7" s="3">
        <f t="shared" si="6"/>
        <v>0</v>
      </c>
      <c r="W7" s="3">
        <f t="shared" si="7"/>
        <v>6.7918137496736364E-2</v>
      </c>
      <c r="X7" s="3">
        <f t="shared" si="15"/>
        <v>1483.0116833440823</v>
      </c>
      <c r="Y7" s="3">
        <f t="shared" si="15"/>
        <v>741.50584167204113</v>
      </c>
      <c r="Z7" s="3">
        <f t="shared" si="19"/>
        <v>8550741.5058416724</v>
      </c>
      <c r="AA7" s="3">
        <f t="shared" si="20"/>
        <v>160.1370780064141</v>
      </c>
      <c r="AB7" s="3">
        <f t="shared" si="21"/>
        <v>29.660233666881641</v>
      </c>
      <c r="AC7" s="3">
        <f t="shared" si="22"/>
        <v>5.9320467333763283</v>
      </c>
    </row>
    <row r="8" spans="1:41" x14ac:dyDescent="0.55000000000000004">
      <c r="A8" s="33" t="s">
        <v>34</v>
      </c>
      <c r="C8" s="8">
        <v>5</v>
      </c>
      <c r="D8" s="3"/>
      <c r="E8">
        <v>6</v>
      </c>
      <c r="F8">
        <f t="shared" si="16"/>
        <v>16.5</v>
      </c>
      <c r="G8" s="15">
        <f t="shared" si="0"/>
        <v>0</v>
      </c>
      <c r="H8" s="14">
        <f t="shared" si="8"/>
        <v>0</v>
      </c>
      <c r="I8" s="14">
        <f t="shared" si="9"/>
        <v>0.99997394341837853</v>
      </c>
      <c r="J8" s="14">
        <f t="shared" si="17"/>
        <v>3.8832790871801137E-8</v>
      </c>
      <c r="K8" s="14" t="str">
        <f t="shared" si="10"/>
        <v>Approaching elimination</v>
      </c>
      <c r="L8" s="14">
        <f t="shared" si="1"/>
        <v>4.1939392024436725E-9</v>
      </c>
      <c r="M8" s="14">
        <f t="shared" si="18"/>
        <v>2.6017748830597931E-5</v>
      </c>
      <c r="N8" s="3">
        <f t="shared" si="2"/>
        <v>2.2134690796926648</v>
      </c>
      <c r="O8" s="3">
        <f t="shared" si="3"/>
        <v>1.1067345398463324</v>
      </c>
      <c r="P8" s="38">
        <f t="shared" si="11"/>
        <v>0.22134690796926648</v>
      </c>
      <c r="Q8" s="38">
        <f t="shared" si="4"/>
        <v>1.1067345398463324</v>
      </c>
      <c r="R8" s="38">
        <f t="shared" si="12"/>
        <v>1710001.1067345398</v>
      </c>
      <c r="S8" s="38">
        <f t="shared" si="13"/>
        <v>0.23905453453928932</v>
      </c>
      <c r="T8" s="39">
        <f t="shared" si="14"/>
        <v>0.10799994304527692</v>
      </c>
      <c r="U8" s="38">
        <f t="shared" si="5"/>
        <v>4.4269381593853296E-2</v>
      </c>
      <c r="V8" s="3">
        <f t="shared" si="6"/>
        <v>0</v>
      </c>
      <c r="W8" s="3">
        <f t="shared" si="7"/>
        <v>8.8538763187706593E-3</v>
      </c>
      <c r="X8" s="3">
        <f t="shared" ref="X8:X10" si="23">N8+X7</f>
        <v>1485.2251524237749</v>
      </c>
      <c r="Y8" s="3">
        <f>O8+Y7</f>
        <v>742.61257621188747</v>
      </c>
      <c r="Z8" s="3">
        <f t="shared" si="19"/>
        <v>10260742.612576213</v>
      </c>
      <c r="AA8" s="3">
        <f t="shared" si="20"/>
        <v>160.37613254095339</v>
      </c>
      <c r="AB8" s="3">
        <f t="shared" si="21"/>
        <v>29.704503048475495</v>
      </c>
      <c r="AC8" s="3">
        <f t="shared" si="22"/>
        <v>5.9409006096950989</v>
      </c>
    </row>
    <row r="9" spans="1:41" x14ac:dyDescent="0.55000000000000004">
      <c r="A9" s="34" t="s">
        <v>29</v>
      </c>
      <c r="C9" s="8">
        <v>2</v>
      </c>
      <c r="D9" s="3"/>
      <c r="E9">
        <v>7</v>
      </c>
      <c r="F9">
        <f t="shared" ref="F9:F10" si="24">(E9-0.5)*$C$4</f>
        <v>19.5</v>
      </c>
      <c r="G9" s="15">
        <f t="shared" si="0"/>
        <v>0</v>
      </c>
      <c r="H9" s="14">
        <f t="shared" si="8"/>
        <v>0</v>
      </c>
      <c r="I9" s="14">
        <f t="shared" si="9"/>
        <v>0.99997393835609971</v>
      </c>
      <c r="J9" s="14">
        <f t="shared" si="17"/>
        <v>5.062278818357413E-9</v>
      </c>
      <c r="K9" s="14" t="str">
        <f t="shared" si="10"/>
        <v>Possibly eliminated</v>
      </c>
      <c r="L9" s="14">
        <f t="shared" si="1"/>
        <v>5.4672607479682575E-10</v>
      </c>
      <c r="M9" s="14">
        <f t="shared" si="18"/>
        <v>2.6056581621469732E-5</v>
      </c>
      <c r="N9" s="3">
        <f t="shared" si="2"/>
        <v>0.28854989264637254</v>
      </c>
      <c r="O9" s="3">
        <f t="shared" ref="O9:O10" si="25">N9*(1-$C$5)</f>
        <v>0.14427494632318627</v>
      </c>
      <c r="P9" s="38">
        <f t="shared" si="11"/>
        <v>2.8854989264637254E-2</v>
      </c>
      <c r="Q9" s="38">
        <f t="shared" ref="Q9:Q10" si="26">N9*$C$5</f>
        <v>0.14427494632318627</v>
      </c>
      <c r="R9" s="38">
        <f t="shared" si="12"/>
        <v>1710000.1442749463</v>
      </c>
      <c r="S9" s="38">
        <f t="shared" si="13"/>
        <v>3.1163386263419069E-2</v>
      </c>
      <c r="T9" s="39">
        <f t="shared" si="14"/>
        <v>0.10799999257532503</v>
      </c>
      <c r="U9" s="38">
        <f t="shared" si="5"/>
        <v>5.7709978529274508E-3</v>
      </c>
      <c r="V9" s="3">
        <f t="shared" si="6"/>
        <v>0</v>
      </c>
      <c r="W9" s="3">
        <f t="shared" si="7"/>
        <v>1.1541995705854902E-3</v>
      </c>
      <c r="X9" s="3">
        <f t="shared" si="23"/>
        <v>1485.5137023164214</v>
      </c>
      <c r="Y9" s="3">
        <f t="shared" ref="Y9:Y10" si="27">O9+Y8</f>
        <v>742.75685115821068</v>
      </c>
      <c r="Z9" s="3">
        <f t="shared" si="19"/>
        <v>11970742.756851159</v>
      </c>
      <c r="AA9" s="3">
        <f t="shared" ref="AA9:AA10" si="28">AA8+S9</f>
        <v>160.40729592721681</v>
      </c>
      <c r="AB9" s="3">
        <f t="shared" ref="AB9:AB10" si="29">AB8+U9</f>
        <v>29.710274046328422</v>
      </c>
      <c r="AC9" s="3">
        <f t="shared" ref="AC9:AC10" si="30">AC8+W9</f>
        <v>5.9420548092656844</v>
      </c>
    </row>
    <row r="10" spans="1:41" x14ac:dyDescent="0.55000000000000004">
      <c r="A10" s="34" t="s">
        <v>3</v>
      </c>
      <c r="C10" s="8">
        <v>5</v>
      </c>
      <c r="D10" s="3"/>
      <c r="E10">
        <v>8</v>
      </c>
      <c r="F10">
        <f t="shared" si="24"/>
        <v>22.5</v>
      </c>
      <c r="G10" s="15">
        <f t="shared" si="0"/>
        <v>0</v>
      </c>
      <c r="H10" s="14">
        <f t="shared" si="8"/>
        <v>0</v>
      </c>
      <c r="I10" s="14">
        <f t="shared" si="9"/>
        <v>0.99997393769617637</v>
      </c>
      <c r="J10" s="14">
        <f t="shared" si="17"/>
        <v>6.5992333819764326E-10</v>
      </c>
      <c r="K10" s="14" t="str">
        <f t="shared" si="10"/>
        <v>Eliminated</v>
      </c>
      <c r="L10" s="14">
        <f t="shared" si="1"/>
        <v>0</v>
      </c>
      <c r="M10" s="14">
        <f t="shared" si="18"/>
        <v>2.606164390028809E-5</v>
      </c>
      <c r="N10" s="3">
        <f t="shared" si="2"/>
        <v>3.7615630277265666E-2</v>
      </c>
      <c r="O10" s="3">
        <f t="shared" si="25"/>
        <v>1.8807815138632833E-2</v>
      </c>
      <c r="P10" s="38">
        <f t="shared" si="11"/>
        <v>3.7615630277265666E-3</v>
      </c>
      <c r="Q10" s="38">
        <f t="shared" si="26"/>
        <v>1.8807815138632833E-2</v>
      </c>
      <c r="R10" s="38">
        <f t="shared" si="12"/>
        <v>1710000.0188078152</v>
      </c>
      <c r="S10" s="38">
        <f t="shared" si="13"/>
        <v>4.0624880335369913E-3</v>
      </c>
      <c r="T10" s="39">
        <f t="shared" si="14"/>
        <v>0</v>
      </c>
      <c r="U10" s="38">
        <f t="shared" si="5"/>
        <v>7.5231260554531332E-4</v>
      </c>
      <c r="V10" s="3">
        <f t="shared" si="6"/>
        <v>0</v>
      </c>
      <c r="W10" s="3">
        <f t="shared" si="7"/>
        <v>1.5046252110906266E-4</v>
      </c>
      <c r="X10" s="3">
        <f t="shared" si="23"/>
        <v>1485.5513179466986</v>
      </c>
      <c r="Y10" s="3">
        <f t="shared" si="27"/>
        <v>742.77565897334932</v>
      </c>
      <c r="Z10" s="3">
        <f t="shared" si="19"/>
        <v>13680742.775658974</v>
      </c>
      <c r="AA10" s="3">
        <f t="shared" si="28"/>
        <v>160.41135841525033</v>
      </c>
      <c r="AB10" s="3">
        <f t="shared" si="29"/>
        <v>29.711026358933967</v>
      </c>
      <c r="AC10" s="3">
        <f t="shared" si="30"/>
        <v>5.9422052717867935</v>
      </c>
    </row>
    <row r="11" spans="1:41" x14ac:dyDescent="0.55000000000000004">
      <c r="A11" s="34" t="s">
        <v>46</v>
      </c>
      <c r="C11" s="8">
        <v>15</v>
      </c>
      <c r="D11" s="3"/>
      <c r="E11">
        <v>9</v>
      </c>
      <c r="F11">
        <f t="shared" ref="F11:F12" si="31">(E11-0.5)*$C$4</f>
        <v>25.5</v>
      </c>
      <c r="G11" s="15">
        <f t="shared" si="0"/>
        <v>0</v>
      </c>
      <c r="H11" s="14">
        <f t="shared" ref="H11:H12" si="32">G11/$D$6</f>
        <v>0</v>
      </c>
      <c r="I11" s="14">
        <f t="shared" si="9"/>
        <v>0.99997393505655185</v>
      </c>
      <c r="J11" s="14">
        <f t="shared" ref="J11:J12" si="33">IF(K10="Eliminated",0,I10-I11)</f>
        <v>0</v>
      </c>
      <c r="K11" s="14" t="str">
        <f t="shared" ref="K11:K12" si="34">IF(J11*$D$6&lt;0.1,"Eliminated",IF(J11*$D$6&lt;1,"Possibly eliminated",IF(J11*$D$6&lt;10,"Approaching elimination", "Epidemic ongoing")))</f>
        <v>Eliminated</v>
      </c>
      <c r="L11" s="14">
        <f t="shared" ref="L11:L12" si="35">J11*T11</f>
        <v>0</v>
      </c>
      <c r="M11" s="14">
        <f t="shared" ref="M11:M12" si="36">M10+J10</f>
        <v>2.6062303823626287E-5</v>
      </c>
      <c r="N11" s="3">
        <f t="shared" ref="N11:N12" si="37">J11*$D$6</f>
        <v>0</v>
      </c>
      <c r="O11" s="3">
        <f t="shared" ref="O11:O12" si="38">N11*(1-$C$5)</f>
        <v>0</v>
      </c>
      <c r="P11" s="38">
        <f t="shared" si="11"/>
        <v>0</v>
      </c>
      <c r="Q11" s="38">
        <f t="shared" ref="Q11:Q12" si="39">N11*$C$5</f>
        <v>0</v>
      </c>
      <c r="R11" s="38">
        <f t="shared" ref="R11:R12" si="40">($D$6*$C$7*$C$4)+O11</f>
        <v>1710000</v>
      </c>
      <c r="S11" s="38">
        <f t="shared" si="13"/>
        <v>0</v>
      </c>
      <c r="T11" s="39">
        <f t="shared" si="14"/>
        <v>0</v>
      </c>
      <c r="U11" s="38">
        <f t="shared" si="5"/>
        <v>0</v>
      </c>
      <c r="V11" s="3">
        <f t="shared" si="6"/>
        <v>0</v>
      </c>
      <c r="W11" s="3">
        <f t="shared" si="7"/>
        <v>0</v>
      </c>
      <c r="X11" s="3">
        <f t="shared" ref="X11:Y16" si="41">N11+X10</f>
        <v>1485.5513179466986</v>
      </c>
      <c r="Y11" s="3">
        <f t="shared" si="41"/>
        <v>742.77565897334932</v>
      </c>
      <c r="Z11" s="3">
        <f t="shared" ref="Z11:Z12" si="42">R11+Z10</f>
        <v>15390742.775658974</v>
      </c>
      <c r="AA11" s="3">
        <f t="shared" ref="AA11:AA12" si="43">AA10+S11</f>
        <v>160.41135841525033</v>
      </c>
      <c r="AB11" s="3">
        <f t="shared" ref="AB11:AB12" si="44">AB10+U11</f>
        <v>29.711026358933967</v>
      </c>
      <c r="AC11" s="3">
        <f t="shared" ref="AC11:AC12" si="45">AC10+W11</f>
        <v>5.9422052717867935</v>
      </c>
    </row>
    <row r="12" spans="1:41" x14ac:dyDescent="0.55000000000000004">
      <c r="A12" s="34" t="s">
        <v>33</v>
      </c>
      <c r="C12" s="25">
        <f>C10+C11</f>
        <v>20</v>
      </c>
      <c r="D12" s="3"/>
      <c r="E12">
        <v>10</v>
      </c>
      <c r="F12">
        <f t="shared" si="31"/>
        <v>28.5</v>
      </c>
      <c r="G12" s="15">
        <f t="shared" si="0"/>
        <v>0</v>
      </c>
      <c r="H12" s="14">
        <f t="shared" si="32"/>
        <v>0</v>
      </c>
      <c r="I12" s="14">
        <f t="shared" si="9"/>
        <v>0.99997393505655185</v>
      </c>
      <c r="J12" s="14">
        <f t="shared" si="33"/>
        <v>0</v>
      </c>
      <c r="K12" s="14" t="str">
        <f t="shared" si="34"/>
        <v>Eliminated</v>
      </c>
      <c r="L12" s="14">
        <f t="shared" si="35"/>
        <v>0</v>
      </c>
      <c r="M12" s="14">
        <f t="shared" si="36"/>
        <v>2.6062303823626287E-5</v>
      </c>
      <c r="N12" s="3">
        <f t="shared" si="37"/>
        <v>0</v>
      </c>
      <c r="O12" s="3">
        <f t="shared" si="38"/>
        <v>0</v>
      </c>
      <c r="P12" s="38">
        <f t="shared" si="11"/>
        <v>0</v>
      </c>
      <c r="Q12" s="38">
        <f t="shared" si="39"/>
        <v>0</v>
      </c>
      <c r="R12" s="38">
        <f t="shared" si="40"/>
        <v>1710000</v>
      </c>
      <c r="S12" s="38">
        <f t="shared" si="13"/>
        <v>0</v>
      </c>
      <c r="T12" s="39">
        <f t="shared" si="14"/>
        <v>0</v>
      </c>
      <c r="U12" s="38">
        <f t="shared" si="5"/>
        <v>0</v>
      </c>
      <c r="V12" s="3">
        <f t="shared" si="6"/>
        <v>0</v>
      </c>
      <c r="W12" s="3">
        <f t="shared" si="7"/>
        <v>0</v>
      </c>
      <c r="X12" s="3">
        <f t="shared" si="41"/>
        <v>1485.5513179466986</v>
      </c>
      <c r="Y12" s="3">
        <f t="shared" si="41"/>
        <v>742.77565897334932</v>
      </c>
      <c r="Z12" s="3">
        <f t="shared" si="42"/>
        <v>17100742.775658973</v>
      </c>
      <c r="AA12" s="3">
        <f t="shared" si="43"/>
        <v>160.41135841525033</v>
      </c>
      <c r="AB12" s="3">
        <f t="shared" si="44"/>
        <v>29.711026358933967</v>
      </c>
      <c r="AC12" s="3">
        <f t="shared" si="45"/>
        <v>5.9422052717867935</v>
      </c>
    </row>
    <row r="13" spans="1:41" x14ac:dyDescent="0.55000000000000004">
      <c r="A13" s="34" t="s">
        <v>65</v>
      </c>
      <c r="C13" s="9">
        <v>0.2</v>
      </c>
      <c r="D13" s="3"/>
      <c r="E13">
        <v>11</v>
      </c>
      <c r="F13">
        <f>(E13-0.5)*$C$4</f>
        <v>31.5</v>
      </c>
      <c r="G13" s="15">
        <f t="shared" si="0"/>
        <v>0</v>
      </c>
      <c r="H13" s="14">
        <f t="shared" ref="H13:H22" si="46">G13/$D$6</f>
        <v>0</v>
      </c>
      <c r="I13" s="14">
        <f t="shared" si="9"/>
        <v>0.99997393505655185</v>
      </c>
      <c r="J13" s="14">
        <f t="shared" ref="J13:J52" si="47">IF(K12="Eliminated",0,I12-I13)</f>
        <v>0</v>
      </c>
      <c r="K13" s="14" t="str">
        <f t="shared" ref="K13:K52" si="48">IF(J13*$D$6&lt;0.1,"Eliminated",IF(J13*$D$6&lt;1,"Possibly eliminated",IF(J13*$D$6&lt;10,"Approaching elimination", "Epidemic ongoing")))</f>
        <v>Eliminated</v>
      </c>
      <c r="L13" s="14">
        <f t="shared" ref="L13:L34" si="49">J13*T13</f>
        <v>0</v>
      </c>
      <c r="M13" s="14">
        <f t="shared" ref="M13:M52" si="50">M12+J12</f>
        <v>2.6062303823626287E-5</v>
      </c>
      <c r="N13" s="3">
        <f t="shared" ref="N13:N34" si="51">J13*$D$6</f>
        <v>0</v>
      </c>
      <c r="O13" s="3">
        <f t="shared" ref="O13:O52" si="52">N13*(1-$C$5)</f>
        <v>0</v>
      </c>
      <c r="P13" s="38">
        <f t="shared" si="11"/>
        <v>0</v>
      </c>
      <c r="Q13" s="38">
        <f t="shared" ref="Q13:Q52" si="53">N13*$C$5</f>
        <v>0</v>
      </c>
      <c r="R13" s="38">
        <f t="shared" ref="R13:R52" si="54">($D$6*$C$7*$C$4)+O13</f>
        <v>1710000</v>
      </c>
      <c r="S13" s="38">
        <f t="shared" si="13"/>
        <v>0</v>
      </c>
      <c r="T13" s="39">
        <f t="shared" si="14"/>
        <v>0</v>
      </c>
      <c r="U13" s="38">
        <f t="shared" si="5"/>
        <v>0</v>
      </c>
      <c r="V13" s="3">
        <f t="shared" si="6"/>
        <v>0</v>
      </c>
      <c r="W13" s="3">
        <f t="shared" si="7"/>
        <v>0</v>
      </c>
      <c r="X13" s="3">
        <f t="shared" si="41"/>
        <v>1485.5513179466986</v>
      </c>
      <c r="Y13" s="3">
        <f t="shared" si="41"/>
        <v>742.77565897334932</v>
      </c>
      <c r="Z13" s="3">
        <f t="shared" ref="Z13:Z52" si="55">R13+Z12</f>
        <v>18810742.775658973</v>
      </c>
      <c r="AA13" s="3">
        <f>AA12+S13</f>
        <v>160.41135841525033</v>
      </c>
      <c r="AB13" s="3">
        <f>AB12+U13</f>
        <v>29.711026358933967</v>
      </c>
      <c r="AC13" s="3">
        <f>AC12+W13</f>
        <v>5.9422052717867935</v>
      </c>
    </row>
    <row r="14" spans="1:41" x14ac:dyDescent="0.55000000000000004">
      <c r="A14" s="34" t="s">
        <v>64</v>
      </c>
      <c r="C14" s="9">
        <v>0.04</v>
      </c>
      <c r="D14" s="3"/>
      <c r="E14">
        <v>12</v>
      </c>
      <c r="F14">
        <f>(E14-0.5)*$C$4</f>
        <v>34.5</v>
      </c>
      <c r="G14" s="15">
        <f t="shared" si="0"/>
        <v>0</v>
      </c>
      <c r="H14" s="14">
        <f t="shared" si="46"/>
        <v>0</v>
      </c>
      <c r="I14" s="14">
        <f t="shared" si="9"/>
        <v>0.99997393505655185</v>
      </c>
      <c r="J14" s="14">
        <f t="shared" si="47"/>
        <v>0</v>
      </c>
      <c r="K14" s="14" t="str">
        <f t="shared" si="48"/>
        <v>Eliminated</v>
      </c>
      <c r="L14" s="14">
        <f t="shared" si="49"/>
        <v>0</v>
      </c>
      <c r="M14" s="14">
        <f t="shared" si="50"/>
        <v>2.6062303823626287E-5</v>
      </c>
      <c r="N14" s="3">
        <f t="shared" si="51"/>
        <v>0</v>
      </c>
      <c r="O14" s="3">
        <f t="shared" si="52"/>
        <v>0</v>
      </c>
      <c r="P14" s="38">
        <f t="shared" si="11"/>
        <v>0</v>
      </c>
      <c r="Q14" s="38">
        <f t="shared" si="53"/>
        <v>0</v>
      </c>
      <c r="R14" s="38">
        <f t="shared" si="54"/>
        <v>1710000</v>
      </c>
      <c r="S14" s="38">
        <f t="shared" si="13"/>
        <v>0</v>
      </c>
      <c r="T14" s="39">
        <f t="shared" si="14"/>
        <v>0</v>
      </c>
      <c r="U14" s="38">
        <f t="shared" si="5"/>
        <v>0</v>
      </c>
      <c r="V14" s="3">
        <f t="shared" si="6"/>
        <v>0</v>
      </c>
      <c r="W14" s="3">
        <f t="shared" si="7"/>
        <v>0</v>
      </c>
      <c r="X14" s="3">
        <f t="shared" si="41"/>
        <v>1485.5513179466986</v>
      </c>
      <c r="Y14" s="3">
        <f t="shared" si="41"/>
        <v>742.77565897334932</v>
      </c>
      <c r="Z14" s="3">
        <f t="shared" si="55"/>
        <v>20520742.775658973</v>
      </c>
      <c r="AA14" s="3">
        <f>AA13+S14</f>
        <v>160.41135841525033</v>
      </c>
      <c r="AB14" s="3">
        <f>AB13+U14</f>
        <v>29.711026358933967</v>
      </c>
      <c r="AC14" s="3">
        <f>AC13+W14</f>
        <v>5.9422052717867935</v>
      </c>
    </row>
    <row r="15" spans="1:41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>(E15-0.5)*$C$4</f>
        <v>37.5</v>
      </c>
      <c r="G15" s="15">
        <f t="shared" si="0"/>
        <v>0</v>
      </c>
      <c r="H15" s="14">
        <f t="shared" si="46"/>
        <v>0</v>
      </c>
      <c r="I15" s="14">
        <f t="shared" si="9"/>
        <v>0.99997393505655185</v>
      </c>
      <c r="J15" s="14">
        <f t="shared" si="47"/>
        <v>0</v>
      </c>
      <c r="K15" s="14" t="str">
        <f t="shared" si="48"/>
        <v>Eliminated</v>
      </c>
      <c r="L15" s="14">
        <f t="shared" si="49"/>
        <v>0</v>
      </c>
      <c r="M15" s="14">
        <f t="shared" si="50"/>
        <v>2.6062303823626287E-5</v>
      </c>
      <c r="N15" s="3">
        <f t="shared" si="51"/>
        <v>0</v>
      </c>
      <c r="O15" s="3">
        <f t="shared" si="52"/>
        <v>0</v>
      </c>
      <c r="P15" s="38">
        <f t="shared" si="11"/>
        <v>0</v>
      </c>
      <c r="Q15" s="38">
        <f t="shared" si="53"/>
        <v>0</v>
      </c>
      <c r="R15" s="38">
        <f t="shared" si="54"/>
        <v>1710000</v>
      </c>
      <c r="S15" s="38">
        <f t="shared" si="13"/>
        <v>0</v>
      </c>
      <c r="T15" s="39">
        <f t="shared" si="14"/>
        <v>0</v>
      </c>
      <c r="U15" s="38">
        <f t="shared" si="5"/>
        <v>0</v>
      </c>
      <c r="V15" s="3">
        <f t="shared" si="6"/>
        <v>0</v>
      </c>
      <c r="W15" s="3">
        <f t="shared" si="7"/>
        <v>0</v>
      </c>
      <c r="X15" s="3">
        <f t="shared" si="41"/>
        <v>1485.5513179466986</v>
      </c>
      <c r="Y15" s="3">
        <f t="shared" si="41"/>
        <v>742.77565897334932</v>
      </c>
      <c r="Z15" s="3">
        <f t="shared" si="55"/>
        <v>22230742.775658973</v>
      </c>
      <c r="AA15" s="3">
        <f>AA14+S15</f>
        <v>160.41135841525033</v>
      </c>
      <c r="AB15" s="3">
        <f>AB14+U15</f>
        <v>29.711026358933967</v>
      </c>
      <c r="AC15" s="3">
        <f>AC14+W15</f>
        <v>5.9422052717867935</v>
      </c>
    </row>
    <row r="16" spans="1:41" x14ac:dyDescent="0.55000000000000004">
      <c r="A16" s="34" t="s">
        <v>58</v>
      </c>
      <c r="C16" s="9">
        <v>0.2</v>
      </c>
      <c r="D16" s="3"/>
      <c r="E16">
        <v>14</v>
      </c>
      <c r="F16">
        <f>(E16-0.5)*$C$4</f>
        <v>40.5</v>
      </c>
      <c r="G16" s="15">
        <f t="shared" si="0"/>
        <v>0</v>
      </c>
      <c r="H16" s="14">
        <f t="shared" si="46"/>
        <v>0</v>
      </c>
      <c r="I16" s="14">
        <f t="shared" si="9"/>
        <v>0.99997393505655185</v>
      </c>
      <c r="J16" s="14">
        <f t="shared" si="47"/>
        <v>0</v>
      </c>
      <c r="K16" s="14" t="str">
        <f t="shared" si="48"/>
        <v>Eliminated</v>
      </c>
      <c r="L16" s="14">
        <f t="shared" si="49"/>
        <v>0</v>
      </c>
      <c r="M16" s="14">
        <f t="shared" si="50"/>
        <v>2.6062303823626287E-5</v>
      </c>
      <c r="N16" s="3">
        <f t="shared" si="51"/>
        <v>0</v>
      </c>
      <c r="O16" s="3">
        <f t="shared" si="52"/>
        <v>0</v>
      </c>
      <c r="P16" s="38">
        <f t="shared" si="11"/>
        <v>0</v>
      </c>
      <c r="Q16" s="38">
        <f t="shared" si="53"/>
        <v>0</v>
      </c>
      <c r="R16" s="38">
        <f t="shared" si="54"/>
        <v>1710000</v>
      </c>
      <c r="S16" s="38">
        <f t="shared" si="13"/>
        <v>0</v>
      </c>
      <c r="T16" s="39">
        <f t="shared" si="14"/>
        <v>0</v>
      </c>
      <c r="U16" s="38">
        <f t="shared" si="5"/>
        <v>0</v>
      </c>
      <c r="V16" s="3">
        <f t="shared" si="6"/>
        <v>0</v>
      </c>
      <c r="W16" s="3">
        <f t="shared" si="7"/>
        <v>0</v>
      </c>
      <c r="X16" s="3">
        <f t="shared" si="41"/>
        <v>1485.5513179466986</v>
      </c>
      <c r="Y16" s="3">
        <f t="shared" si="41"/>
        <v>742.77565897334932</v>
      </c>
      <c r="Z16" s="3">
        <f t="shared" si="55"/>
        <v>23940742.775658973</v>
      </c>
      <c r="AA16" s="3">
        <f>AA15+S16</f>
        <v>160.41135841525033</v>
      </c>
      <c r="AB16" s="3">
        <f>AB15+U16</f>
        <v>29.711026358933967</v>
      </c>
      <c r="AC16" s="3">
        <f>AC15+W16</f>
        <v>5.9422052717867935</v>
      </c>
    </row>
    <row r="17" spans="1:29" x14ac:dyDescent="0.55000000000000004">
      <c r="A17" s="33" t="s">
        <v>57</v>
      </c>
      <c r="C17" s="9">
        <v>0.5</v>
      </c>
      <c r="D17" s="3"/>
      <c r="E17">
        <v>15</v>
      </c>
      <c r="F17">
        <f t="shared" ref="F17:F22" si="56">(E17-0.5)*$C$4</f>
        <v>43.5</v>
      </c>
      <c r="G17" s="15">
        <f t="shared" si="0"/>
        <v>0</v>
      </c>
      <c r="H17" s="14">
        <f t="shared" si="46"/>
        <v>0</v>
      </c>
      <c r="I17" s="14">
        <f t="shared" si="9"/>
        <v>0.99997393505655185</v>
      </c>
      <c r="J17" s="14">
        <f t="shared" si="47"/>
        <v>0</v>
      </c>
      <c r="K17" s="14" t="str">
        <f t="shared" si="48"/>
        <v>Eliminated</v>
      </c>
      <c r="L17" s="14">
        <f t="shared" si="49"/>
        <v>0</v>
      </c>
      <c r="M17" s="14">
        <f t="shared" si="50"/>
        <v>2.6062303823626287E-5</v>
      </c>
      <c r="N17" s="3">
        <f t="shared" si="51"/>
        <v>0</v>
      </c>
      <c r="O17" s="3">
        <f t="shared" si="52"/>
        <v>0</v>
      </c>
      <c r="P17" s="38">
        <f t="shared" si="11"/>
        <v>0</v>
      </c>
      <c r="Q17" s="38">
        <f t="shared" si="53"/>
        <v>0</v>
      </c>
      <c r="R17" s="38">
        <f t="shared" si="54"/>
        <v>1710000</v>
      </c>
      <c r="S17" s="38">
        <f t="shared" si="13"/>
        <v>0</v>
      </c>
      <c r="T17" s="39">
        <f t="shared" si="14"/>
        <v>0</v>
      </c>
      <c r="U17" s="38">
        <f t="shared" si="5"/>
        <v>0</v>
      </c>
      <c r="V17" s="3">
        <f t="shared" si="6"/>
        <v>0</v>
      </c>
      <c r="W17" s="3">
        <f t="shared" ref="W17:W22" si="57">((U17-V17)*$C$16)+(V17*$C$17)</f>
        <v>0</v>
      </c>
      <c r="X17" s="3">
        <f t="shared" ref="X17:X22" si="58">N17+X16</f>
        <v>1485.5513179466986</v>
      </c>
      <c r="Y17" s="3">
        <f t="shared" ref="Y17:Y22" si="59">O17+Y16</f>
        <v>742.77565897334932</v>
      </c>
      <c r="Z17" s="3">
        <f t="shared" si="55"/>
        <v>25650742.775658973</v>
      </c>
      <c r="AA17" s="3">
        <f t="shared" ref="AA17:AA22" si="60">AA16+S17</f>
        <v>160.41135841525033</v>
      </c>
      <c r="AB17" s="3">
        <f t="shared" ref="AB17:AB22" si="61">AB16+U17</f>
        <v>29.711026358933967</v>
      </c>
      <c r="AC17" s="3">
        <f t="shared" ref="AC17:AC22" si="62">AC16+W17</f>
        <v>5.9422052717867935</v>
      </c>
    </row>
    <row r="18" spans="1:29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56"/>
        <v>46.5</v>
      </c>
      <c r="G18" s="15">
        <f t="shared" si="0"/>
        <v>0</v>
      </c>
      <c r="H18" s="14">
        <f t="shared" si="46"/>
        <v>0</v>
      </c>
      <c r="I18" s="14">
        <f t="shared" si="9"/>
        <v>0.99997393505655185</v>
      </c>
      <c r="J18" s="14">
        <f t="shared" si="47"/>
        <v>0</v>
      </c>
      <c r="K18" s="14" t="str">
        <f t="shared" si="48"/>
        <v>Eliminated</v>
      </c>
      <c r="L18" s="14">
        <f t="shared" si="49"/>
        <v>0</v>
      </c>
      <c r="M18" s="14">
        <f t="shared" si="50"/>
        <v>2.6062303823626287E-5</v>
      </c>
      <c r="N18" s="3">
        <f t="shared" si="51"/>
        <v>0</v>
      </c>
      <c r="O18" s="3">
        <f t="shared" si="52"/>
        <v>0</v>
      </c>
      <c r="P18" s="38">
        <f t="shared" si="11"/>
        <v>0</v>
      </c>
      <c r="Q18" s="38">
        <f t="shared" si="53"/>
        <v>0</v>
      </c>
      <c r="R18" s="38">
        <f t="shared" si="54"/>
        <v>1710000</v>
      </c>
      <c r="S18" s="38">
        <f t="shared" si="13"/>
        <v>0</v>
      </c>
      <c r="T18" s="39">
        <f t="shared" si="14"/>
        <v>0</v>
      </c>
      <c r="U18" s="38">
        <f t="shared" si="5"/>
        <v>0</v>
      </c>
      <c r="V18" s="3">
        <f t="shared" si="6"/>
        <v>0</v>
      </c>
      <c r="W18" s="3">
        <f t="shared" si="57"/>
        <v>0</v>
      </c>
      <c r="X18" s="3">
        <f t="shared" si="58"/>
        <v>1485.5513179466986</v>
      </c>
      <c r="Y18" s="3">
        <f t="shared" si="59"/>
        <v>742.77565897334932</v>
      </c>
      <c r="Z18" s="3">
        <f t="shared" si="55"/>
        <v>27360742.775658973</v>
      </c>
      <c r="AA18" s="3">
        <f t="shared" si="60"/>
        <v>160.41135841525033</v>
      </c>
      <c r="AB18" s="3">
        <f t="shared" si="61"/>
        <v>29.711026358933967</v>
      </c>
      <c r="AC18" s="3">
        <f t="shared" si="62"/>
        <v>5.9422052717867935</v>
      </c>
    </row>
    <row r="19" spans="1:29" x14ac:dyDescent="0.55000000000000004">
      <c r="A19" s="34" t="s">
        <v>60</v>
      </c>
      <c r="C19" s="9">
        <v>1</v>
      </c>
      <c r="D19" s="3"/>
      <c r="E19">
        <v>17</v>
      </c>
      <c r="F19">
        <f t="shared" si="56"/>
        <v>49.5</v>
      </c>
      <c r="G19" s="15">
        <f t="shared" si="0"/>
        <v>0</v>
      </c>
      <c r="H19" s="14">
        <f t="shared" si="46"/>
        <v>0</v>
      </c>
      <c r="I19" s="14">
        <f t="shared" si="9"/>
        <v>0.99997393505655185</v>
      </c>
      <c r="J19" s="14">
        <f t="shared" si="47"/>
        <v>0</v>
      </c>
      <c r="K19" s="14" t="str">
        <f t="shared" si="48"/>
        <v>Eliminated</v>
      </c>
      <c r="L19" s="14">
        <f t="shared" si="49"/>
        <v>0</v>
      </c>
      <c r="M19" s="14">
        <f t="shared" si="50"/>
        <v>2.6062303823626287E-5</v>
      </c>
      <c r="N19" s="3">
        <f t="shared" si="51"/>
        <v>0</v>
      </c>
      <c r="O19" s="3">
        <f t="shared" si="52"/>
        <v>0</v>
      </c>
      <c r="P19" s="38">
        <f t="shared" si="11"/>
        <v>0</v>
      </c>
      <c r="Q19" s="38">
        <f t="shared" si="53"/>
        <v>0</v>
      </c>
      <c r="R19" s="38">
        <f t="shared" si="54"/>
        <v>1710000</v>
      </c>
      <c r="S19" s="38">
        <f t="shared" si="13"/>
        <v>0</v>
      </c>
      <c r="T19" s="39">
        <f t="shared" si="14"/>
        <v>0</v>
      </c>
      <c r="U19" s="38">
        <f t="shared" si="5"/>
        <v>0</v>
      </c>
      <c r="V19" s="3">
        <f t="shared" si="6"/>
        <v>0</v>
      </c>
      <c r="W19" s="3">
        <f t="shared" si="57"/>
        <v>0</v>
      </c>
      <c r="X19" s="3">
        <f t="shared" si="58"/>
        <v>1485.5513179466986</v>
      </c>
      <c r="Y19" s="3">
        <f t="shared" si="59"/>
        <v>742.77565897334932</v>
      </c>
      <c r="Z19" s="3">
        <f t="shared" si="55"/>
        <v>29070742.775658973</v>
      </c>
      <c r="AA19" s="3">
        <f t="shared" si="60"/>
        <v>160.41135841525033</v>
      </c>
      <c r="AB19" s="3">
        <f t="shared" si="61"/>
        <v>29.711026358933967</v>
      </c>
      <c r="AC19" s="3">
        <f t="shared" si="62"/>
        <v>5.9422052717867935</v>
      </c>
    </row>
    <row r="20" spans="1:29" x14ac:dyDescent="0.55000000000000004">
      <c r="A20" s="34" t="s">
        <v>61</v>
      </c>
      <c r="C20" s="9">
        <v>0.9</v>
      </c>
      <c r="D20" s="3"/>
      <c r="E20">
        <v>18</v>
      </c>
      <c r="F20">
        <f t="shared" si="56"/>
        <v>52.5</v>
      </c>
      <c r="G20" s="15">
        <f t="shared" si="0"/>
        <v>0</v>
      </c>
      <c r="H20" s="14">
        <f t="shared" si="46"/>
        <v>0</v>
      </c>
      <c r="I20" s="14">
        <f t="shared" si="9"/>
        <v>0.99997393505655185</v>
      </c>
      <c r="J20" s="14">
        <f t="shared" si="47"/>
        <v>0</v>
      </c>
      <c r="K20" s="14" t="str">
        <f t="shared" si="48"/>
        <v>Eliminated</v>
      </c>
      <c r="L20" s="14">
        <f t="shared" si="49"/>
        <v>0</v>
      </c>
      <c r="M20" s="14">
        <f t="shared" si="50"/>
        <v>2.6062303823626287E-5</v>
      </c>
      <c r="N20" s="3">
        <f t="shared" si="51"/>
        <v>0</v>
      </c>
      <c r="O20" s="3">
        <f t="shared" si="52"/>
        <v>0</v>
      </c>
      <c r="P20" s="38">
        <f t="shared" si="11"/>
        <v>0</v>
      </c>
      <c r="Q20" s="38">
        <f t="shared" si="53"/>
        <v>0</v>
      </c>
      <c r="R20" s="38">
        <f t="shared" si="54"/>
        <v>1710000</v>
      </c>
      <c r="S20" s="38">
        <f t="shared" si="13"/>
        <v>0</v>
      </c>
      <c r="T20" s="39">
        <f t="shared" si="14"/>
        <v>0</v>
      </c>
      <c r="U20" s="38">
        <f t="shared" si="5"/>
        <v>0</v>
      </c>
      <c r="V20" s="3">
        <f t="shared" si="6"/>
        <v>0</v>
      </c>
      <c r="W20" s="3">
        <f t="shared" si="57"/>
        <v>0</v>
      </c>
      <c r="X20" s="3">
        <f t="shared" si="58"/>
        <v>1485.5513179466986</v>
      </c>
      <c r="Y20" s="3">
        <f t="shared" si="59"/>
        <v>742.77565897334932</v>
      </c>
      <c r="Z20" s="3">
        <f t="shared" si="55"/>
        <v>30780742.775658973</v>
      </c>
      <c r="AA20" s="3">
        <f t="shared" si="60"/>
        <v>160.41135841525033</v>
      </c>
      <c r="AB20" s="3">
        <f t="shared" si="61"/>
        <v>29.711026358933967</v>
      </c>
      <c r="AC20" s="3">
        <f t="shared" si="62"/>
        <v>5.9422052717867935</v>
      </c>
    </row>
    <row r="21" spans="1:29" x14ac:dyDescent="0.55000000000000004">
      <c r="A21" s="34" t="s">
        <v>63</v>
      </c>
      <c r="C21" s="9">
        <v>0.9</v>
      </c>
      <c r="D21" s="3">
        <f>C21*D6</f>
        <v>51300000</v>
      </c>
      <c r="E21">
        <v>19</v>
      </c>
      <c r="F21">
        <f t="shared" si="56"/>
        <v>55.5</v>
      </c>
      <c r="G21" s="15">
        <f t="shared" si="0"/>
        <v>0</v>
      </c>
      <c r="H21" s="14">
        <f t="shared" si="46"/>
        <v>0</v>
      </c>
      <c r="I21" s="14">
        <f t="shared" si="9"/>
        <v>0.99997393505655185</v>
      </c>
      <c r="J21" s="14">
        <f t="shared" si="47"/>
        <v>0</v>
      </c>
      <c r="K21" s="14" t="str">
        <f t="shared" si="48"/>
        <v>Eliminated</v>
      </c>
      <c r="L21" s="14">
        <f t="shared" si="49"/>
        <v>0</v>
      </c>
      <c r="M21" s="14">
        <f t="shared" si="50"/>
        <v>2.6062303823626287E-5</v>
      </c>
      <c r="N21" s="3">
        <f t="shared" si="51"/>
        <v>0</v>
      </c>
      <c r="O21" s="3">
        <f t="shared" si="52"/>
        <v>0</v>
      </c>
      <c r="P21" s="38">
        <f t="shared" si="11"/>
        <v>0</v>
      </c>
      <c r="Q21" s="38">
        <f t="shared" si="53"/>
        <v>0</v>
      </c>
      <c r="R21" s="38">
        <f t="shared" si="54"/>
        <v>1710000</v>
      </c>
      <c r="S21" s="38">
        <f t="shared" si="13"/>
        <v>0</v>
      </c>
      <c r="T21" s="39">
        <f t="shared" si="14"/>
        <v>0</v>
      </c>
      <c r="U21" s="38">
        <f t="shared" si="5"/>
        <v>0</v>
      </c>
      <c r="V21" s="3">
        <f t="shared" si="6"/>
        <v>0</v>
      </c>
      <c r="W21" s="3">
        <f t="shared" si="57"/>
        <v>0</v>
      </c>
      <c r="X21" s="3">
        <f t="shared" si="58"/>
        <v>1485.5513179466986</v>
      </c>
      <c r="Y21" s="3">
        <f t="shared" si="59"/>
        <v>742.77565897334932</v>
      </c>
      <c r="Z21" s="3">
        <f t="shared" si="55"/>
        <v>32490742.775658973</v>
      </c>
      <c r="AA21" s="3">
        <f t="shared" si="60"/>
        <v>160.41135841525033</v>
      </c>
      <c r="AB21" s="3">
        <f t="shared" si="61"/>
        <v>29.711026358933967</v>
      </c>
      <c r="AC21" s="3">
        <f t="shared" si="62"/>
        <v>5.9422052717867935</v>
      </c>
    </row>
    <row r="22" spans="1:29" x14ac:dyDescent="0.55000000000000004">
      <c r="A22" s="35" t="s">
        <v>62</v>
      </c>
      <c r="C22" s="11">
        <v>0.9</v>
      </c>
      <c r="E22">
        <v>20</v>
      </c>
      <c r="F22">
        <f t="shared" si="56"/>
        <v>58.5</v>
      </c>
      <c r="G22" s="15">
        <f t="shared" si="0"/>
        <v>0</v>
      </c>
      <c r="H22" s="14">
        <f t="shared" si="46"/>
        <v>0</v>
      </c>
      <c r="I22" s="14">
        <f t="shared" si="9"/>
        <v>0.99997393505655185</v>
      </c>
      <c r="J22" s="14">
        <f t="shared" si="47"/>
        <v>0</v>
      </c>
      <c r="K22" s="14" t="str">
        <f t="shared" si="48"/>
        <v>Eliminated</v>
      </c>
      <c r="L22" s="14">
        <f t="shared" si="49"/>
        <v>0</v>
      </c>
      <c r="M22" s="14">
        <f t="shared" si="50"/>
        <v>2.6062303823626287E-5</v>
      </c>
      <c r="N22" s="3">
        <f t="shared" si="51"/>
        <v>0</v>
      </c>
      <c r="O22" s="3">
        <f t="shared" si="52"/>
        <v>0</v>
      </c>
      <c r="P22" s="38">
        <f t="shared" si="11"/>
        <v>0</v>
      </c>
      <c r="Q22" s="38">
        <f t="shared" si="53"/>
        <v>0</v>
      </c>
      <c r="R22" s="38">
        <f t="shared" si="54"/>
        <v>1710000</v>
      </c>
      <c r="S22" s="38">
        <f t="shared" si="13"/>
        <v>0</v>
      </c>
      <c r="T22" s="39">
        <f t="shared" si="14"/>
        <v>0</v>
      </c>
      <c r="U22" s="38">
        <f t="shared" si="5"/>
        <v>0</v>
      </c>
      <c r="V22" s="3">
        <f t="shared" si="6"/>
        <v>0</v>
      </c>
      <c r="W22" s="3">
        <f t="shared" si="57"/>
        <v>0</v>
      </c>
      <c r="X22" s="3">
        <f t="shared" si="58"/>
        <v>1485.5513179466986</v>
      </c>
      <c r="Y22" s="3">
        <f t="shared" si="59"/>
        <v>742.77565897334932</v>
      </c>
      <c r="Z22" s="3">
        <f t="shared" si="55"/>
        <v>34200742.775658973</v>
      </c>
      <c r="AA22" s="3">
        <f t="shared" si="60"/>
        <v>160.41135841525033</v>
      </c>
      <c r="AB22" s="3">
        <f t="shared" si="61"/>
        <v>29.711026358933967</v>
      </c>
      <c r="AC22" s="3">
        <f t="shared" si="62"/>
        <v>5.9422052717867935</v>
      </c>
    </row>
    <row r="23" spans="1:29" x14ac:dyDescent="0.55000000000000004">
      <c r="A23" s="33" t="s">
        <v>31</v>
      </c>
      <c r="C23">
        <f>C3*(1-(C21*C22))^2</f>
        <v>0.14439999999999992</v>
      </c>
      <c r="E23">
        <v>21</v>
      </c>
      <c r="F23">
        <f t="shared" ref="F23:F52" si="63">(E23-0.5)*$C$4</f>
        <v>61.5</v>
      </c>
      <c r="G23" s="15">
        <f t="shared" si="0"/>
        <v>0</v>
      </c>
      <c r="H23" s="14">
        <f t="shared" ref="H23:H52" si="64">G23/$D$6</f>
        <v>0</v>
      </c>
      <c r="I23" s="14">
        <f t="shared" si="9"/>
        <v>0.99997393505655185</v>
      </c>
      <c r="J23" s="14">
        <f t="shared" si="47"/>
        <v>0</v>
      </c>
      <c r="K23" s="14" t="str">
        <f t="shared" si="48"/>
        <v>Eliminated</v>
      </c>
      <c r="L23" s="14">
        <f t="shared" si="49"/>
        <v>0</v>
      </c>
      <c r="M23" s="14">
        <f t="shared" si="50"/>
        <v>2.6062303823626287E-5</v>
      </c>
      <c r="N23" s="3">
        <f t="shared" si="51"/>
        <v>0</v>
      </c>
      <c r="O23" s="3">
        <f t="shared" si="52"/>
        <v>0</v>
      </c>
      <c r="P23" s="38">
        <f t="shared" si="11"/>
        <v>0</v>
      </c>
      <c r="Q23" s="38">
        <f t="shared" si="53"/>
        <v>0</v>
      </c>
      <c r="R23" s="38">
        <f t="shared" si="54"/>
        <v>1710000</v>
      </c>
      <c r="S23" s="38">
        <f t="shared" si="13"/>
        <v>0</v>
      </c>
      <c r="T23" s="39">
        <f t="shared" si="14"/>
        <v>0</v>
      </c>
      <c r="U23" s="38">
        <f t="shared" si="5"/>
        <v>0</v>
      </c>
      <c r="V23" s="3">
        <f t="shared" si="6"/>
        <v>0</v>
      </c>
      <c r="W23" s="3">
        <f t="shared" ref="W23:W52" si="65">((U23-V23)*$C$16)+(V23*$C$17)</f>
        <v>0</v>
      </c>
      <c r="X23" s="3">
        <f t="shared" ref="X23:X52" si="66">N23+X22</f>
        <v>1485.5513179466986</v>
      </c>
      <c r="Y23" s="3">
        <f t="shared" ref="Y23:Y52" si="67">O23+Y22</f>
        <v>742.77565897334932</v>
      </c>
      <c r="Z23" s="3">
        <f t="shared" si="55"/>
        <v>35910742.775658973</v>
      </c>
      <c r="AA23" s="3">
        <f t="shared" ref="AA23:AA52" si="68">AA22+S23</f>
        <v>160.41135841525033</v>
      </c>
      <c r="AB23" s="3">
        <f t="shared" ref="AB23:AB52" si="69">AB22+U23</f>
        <v>29.711026358933967</v>
      </c>
      <c r="AC23" s="3">
        <f t="shared" ref="AC23:AC52" si="70">AC22+W23</f>
        <v>5.9422052717867935</v>
      </c>
    </row>
    <row r="24" spans="1:29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63"/>
        <v>64.5</v>
      </c>
      <c r="G24" s="15">
        <f t="shared" si="0"/>
        <v>0</v>
      </c>
      <c r="H24" s="14">
        <f t="shared" si="64"/>
        <v>0</v>
      </c>
      <c r="I24" s="14">
        <f t="shared" si="9"/>
        <v>0.99997393505655185</v>
      </c>
      <c r="J24" s="14">
        <f t="shared" si="47"/>
        <v>0</v>
      </c>
      <c r="K24" s="14" t="str">
        <f t="shared" si="48"/>
        <v>Eliminated</v>
      </c>
      <c r="L24" s="14">
        <f t="shared" si="49"/>
        <v>0</v>
      </c>
      <c r="M24" s="14">
        <f t="shared" si="50"/>
        <v>2.6062303823626287E-5</v>
      </c>
      <c r="N24" s="3">
        <f t="shared" si="51"/>
        <v>0</v>
      </c>
      <c r="O24" s="3">
        <f t="shared" si="52"/>
        <v>0</v>
      </c>
      <c r="P24" s="38">
        <f t="shared" si="11"/>
        <v>0</v>
      </c>
      <c r="Q24" s="38">
        <f t="shared" si="53"/>
        <v>0</v>
      </c>
      <c r="R24" s="38">
        <f t="shared" si="54"/>
        <v>1710000</v>
      </c>
      <c r="S24" s="38">
        <f t="shared" si="13"/>
        <v>0</v>
      </c>
      <c r="T24" s="39">
        <f t="shared" si="14"/>
        <v>0</v>
      </c>
      <c r="U24" s="38">
        <f t="shared" si="5"/>
        <v>0</v>
      </c>
      <c r="V24" s="3">
        <f t="shared" si="6"/>
        <v>0</v>
      </c>
      <c r="W24" s="3">
        <f t="shared" si="65"/>
        <v>0</v>
      </c>
      <c r="X24" s="3">
        <f t="shared" si="66"/>
        <v>1485.5513179466986</v>
      </c>
      <c r="Y24" s="3">
        <f t="shared" si="67"/>
        <v>742.77565897334932</v>
      </c>
      <c r="Z24" s="3">
        <f t="shared" si="55"/>
        <v>37620742.775658973</v>
      </c>
      <c r="AA24" s="3">
        <f t="shared" si="68"/>
        <v>160.41135841525033</v>
      </c>
      <c r="AB24" s="3">
        <f t="shared" si="69"/>
        <v>29.711026358933967</v>
      </c>
      <c r="AC24" s="3">
        <f t="shared" si="70"/>
        <v>5.9422052717867935</v>
      </c>
    </row>
    <row r="25" spans="1:29" x14ac:dyDescent="0.55000000000000004">
      <c r="A25" s="33" t="s">
        <v>48</v>
      </c>
      <c r="C25" s="26">
        <f>C23^(1/C4)-1</f>
        <v>-0.47536684735828405</v>
      </c>
      <c r="E25">
        <v>23</v>
      </c>
      <c r="F25">
        <f t="shared" si="63"/>
        <v>67.5</v>
      </c>
      <c r="G25" s="15">
        <f t="shared" si="0"/>
        <v>0</v>
      </c>
      <c r="H25" s="14">
        <f t="shared" si="64"/>
        <v>0</v>
      </c>
      <c r="I25" s="14">
        <f t="shared" si="9"/>
        <v>0.99997393505655185</v>
      </c>
      <c r="J25" s="14">
        <f t="shared" si="47"/>
        <v>0</v>
      </c>
      <c r="K25" s="14" t="str">
        <f t="shared" si="48"/>
        <v>Eliminated</v>
      </c>
      <c r="L25" s="14">
        <f t="shared" si="49"/>
        <v>0</v>
      </c>
      <c r="M25" s="14">
        <f t="shared" si="50"/>
        <v>2.6062303823626287E-5</v>
      </c>
      <c r="N25" s="3">
        <f t="shared" si="51"/>
        <v>0</v>
      </c>
      <c r="O25" s="3">
        <f t="shared" si="52"/>
        <v>0</v>
      </c>
      <c r="P25" s="38">
        <f t="shared" si="11"/>
        <v>0</v>
      </c>
      <c r="Q25" s="38">
        <f t="shared" si="53"/>
        <v>0</v>
      </c>
      <c r="R25" s="38">
        <f t="shared" si="54"/>
        <v>1710000</v>
      </c>
      <c r="S25" s="38">
        <f t="shared" si="13"/>
        <v>0</v>
      </c>
      <c r="T25" s="39">
        <f t="shared" si="14"/>
        <v>0</v>
      </c>
      <c r="U25" s="38">
        <f t="shared" si="5"/>
        <v>0</v>
      </c>
      <c r="V25" s="3">
        <f t="shared" si="6"/>
        <v>0</v>
      </c>
      <c r="W25" s="3">
        <f t="shared" si="65"/>
        <v>0</v>
      </c>
      <c r="X25" s="3">
        <f t="shared" si="66"/>
        <v>1485.5513179466986</v>
      </c>
      <c r="Y25" s="3">
        <f t="shared" si="67"/>
        <v>742.77565897334932</v>
      </c>
      <c r="Z25" s="3">
        <f t="shared" si="55"/>
        <v>39330742.775658973</v>
      </c>
      <c r="AA25" s="3">
        <f t="shared" si="68"/>
        <v>160.41135841525033</v>
      </c>
      <c r="AB25" s="3">
        <f t="shared" si="69"/>
        <v>29.711026358933967</v>
      </c>
      <c r="AC25" s="3">
        <f t="shared" si="70"/>
        <v>5.9422052717867935</v>
      </c>
    </row>
    <row r="26" spans="1:29" x14ac:dyDescent="0.55000000000000004">
      <c r="A26" s="33"/>
      <c r="E26">
        <v>24</v>
      </c>
      <c r="F26">
        <f t="shared" si="63"/>
        <v>70.5</v>
      </c>
      <c r="G26" s="15">
        <f t="shared" si="0"/>
        <v>0</v>
      </c>
      <c r="H26" s="14">
        <f t="shared" si="64"/>
        <v>0</v>
      </c>
      <c r="I26" s="14">
        <f t="shared" si="9"/>
        <v>0.99997393505655185</v>
      </c>
      <c r="J26" s="14">
        <f t="shared" si="47"/>
        <v>0</v>
      </c>
      <c r="K26" s="14" t="str">
        <f t="shared" si="48"/>
        <v>Eliminated</v>
      </c>
      <c r="L26" s="14">
        <f t="shared" si="49"/>
        <v>0</v>
      </c>
      <c r="M26" s="14">
        <f t="shared" si="50"/>
        <v>2.6062303823626287E-5</v>
      </c>
      <c r="N26" s="3">
        <f t="shared" si="51"/>
        <v>0</v>
      </c>
      <c r="O26" s="3">
        <f t="shared" si="52"/>
        <v>0</v>
      </c>
      <c r="P26" s="38">
        <f t="shared" si="11"/>
        <v>0</v>
      </c>
      <c r="Q26" s="38">
        <f t="shared" si="53"/>
        <v>0</v>
      </c>
      <c r="R26" s="38">
        <f t="shared" si="54"/>
        <v>1710000</v>
      </c>
      <c r="S26" s="38">
        <f t="shared" si="13"/>
        <v>0</v>
      </c>
      <c r="T26" s="39">
        <f t="shared" si="14"/>
        <v>0</v>
      </c>
      <c r="U26" s="38">
        <f t="shared" si="5"/>
        <v>0</v>
      </c>
      <c r="V26" s="3">
        <f t="shared" si="6"/>
        <v>0</v>
      </c>
      <c r="W26" s="3">
        <f t="shared" si="65"/>
        <v>0</v>
      </c>
      <c r="X26" s="3">
        <f t="shared" si="66"/>
        <v>1485.5513179466986</v>
      </c>
      <c r="Y26" s="3">
        <f t="shared" si="67"/>
        <v>742.77565897334932</v>
      </c>
      <c r="Z26" s="3">
        <f t="shared" si="55"/>
        <v>41040742.775658973</v>
      </c>
      <c r="AA26" s="3">
        <f t="shared" si="68"/>
        <v>160.41135841525033</v>
      </c>
      <c r="AB26" s="3">
        <f t="shared" si="69"/>
        <v>29.711026358933967</v>
      </c>
      <c r="AC26" s="3">
        <f t="shared" si="70"/>
        <v>5.9422052717867935</v>
      </c>
    </row>
    <row r="27" spans="1:29" x14ac:dyDescent="0.55000000000000004">
      <c r="A27" s="33"/>
      <c r="E27">
        <v>25</v>
      </c>
      <c r="F27">
        <f t="shared" si="63"/>
        <v>73.5</v>
      </c>
      <c r="G27" s="15">
        <f t="shared" si="0"/>
        <v>0</v>
      </c>
      <c r="H27" s="14">
        <f t="shared" si="64"/>
        <v>0</v>
      </c>
      <c r="I27" s="14">
        <f t="shared" si="9"/>
        <v>0.99997393505655185</v>
      </c>
      <c r="J27" s="14">
        <f t="shared" si="47"/>
        <v>0</v>
      </c>
      <c r="K27" s="14" t="str">
        <f t="shared" si="48"/>
        <v>Eliminated</v>
      </c>
      <c r="L27" s="14">
        <f t="shared" si="49"/>
        <v>0</v>
      </c>
      <c r="M27" s="14">
        <f t="shared" si="50"/>
        <v>2.6062303823626287E-5</v>
      </c>
      <c r="N27" s="3">
        <f t="shared" si="51"/>
        <v>0</v>
      </c>
      <c r="O27" s="3">
        <f t="shared" si="52"/>
        <v>0</v>
      </c>
      <c r="P27" s="38">
        <f t="shared" si="11"/>
        <v>0</v>
      </c>
      <c r="Q27" s="38">
        <f t="shared" si="53"/>
        <v>0</v>
      </c>
      <c r="R27" s="38">
        <f t="shared" si="54"/>
        <v>1710000</v>
      </c>
      <c r="S27" s="38">
        <f t="shared" si="13"/>
        <v>0</v>
      </c>
      <c r="T27" s="39">
        <f t="shared" si="14"/>
        <v>0</v>
      </c>
      <c r="U27" s="38">
        <f t="shared" si="5"/>
        <v>0</v>
      </c>
      <c r="V27" s="3">
        <f t="shared" si="6"/>
        <v>0</v>
      </c>
      <c r="W27" s="3">
        <f t="shared" si="65"/>
        <v>0</v>
      </c>
      <c r="X27" s="3">
        <f t="shared" si="66"/>
        <v>1485.5513179466986</v>
      </c>
      <c r="Y27" s="3">
        <f t="shared" si="67"/>
        <v>742.77565897334932</v>
      </c>
      <c r="Z27" s="3">
        <f t="shared" si="55"/>
        <v>42750742.775658973</v>
      </c>
      <c r="AA27" s="3">
        <f t="shared" si="68"/>
        <v>160.41135841525033</v>
      </c>
      <c r="AB27" s="3">
        <f t="shared" si="69"/>
        <v>29.711026358933967</v>
      </c>
      <c r="AC27" s="3">
        <f t="shared" si="70"/>
        <v>5.9422052717867935</v>
      </c>
    </row>
    <row r="28" spans="1:29" x14ac:dyDescent="0.55000000000000004">
      <c r="A28" s="33"/>
      <c r="E28">
        <v>26</v>
      </c>
      <c r="F28">
        <f t="shared" si="63"/>
        <v>76.5</v>
      </c>
      <c r="G28" s="15">
        <f t="shared" si="0"/>
        <v>0</v>
      </c>
      <c r="H28" s="14">
        <f t="shared" si="64"/>
        <v>0</v>
      </c>
      <c r="I28" s="14">
        <f t="shared" si="9"/>
        <v>0.99997393505655185</v>
      </c>
      <c r="J28" s="14">
        <f t="shared" si="47"/>
        <v>0</v>
      </c>
      <c r="K28" s="14" t="str">
        <f t="shared" si="48"/>
        <v>Eliminated</v>
      </c>
      <c r="L28" s="14">
        <f t="shared" si="49"/>
        <v>0</v>
      </c>
      <c r="M28" s="14">
        <f t="shared" si="50"/>
        <v>2.6062303823626287E-5</v>
      </c>
      <c r="N28" s="3">
        <f t="shared" si="51"/>
        <v>0</v>
      </c>
      <c r="O28" s="3">
        <f t="shared" si="52"/>
        <v>0</v>
      </c>
      <c r="P28" s="38">
        <f t="shared" si="11"/>
        <v>0</v>
      </c>
      <c r="Q28" s="38">
        <f t="shared" si="53"/>
        <v>0</v>
      </c>
      <c r="R28" s="38">
        <f t="shared" si="54"/>
        <v>1710000</v>
      </c>
      <c r="S28" s="38">
        <f t="shared" si="13"/>
        <v>0</v>
      </c>
      <c r="T28" s="39">
        <f t="shared" si="14"/>
        <v>0</v>
      </c>
      <c r="U28" s="38">
        <f t="shared" si="5"/>
        <v>0</v>
      </c>
      <c r="V28" s="3">
        <f t="shared" si="6"/>
        <v>0</v>
      </c>
      <c r="W28" s="3">
        <f t="shared" si="65"/>
        <v>0</v>
      </c>
      <c r="X28" s="3">
        <f t="shared" si="66"/>
        <v>1485.5513179466986</v>
      </c>
      <c r="Y28" s="3">
        <f t="shared" si="67"/>
        <v>742.77565897334932</v>
      </c>
      <c r="Z28" s="3">
        <f t="shared" si="55"/>
        <v>44460742.775658973</v>
      </c>
      <c r="AA28" s="3">
        <f t="shared" si="68"/>
        <v>160.41135841525033</v>
      </c>
      <c r="AB28" s="3">
        <f t="shared" si="69"/>
        <v>29.711026358933967</v>
      </c>
      <c r="AC28" s="3">
        <f t="shared" si="70"/>
        <v>5.9422052717867935</v>
      </c>
    </row>
    <row r="29" spans="1:29" x14ac:dyDescent="0.55000000000000004">
      <c r="A29" s="33"/>
      <c r="E29">
        <v>27</v>
      </c>
      <c r="F29">
        <f t="shared" si="63"/>
        <v>79.5</v>
      </c>
      <c r="G29" s="15">
        <f t="shared" si="0"/>
        <v>0</v>
      </c>
      <c r="H29" s="14">
        <f t="shared" si="64"/>
        <v>0</v>
      </c>
      <c r="I29" s="14">
        <f t="shared" si="9"/>
        <v>0.99997393505655185</v>
      </c>
      <c r="J29" s="14">
        <f t="shared" si="47"/>
        <v>0</v>
      </c>
      <c r="K29" s="14" t="str">
        <f t="shared" si="48"/>
        <v>Eliminated</v>
      </c>
      <c r="L29" s="14">
        <f t="shared" si="49"/>
        <v>0</v>
      </c>
      <c r="M29" s="14">
        <f t="shared" si="50"/>
        <v>2.6062303823626287E-5</v>
      </c>
      <c r="N29" s="3">
        <f t="shared" si="51"/>
        <v>0</v>
      </c>
      <c r="O29" s="3">
        <f t="shared" si="52"/>
        <v>0</v>
      </c>
      <c r="P29" s="38">
        <f t="shared" si="11"/>
        <v>0</v>
      </c>
      <c r="Q29" s="38">
        <f t="shared" si="53"/>
        <v>0</v>
      </c>
      <c r="R29" s="38">
        <f t="shared" si="54"/>
        <v>1710000</v>
      </c>
      <c r="S29" s="38">
        <f t="shared" si="13"/>
        <v>0</v>
      </c>
      <c r="T29" s="39">
        <f t="shared" si="14"/>
        <v>0</v>
      </c>
      <c r="U29" s="38">
        <f t="shared" si="5"/>
        <v>0</v>
      </c>
      <c r="V29" s="3">
        <f t="shared" si="6"/>
        <v>0</v>
      </c>
      <c r="W29" s="3">
        <f t="shared" si="65"/>
        <v>0</v>
      </c>
      <c r="X29" s="3">
        <f t="shared" si="66"/>
        <v>1485.5513179466986</v>
      </c>
      <c r="Y29" s="3">
        <f t="shared" si="67"/>
        <v>742.77565897334932</v>
      </c>
      <c r="Z29" s="3">
        <f t="shared" si="55"/>
        <v>46170742.775658973</v>
      </c>
      <c r="AA29" s="3">
        <f t="shared" si="68"/>
        <v>160.41135841525033</v>
      </c>
      <c r="AB29" s="3">
        <f t="shared" si="69"/>
        <v>29.711026358933967</v>
      </c>
      <c r="AC29" s="3">
        <f t="shared" si="70"/>
        <v>5.9422052717867935</v>
      </c>
    </row>
    <row r="30" spans="1:29" x14ac:dyDescent="0.55000000000000004">
      <c r="A30" s="33"/>
      <c r="E30">
        <v>28</v>
      </c>
      <c r="F30">
        <f t="shared" si="63"/>
        <v>82.5</v>
      </c>
      <c r="G30" s="15">
        <f t="shared" si="0"/>
        <v>0</v>
      </c>
      <c r="H30" s="14">
        <f t="shared" si="64"/>
        <v>0</v>
      </c>
      <c r="I30" s="14">
        <f t="shared" si="9"/>
        <v>0.99997393505655185</v>
      </c>
      <c r="J30" s="14">
        <f t="shared" si="47"/>
        <v>0</v>
      </c>
      <c r="K30" s="14" t="str">
        <f t="shared" si="48"/>
        <v>Eliminated</v>
      </c>
      <c r="L30" s="14">
        <f t="shared" si="49"/>
        <v>0</v>
      </c>
      <c r="M30" s="14">
        <f t="shared" si="50"/>
        <v>2.6062303823626287E-5</v>
      </c>
      <c r="N30" s="3">
        <f t="shared" si="51"/>
        <v>0</v>
      </c>
      <c r="O30" s="3">
        <f t="shared" si="52"/>
        <v>0</v>
      </c>
      <c r="P30" s="38">
        <f t="shared" si="11"/>
        <v>0</v>
      </c>
      <c r="Q30" s="38">
        <f t="shared" si="53"/>
        <v>0</v>
      </c>
      <c r="R30" s="38">
        <f t="shared" si="54"/>
        <v>1710000</v>
      </c>
      <c r="S30" s="38">
        <f t="shared" si="13"/>
        <v>0</v>
      </c>
      <c r="T30" s="39">
        <f t="shared" si="14"/>
        <v>0</v>
      </c>
      <c r="U30" s="38">
        <f t="shared" si="5"/>
        <v>0</v>
      </c>
      <c r="V30" s="3">
        <f t="shared" si="6"/>
        <v>0</v>
      </c>
      <c r="W30" s="3">
        <f t="shared" si="65"/>
        <v>0</v>
      </c>
      <c r="X30" s="3">
        <f t="shared" si="66"/>
        <v>1485.5513179466986</v>
      </c>
      <c r="Y30" s="3">
        <f t="shared" si="67"/>
        <v>742.77565897334932</v>
      </c>
      <c r="Z30" s="3">
        <f t="shared" si="55"/>
        <v>47880742.775658973</v>
      </c>
      <c r="AA30" s="3">
        <f t="shared" si="68"/>
        <v>160.41135841525033</v>
      </c>
      <c r="AB30" s="3">
        <f t="shared" si="69"/>
        <v>29.711026358933967</v>
      </c>
      <c r="AC30" s="3">
        <f t="shared" si="70"/>
        <v>5.9422052717867935</v>
      </c>
    </row>
    <row r="31" spans="1:29" x14ac:dyDescent="0.55000000000000004">
      <c r="A31" s="33"/>
      <c r="E31">
        <v>29</v>
      </c>
      <c r="F31">
        <f t="shared" si="63"/>
        <v>85.5</v>
      </c>
      <c r="G31" s="15">
        <f t="shared" si="0"/>
        <v>0</v>
      </c>
      <c r="H31" s="14">
        <f t="shared" si="64"/>
        <v>0</v>
      </c>
      <c r="I31" s="14">
        <f t="shared" si="9"/>
        <v>0.99997393505655185</v>
      </c>
      <c r="J31" s="14">
        <f t="shared" si="47"/>
        <v>0</v>
      </c>
      <c r="K31" s="14" t="str">
        <f t="shared" si="48"/>
        <v>Eliminated</v>
      </c>
      <c r="L31" s="14">
        <f t="shared" si="49"/>
        <v>0</v>
      </c>
      <c r="M31" s="14">
        <f t="shared" si="50"/>
        <v>2.6062303823626287E-5</v>
      </c>
      <c r="N31" s="3">
        <f t="shared" si="51"/>
        <v>0</v>
      </c>
      <c r="O31" s="3">
        <f t="shared" si="52"/>
        <v>0</v>
      </c>
      <c r="P31" s="38">
        <f t="shared" si="11"/>
        <v>0</v>
      </c>
      <c r="Q31" s="38">
        <f t="shared" si="53"/>
        <v>0</v>
      </c>
      <c r="R31" s="38">
        <f t="shared" si="54"/>
        <v>1710000</v>
      </c>
      <c r="S31" s="38">
        <f t="shared" si="13"/>
        <v>0</v>
      </c>
      <c r="T31" s="39">
        <f t="shared" si="14"/>
        <v>0</v>
      </c>
      <c r="U31" s="38">
        <f t="shared" si="5"/>
        <v>0</v>
      </c>
      <c r="V31" s="3">
        <f t="shared" si="6"/>
        <v>0</v>
      </c>
      <c r="W31" s="3">
        <f t="shared" si="65"/>
        <v>0</v>
      </c>
      <c r="X31" s="3">
        <f t="shared" si="66"/>
        <v>1485.5513179466986</v>
      </c>
      <c r="Y31" s="3">
        <f t="shared" si="67"/>
        <v>742.77565897334932</v>
      </c>
      <c r="Z31" s="3">
        <f t="shared" si="55"/>
        <v>49590742.775658973</v>
      </c>
      <c r="AA31" s="3">
        <f t="shared" si="68"/>
        <v>160.41135841525033</v>
      </c>
      <c r="AB31" s="3">
        <f t="shared" si="69"/>
        <v>29.711026358933967</v>
      </c>
      <c r="AC31" s="3">
        <f t="shared" si="70"/>
        <v>5.9422052717867935</v>
      </c>
    </row>
    <row r="32" spans="1:29" x14ac:dyDescent="0.55000000000000004">
      <c r="A32" s="33"/>
      <c r="E32">
        <v>30</v>
      </c>
      <c r="F32">
        <f t="shared" si="63"/>
        <v>88.5</v>
      </c>
      <c r="G32" s="15">
        <f t="shared" si="0"/>
        <v>0</v>
      </c>
      <c r="H32" s="14">
        <f t="shared" si="64"/>
        <v>0</v>
      </c>
      <c r="I32" s="14">
        <f t="shared" si="9"/>
        <v>0.99997393505655185</v>
      </c>
      <c r="J32" s="14">
        <f t="shared" si="47"/>
        <v>0</v>
      </c>
      <c r="K32" s="14" t="str">
        <f t="shared" si="48"/>
        <v>Eliminated</v>
      </c>
      <c r="L32" s="14">
        <f t="shared" si="49"/>
        <v>0</v>
      </c>
      <c r="M32" s="14">
        <f t="shared" si="50"/>
        <v>2.6062303823626287E-5</v>
      </c>
      <c r="N32" s="3">
        <f t="shared" si="51"/>
        <v>0</v>
      </c>
      <c r="O32" s="3">
        <f t="shared" si="52"/>
        <v>0</v>
      </c>
      <c r="P32" s="38">
        <f t="shared" si="11"/>
        <v>0</v>
      </c>
      <c r="Q32" s="38">
        <f t="shared" si="53"/>
        <v>0</v>
      </c>
      <c r="R32" s="38">
        <f t="shared" si="54"/>
        <v>1710000</v>
      </c>
      <c r="S32" s="38">
        <f t="shared" si="13"/>
        <v>0</v>
      </c>
      <c r="T32" s="39">
        <f t="shared" si="14"/>
        <v>0</v>
      </c>
      <c r="U32" s="38">
        <f t="shared" si="5"/>
        <v>0</v>
      </c>
      <c r="V32" s="3">
        <f t="shared" si="6"/>
        <v>0</v>
      </c>
      <c r="W32" s="3">
        <f t="shared" si="65"/>
        <v>0</v>
      </c>
      <c r="X32" s="3">
        <f t="shared" si="66"/>
        <v>1485.5513179466986</v>
      </c>
      <c r="Y32" s="3">
        <f t="shared" si="67"/>
        <v>742.77565897334932</v>
      </c>
      <c r="Z32" s="3">
        <f t="shared" si="55"/>
        <v>51300742.775658973</v>
      </c>
      <c r="AA32" s="3">
        <f t="shared" si="68"/>
        <v>160.41135841525033</v>
      </c>
      <c r="AB32" s="3">
        <f t="shared" si="69"/>
        <v>29.711026358933967</v>
      </c>
      <c r="AC32" s="3">
        <f t="shared" si="70"/>
        <v>5.9422052717867935</v>
      </c>
    </row>
    <row r="33" spans="1:29" x14ac:dyDescent="0.55000000000000004">
      <c r="A33" s="33"/>
      <c r="E33">
        <v>31</v>
      </c>
      <c r="F33">
        <f t="shared" si="63"/>
        <v>91.5</v>
      </c>
      <c r="G33" s="15">
        <f t="shared" si="0"/>
        <v>0</v>
      </c>
      <c r="H33" s="14">
        <f t="shared" si="64"/>
        <v>0</v>
      </c>
      <c r="I33" s="14">
        <f t="shared" si="9"/>
        <v>0.99997393505655185</v>
      </c>
      <c r="J33" s="14">
        <f t="shared" si="47"/>
        <v>0</v>
      </c>
      <c r="K33" s="14" t="str">
        <f t="shared" si="48"/>
        <v>Eliminated</v>
      </c>
      <c r="L33" s="14">
        <f t="shared" si="49"/>
        <v>0</v>
      </c>
      <c r="M33" s="14">
        <f t="shared" si="50"/>
        <v>2.6062303823626287E-5</v>
      </c>
      <c r="N33" s="3">
        <f t="shared" si="51"/>
        <v>0</v>
      </c>
      <c r="O33" s="3">
        <f t="shared" si="52"/>
        <v>0</v>
      </c>
      <c r="P33" s="38">
        <f t="shared" si="11"/>
        <v>0</v>
      </c>
      <c r="Q33" s="38">
        <f t="shared" si="53"/>
        <v>0</v>
      </c>
      <c r="R33" s="38">
        <f t="shared" si="54"/>
        <v>1710000</v>
      </c>
      <c r="S33" s="38">
        <f t="shared" si="13"/>
        <v>0</v>
      </c>
      <c r="T33" s="39">
        <f t="shared" si="14"/>
        <v>0</v>
      </c>
      <c r="U33" s="38">
        <f t="shared" si="5"/>
        <v>0</v>
      </c>
      <c r="V33" s="3">
        <f t="shared" si="6"/>
        <v>0</v>
      </c>
      <c r="W33" s="3">
        <f t="shared" si="65"/>
        <v>0</v>
      </c>
      <c r="X33" s="3">
        <f t="shared" si="66"/>
        <v>1485.5513179466986</v>
      </c>
      <c r="Y33" s="3">
        <f t="shared" si="67"/>
        <v>742.77565897334932</v>
      </c>
      <c r="Z33" s="3">
        <f t="shared" si="55"/>
        <v>53010742.775658973</v>
      </c>
      <c r="AA33" s="3">
        <f t="shared" si="68"/>
        <v>160.41135841525033</v>
      </c>
      <c r="AB33" s="3">
        <f t="shared" si="69"/>
        <v>29.711026358933967</v>
      </c>
      <c r="AC33" s="3">
        <f t="shared" si="70"/>
        <v>5.9422052717867935</v>
      </c>
    </row>
    <row r="34" spans="1:29" x14ac:dyDescent="0.55000000000000004">
      <c r="A34" s="33"/>
      <c r="E34">
        <v>32</v>
      </c>
      <c r="F34">
        <f t="shared" si="63"/>
        <v>94.5</v>
      </c>
      <c r="G34" s="15">
        <f t="shared" si="0"/>
        <v>0</v>
      </c>
      <c r="H34" s="14">
        <f t="shared" si="64"/>
        <v>0</v>
      </c>
      <c r="I34" s="14">
        <f t="shared" si="9"/>
        <v>0.99997393505655185</v>
      </c>
      <c r="J34" s="14">
        <f t="shared" si="47"/>
        <v>0</v>
      </c>
      <c r="K34" s="14" t="str">
        <f t="shared" si="48"/>
        <v>Eliminated</v>
      </c>
      <c r="L34" s="14">
        <f t="shared" si="49"/>
        <v>0</v>
      </c>
      <c r="M34" s="14">
        <f t="shared" si="50"/>
        <v>2.6062303823626287E-5</v>
      </c>
      <c r="N34" s="3">
        <f t="shared" si="51"/>
        <v>0</v>
      </c>
      <c r="O34" s="3">
        <f t="shared" si="52"/>
        <v>0</v>
      </c>
      <c r="P34" s="38">
        <f t="shared" si="11"/>
        <v>0</v>
      </c>
      <c r="Q34" s="38">
        <f t="shared" si="53"/>
        <v>0</v>
      </c>
      <c r="R34" s="38">
        <f t="shared" si="54"/>
        <v>1710000</v>
      </c>
      <c r="S34" s="38">
        <f t="shared" si="13"/>
        <v>0</v>
      </c>
      <c r="T34" s="39">
        <f t="shared" si="14"/>
        <v>0</v>
      </c>
      <c r="U34" s="38">
        <f t="shared" si="5"/>
        <v>0</v>
      </c>
      <c r="V34" s="3">
        <f t="shared" si="6"/>
        <v>0</v>
      </c>
      <c r="W34" s="3">
        <f t="shared" si="65"/>
        <v>0</v>
      </c>
      <c r="X34" s="3">
        <f t="shared" si="66"/>
        <v>1485.5513179466986</v>
      </c>
      <c r="Y34" s="3">
        <f t="shared" si="67"/>
        <v>742.77565897334932</v>
      </c>
      <c r="Z34" s="3">
        <f t="shared" si="55"/>
        <v>54720742.775658973</v>
      </c>
      <c r="AA34" s="3">
        <f t="shared" si="68"/>
        <v>160.41135841525033</v>
      </c>
      <c r="AB34" s="3">
        <f t="shared" si="69"/>
        <v>29.711026358933967</v>
      </c>
      <c r="AC34" s="3">
        <f t="shared" si="70"/>
        <v>5.9422052717867935</v>
      </c>
    </row>
    <row r="35" spans="1:29" x14ac:dyDescent="0.55000000000000004">
      <c r="A35" s="33"/>
      <c r="E35">
        <v>33</v>
      </c>
      <c r="F35">
        <f t="shared" si="63"/>
        <v>97.5</v>
      </c>
      <c r="G35" s="15">
        <f t="shared" ref="G35:G52" si="71">IF(F35&lt;$C$10,IF(F35&lt;$C$9,$C$8*$C$4*$C$3,$C$8*$C$4*$C$3*(1-$C$19)),IF(F35&lt;$C$9,$C$8*$C$4*$C$23,$C$8*$C$4*$C$23*(1-$C$19)))</f>
        <v>0</v>
      </c>
      <c r="H35" s="14">
        <f t="shared" si="64"/>
        <v>0</v>
      </c>
      <c r="I35" s="14">
        <f t="shared" si="9"/>
        <v>0.99997393505655185</v>
      </c>
      <c r="J35" s="14">
        <f t="shared" si="47"/>
        <v>0</v>
      </c>
      <c r="K35" s="14" t="str">
        <f t="shared" si="48"/>
        <v>Eliminated</v>
      </c>
      <c r="L35" s="14">
        <f t="shared" ref="L35:L52" si="72">J35*T35</f>
        <v>0</v>
      </c>
      <c r="M35" s="14">
        <f t="shared" si="50"/>
        <v>2.6062303823626287E-5</v>
      </c>
      <c r="N35" s="3">
        <f t="shared" ref="N35:N52" si="73">J35*$D$6</f>
        <v>0</v>
      </c>
      <c r="O35" s="3">
        <f t="shared" si="52"/>
        <v>0</v>
      </c>
      <c r="P35" s="38">
        <f t="shared" si="11"/>
        <v>0</v>
      </c>
      <c r="Q35" s="38">
        <f t="shared" si="53"/>
        <v>0</v>
      </c>
      <c r="R35" s="38">
        <f t="shared" si="54"/>
        <v>1710000</v>
      </c>
      <c r="S35" s="38">
        <f t="shared" si="13"/>
        <v>0</v>
      </c>
      <c r="T35" s="39">
        <f t="shared" si="14"/>
        <v>0</v>
      </c>
      <c r="U35" s="38">
        <f t="shared" ref="U35:U52" si="74">O35*$C$14</f>
        <v>0</v>
      </c>
      <c r="V35" s="3">
        <f t="shared" ref="V35:V52" si="75">IF(U35&gt;($C$6*1000000*$C$15),U35-($C$6*1000000*$C$15),0)</f>
        <v>0</v>
      </c>
      <c r="W35" s="3">
        <f t="shared" si="65"/>
        <v>0</v>
      </c>
      <c r="X35" s="3">
        <f t="shared" si="66"/>
        <v>1485.5513179466986</v>
      </c>
      <c r="Y35" s="3">
        <f t="shared" si="67"/>
        <v>742.77565897334932</v>
      </c>
      <c r="Z35" s="3">
        <f t="shared" si="55"/>
        <v>56430742.775658973</v>
      </c>
      <c r="AA35" s="3">
        <f t="shared" si="68"/>
        <v>160.41135841525033</v>
      </c>
      <c r="AB35" s="3">
        <f t="shared" si="69"/>
        <v>29.711026358933967</v>
      </c>
      <c r="AC35" s="3">
        <f t="shared" si="70"/>
        <v>5.9422052717867935</v>
      </c>
    </row>
    <row r="36" spans="1:29" x14ac:dyDescent="0.55000000000000004">
      <c r="A36" s="33"/>
      <c r="E36">
        <v>34</v>
      </c>
      <c r="F36">
        <f t="shared" si="63"/>
        <v>100.5</v>
      </c>
      <c r="G36" s="15">
        <f t="shared" si="71"/>
        <v>0</v>
      </c>
      <c r="H36" s="14">
        <f t="shared" si="64"/>
        <v>0</v>
      </c>
      <c r="I36" s="14">
        <f t="shared" ref="I36:I52" si="76">IF(AND(F35&gt;$C$10,F35&lt;$C$12),(I35-H35)*((1-J35+(L35*$C$20))^$C$23),(I35-H35)*((1-J35+(L35*$C$20))^$C$3))</f>
        <v>0.99997393505655185</v>
      </c>
      <c r="J36" s="14">
        <f t="shared" si="47"/>
        <v>0</v>
      </c>
      <c r="K36" s="14" t="str">
        <f t="shared" si="48"/>
        <v>Eliminated</v>
      </c>
      <c r="L36" s="14">
        <f t="shared" si="72"/>
        <v>0</v>
      </c>
      <c r="M36" s="14">
        <f t="shared" si="50"/>
        <v>2.6062303823626287E-5</v>
      </c>
      <c r="N36" s="3">
        <f t="shared" si="73"/>
        <v>0</v>
      </c>
      <c r="O36" s="3">
        <f t="shared" si="52"/>
        <v>0</v>
      </c>
      <c r="P36" s="38">
        <f t="shared" si="11"/>
        <v>0</v>
      </c>
      <c r="Q36" s="38">
        <f t="shared" si="53"/>
        <v>0</v>
      </c>
      <c r="R36" s="38">
        <f t="shared" si="54"/>
        <v>1710000</v>
      </c>
      <c r="S36" s="38">
        <f t="shared" si="13"/>
        <v>0</v>
      </c>
      <c r="T36" s="39">
        <f t="shared" si="14"/>
        <v>0</v>
      </c>
      <c r="U36" s="38">
        <f t="shared" si="74"/>
        <v>0</v>
      </c>
      <c r="V36" s="3">
        <f t="shared" si="75"/>
        <v>0</v>
      </c>
      <c r="W36" s="3">
        <f t="shared" si="65"/>
        <v>0</v>
      </c>
      <c r="X36" s="3">
        <f t="shared" si="66"/>
        <v>1485.5513179466986</v>
      </c>
      <c r="Y36" s="3">
        <f t="shared" si="67"/>
        <v>742.77565897334932</v>
      </c>
      <c r="Z36" s="3">
        <f t="shared" si="55"/>
        <v>58140742.775658973</v>
      </c>
      <c r="AA36" s="3">
        <f t="shared" si="68"/>
        <v>160.41135841525033</v>
      </c>
      <c r="AB36" s="3">
        <f t="shared" si="69"/>
        <v>29.711026358933967</v>
      </c>
      <c r="AC36" s="3">
        <f t="shared" si="70"/>
        <v>5.9422052717867935</v>
      </c>
    </row>
    <row r="37" spans="1:29" x14ac:dyDescent="0.55000000000000004">
      <c r="A37" s="33"/>
      <c r="E37">
        <v>35</v>
      </c>
      <c r="F37">
        <f t="shared" si="63"/>
        <v>103.5</v>
      </c>
      <c r="G37" s="15">
        <f t="shared" si="71"/>
        <v>0</v>
      </c>
      <c r="H37" s="14">
        <f t="shared" si="64"/>
        <v>0</v>
      </c>
      <c r="I37" s="14">
        <f t="shared" si="76"/>
        <v>0.99997393505655185</v>
      </c>
      <c r="J37" s="14">
        <f t="shared" si="47"/>
        <v>0</v>
      </c>
      <c r="K37" s="14" t="str">
        <f t="shared" si="48"/>
        <v>Eliminated</v>
      </c>
      <c r="L37" s="14">
        <f t="shared" si="72"/>
        <v>0</v>
      </c>
      <c r="M37" s="14">
        <f t="shared" si="50"/>
        <v>2.6062303823626287E-5</v>
      </c>
      <c r="N37" s="3">
        <f t="shared" si="73"/>
        <v>0</v>
      </c>
      <c r="O37" s="3">
        <f t="shared" si="52"/>
        <v>0</v>
      </c>
      <c r="P37" s="38">
        <f t="shared" si="11"/>
        <v>0</v>
      </c>
      <c r="Q37" s="38">
        <f t="shared" si="53"/>
        <v>0</v>
      </c>
      <c r="R37" s="38">
        <f t="shared" si="54"/>
        <v>1710000</v>
      </c>
      <c r="S37" s="38">
        <f t="shared" si="13"/>
        <v>0</v>
      </c>
      <c r="T37" s="39">
        <f t="shared" si="14"/>
        <v>0</v>
      </c>
      <c r="U37" s="38">
        <f t="shared" si="74"/>
        <v>0</v>
      </c>
      <c r="V37" s="3">
        <f t="shared" si="75"/>
        <v>0</v>
      </c>
      <c r="W37" s="3">
        <f t="shared" si="65"/>
        <v>0</v>
      </c>
      <c r="X37" s="3">
        <f t="shared" si="66"/>
        <v>1485.5513179466986</v>
      </c>
      <c r="Y37" s="3">
        <f t="shared" si="67"/>
        <v>742.77565897334932</v>
      </c>
      <c r="Z37" s="3">
        <f t="shared" si="55"/>
        <v>59850742.775658973</v>
      </c>
      <c r="AA37" s="3">
        <f t="shared" si="68"/>
        <v>160.41135841525033</v>
      </c>
      <c r="AB37" s="3">
        <f t="shared" si="69"/>
        <v>29.711026358933967</v>
      </c>
      <c r="AC37" s="3">
        <f t="shared" si="70"/>
        <v>5.9422052717867935</v>
      </c>
    </row>
    <row r="38" spans="1:29" x14ac:dyDescent="0.55000000000000004">
      <c r="A38" s="33"/>
      <c r="E38">
        <v>36</v>
      </c>
      <c r="F38">
        <f t="shared" si="63"/>
        <v>106.5</v>
      </c>
      <c r="G38" s="15">
        <f t="shared" si="71"/>
        <v>0</v>
      </c>
      <c r="H38" s="14">
        <f t="shared" si="64"/>
        <v>0</v>
      </c>
      <c r="I38" s="14">
        <f t="shared" si="76"/>
        <v>0.99997393505655185</v>
      </c>
      <c r="J38" s="14">
        <f t="shared" si="47"/>
        <v>0</v>
      </c>
      <c r="K38" s="14" t="str">
        <f t="shared" si="48"/>
        <v>Eliminated</v>
      </c>
      <c r="L38" s="14">
        <f t="shared" si="72"/>
        <v>0</v>
      </c>
      <c r="M38" s="14">
        <f t="shared" si="50"/>
        <v>2.6062303823626287E-5</v>
      </c>
      <c r="N38" s="3">
        <f t="shared" si="73"/>
        <v>0</v>
      </c>
      <c r="O38" s="3">
        <f t="shared" si="52"/>
        <v>0</v>
      </c>
      <c r="P38" s="38">
        <f t="shared" si="11"/>
        <v>0</v>
      </c>
      <c r="Q38" s="38">
        <f t="shared" si="53"/>
        <v>0</v>
      </c>
      <c r="R38" s="38">
        <f t="shared" si="54"/>
        <v>1710000</v>
      </c>
      <c r="S38" s="38">
        <f t="shared" si="13"/>
        <v>0</v>
      </c>
      <c r="T38" s="39">
        <f t="shared" si="14"/>
        <v>0</v>
      </c>
      <c r="U38" s="38">
        <f t="shared" si="74"/>
        <v>0</v>
      </c>
      <c r="V38" s="3">
        <f t="shared" si="75"/>
        <v>0</v>
      </c>
      <c r="W38" s="3">
        <f t="shared" si="65"/>
        <v>0</v>
      </c>
      <c r="X38" s="3">
        <f t="shared" si="66"/>
        <v>1485.5513179466986</v>
      </c>
      <c r="Y38" s="3">
        <f t="shared" si="67"/>
        <v>742.77565897334932</v>
      </c>
      <c r="Z38" s="3">
        <f t="shared" si="55"/>
        <v>61560742.775658973</v>
      </c>
      <c r="AA38" s="3">
        <f t="shared" si="68"/>
        <v>160.41135841525033</v>
      </c>
      <c r="AB38" s="3">
        <f t="shared" si="69"/>
        <v>29.711026358933967</v>
      </c>
      <c r="AC38" s="3">
        <f t="shared" si="70"/>
        <v>5.9422052717867935</v>
      </c>
    </row>
    <row r="39" spans="1:29" x14ac:dyDescent="0.55000000000000004">
      <c r="A39" s="33"/>
      <c r="E39">
        <v>37</v>
      </c>
      <c r="F39">
        <f t="shared" si="63"/>
        <v>109.5</v>
      </c>
      <c r="G39" s="15">
        <f t="shared" si="71"/>
        <v>0</v>
      </c>
      <c r="H39" s="14">
        <f t="shared" si="64"/>
        <v>0</v>
      </c>
      <c r="I39" s="14">
        <f t="shared" si="76"/>
        <v>0.99997393505655185</v>
      </c>
      <c r="J39" s="14">
        <f t="shared" si="47"/>
        <v>0</v>
      </c>
      <c r="K39" s="14" t="str">
        <f t="shared" si="48"/>
        <v>Eliminated</v>
      </c>
      <c r="L39" s="14">
        <f t="shared" si="72"/>
        <v>0</v>
      </c>
      <c r="M39" s="14">
        <f t="shared" si="50"/>
        <v>2.6062303823626287E-5</v>
      </c>
      <c r="N39" s="3">
        <f t="shared" si="73"/>
        <v>0</v>
      </c>
      <c r="O39" s="3">
        <f t="shared" si="52"/>
        <v>0</v>
      </c>
      <c r="P39" s="38">
        <f t="shared" si="11"/>
        <v>0</v>
      </c>
      <c r="Q39" s="38">
        <f t="shared" si="53"/>
        <v>0</v>
      </c>
      <c r="R39" s="38">
        <f t="shared" si="54"/>
        <v>1710000</v>
      </c>
      <c r="S39" s="38">
        <f t="shared" si="13"/>
        <v>0</v>
      </c>
      <c r="T39" s="39">
        <f t="shared" si="14"/>
        <v>0</v>
      </c>
      <c r="U39" s="38">
        <f t="shared" si="74"/>
        <v>0</v>
      </c>
      <c r="V39" s="3">
        <f t="shared" si="75"/>
        <v>0</v>
      </c>
      <c r="W39" s="3">
        <f t="shared" si="65"/>
        <v>0</v>
      </c>
      <c r="X39" s="3">
        <f t="shared" si="66"/>
        <v>1485.5513179466986</v>
      </c>
      <c r="Y39" s="3">
        <f t="shared" si="67"/>
        <v>742.77565897334932</v>
      </c>
      <c r="Z39" s="3">
        <f t="shared" si="55"/>
        <v>63270742.775658973</v>
      </c>
      <c r="AA39" s="3">
        <f t="shared" si="68"/>
        <v>160.41135841525033</v>
      </c>
      <c r="AB39" s="3">
        <f t="shared" si="69"/>
        <v>29.711026358933967</v>
      </c>
      <c r="AC39" s="3">
        <f t="shared" si="70"/>
        <v>5.9422052717867935</v>
      </c>
    </row>
    <row r="40" spans="1:29" x14ac:dyDescent="0.55000000000000004">
      <c r="A40" s="34"/>
      <c r="E40">
        <v>38</v>
      </c>
      <c r="F40">
        <f t="shared" si="63"/>
        <v>112.5</v>
      </c>
      <c r="G40" s="15">
        <f t="shared" si="71"/>
        <v>0</v>
      </c>
      <c r="H40" s="14">
        <f t="shared" si="64"/>
        <v>0</v>
      </c>
      <c r="I40" s="14">
        <f t="shared" si="76"/>
        <v>0.99997393505655185</v>
      </c>
      <c r="J40" s="14">
        <f t="shared" si="47"/>
        <v>0</v>
      </c>
      <c r="K40" s="14" t="str">
        <f t="shared" si="48"/>
        <v>Eliminated</v>
      </c>
      <c r="L40" s="14">
        <f t="shared" si="72"/>
        <v>0</v>
      </c>
      <c r="M40" s="14">
        <f t="shared" si="50"/>
        <v>2.6062303823626287E-5</v>
      </c>
      <c r="N40" s="3">
        <f t="shared" si="73"/>
        <v>0</v>
      </c>
      <c r="O40" s="3">
        <f t="shared" si="52"/>
        <v>0</v>
      </c>
      <c r="P40" s="38">
        <f t="shared" si="11"/>
        <v>0</v>
      </c>
      <c r="Q40" s="38">
        <f t="shared" si="53"/>
        <v>0</v>
      </c>
      <c r="R40" s="38">
        <f t="shared" si="54"/>
        <v>1710000</v>
      </c>
      <c r="S40" s="38">
        <f t="shared" si="13"/>
        <v>0</v>
      </c>
      <c r="T40" s="39">
        <f t="shared" si="14"/>
        <v>0</v>
      </c>
      <c r="U40" s="38">
        <f t="shared" si="74"/>
        <v>0</v>
      </c>
      <c r="V40" s="3">
        <f t="shared" si="75"/>
        <v>0</v>
      </c>
      <c r="W40" s="3">
        <f t="shared" si="65"/>
        <v>0</v>
      </c>
      <c r="X40" s="3">
        <f t="shared" si="66"/>
        <v>1485.5513179466986</v>
      </c>
      <c r="Y40" s="3">
        <f t="shared" si="67"/>
        <v>742.77565897334932</v>
      </c>
      <c r="Z40" s="3">
        <f t="shared" si="55"/>
        <v>64980742.775658973</v>
      </c>
      <c r="AA40" s="3">
        <f t="shared" si="68"/>
        <v>160.41135841525033</v>
      </c>
      <c r="AB40" s="3">
        <f t="shared" si="69"/>
        <v>29.711026358933967</v>
      </c>
      <c r="AC40" s="3">
        <f t="shared" si="70"/>
        <v>5.9422052717867935</v>
      </c>
    </row>
    <row r="41" spans="1:29" x14ac:dyDescent="0.55000000000000004">
      <c r="A41" s="33"/>
      <c r="E41">
        <v>39</v>
      </c>
      <c r="F41">
        <f t="shared" si="63"/>
        <v>115.5</v>
      </c>
      <c r="G41" s="15">
        <f t="shared" si="71"/>
        <v>0</v>
      </c>
      <c r="H41" s="14">
        <f t="shared" si="64"/>
        <v>0</v>
      </c>
      <c r="I41" s="14">
        <f t="shared" si="76"/>
        <v>0.99997393505655185</v>
      </c>
      <c r="J41" s="14">
        <f t="shared" si="47"/>
        <v>0</v>
      </c>
      <c r="K41" s="14" t="str">
        <f t="shared" si="48"/>
        <v>Eliminated</v>
      </c>
      <c r="L41" s="14">
        <f t="shared" si="72"/>
        <v>0</v>
      </c>
      <c r="M41" s="14">
        <f t="shared" si="50"/>
        <v>2.6062303823626287E-5</v>
      </c>
      <c r="N41" s="3">
        <f t="shared" si="73"/>
        <v>0</v>
      </c>
      <c r="O41" s="3">
        <f t="shared" si="52"/>
        <v>0</v>
      </c>
      <c r="P41" s="38">
        <f t="shared" si="11"/>
        <v>0</v>
      </c>
      <c r="Q41" s="38">
        <f t="shared" si="53"/>
        <v>0</v>
      </c>
      <c r="R41" s="38">
        <f t="shared" si="54"/>
        <v>1710000</v>
      </c>
      <c r="S41" s="38">
        <f t="shared" si="13"/>
        <v>0</v>
      </c>
      <c r="T41" s="39">
        <f t="shared" si="14"/>
        <v>0</v>
      </c>
      <c r="U41" s="38">
        <f t="shared" si="74"/>
        <v>0</v>
      </c>
      <c r="V41" s="3">
        <f t="shared" si="75"/>
        <v>0</v>
      </c>
      <c r="W41" s="3">
        <f t="shared" si="65"/>
        <v>0</v>
      </c>
      <c r="X41" s="3">
        <f t="shared" si="66"/>
        <v>1485.5513179466986</v>
      </c>
      <c r="Y41" s="3">
        <f t="shared" si="67"/>
        <v>742.77565897334932</v>
      </c>
      <c r="Z41" s="3">
        <f t="shared" si="55"/>
        <v>66690742.775658973</v>
      </c>
      <c r="AA41" s="3">
        <f t="shared" si="68"/>
        <v>160.41135841525033</v>
      </c>
      <c r="AB41" s="3">
        <f t="shared" si="69"/>
        <v>29.711026358933967</v>
      </c>
      <c r="AC41" s="3">
        <f t="shared" si="70"/>
        <v>5.9422052717867935</v>
      </c>
    </row>
    <row r="42" spans="1:29" x14ac:dyDescent="0.55000000000000004">
      <c r="A42" s="33"/>
      <c r="E42">
        <v>40</v>
      </c>
      <c r="F42">
        <f t="shared" si="63"/>
        <v>118.5</v>
      </c>
      <c r="G42" s="15">
        <f t="shared" si="71"/>
        <v>0</v>
      </c>
      <c r="H42" s="14">
        <f t="shared" si="64"/>
        <v>0</v>
      </c>
      <c r="I42" s="14">
        <f t="shared" si="76"/>
        <v>0.99997393505655185</v>
      </c>
      <c r="J42" s="14">
        <f t="shared" si="47"/>
        <v>0</v>
      </c>
      <c r="K42" s="14" t="str">
        <f t="shared" si="48"/>
        <v>Eliminated</v>
      </c>
      <c r="L42" s="14">
        <f t="shared" si="72"/>
        <v>0</v>
      </c>
      <c r="M42" s="14">
        <f t="shared" si="50"/>
        <v>2.6062303823626287E-5</v>
      </c>
      <c r="N42" s="3">
        <f t="shared" si="73"/>
        <v>0</v>
      </c>
      <c r="O42" s="3">
        <f t="shared" si="52"/>
        <v>0</v>
      </c>
      <c r="P42" s="38">
        <f t="shared" si="11"/>
        <v>0</v>
      </c>
      <c r="Q42" s="38">
        <f t="shared" si="53"/>
        <v>0</v>
      </c>
      <c r="R42" s="38">
        <f t="shared" si="54"/>
        <v>1710000</v>
      </c>
      <c r="S42" s="38">
        <f t="shared" si="13"/>
        <v>0</v>
      </c>
      <c r="T42" s="39">
        <f t="shared" si="14"/>
        <v>0</v>
      </c>
      <c r="U42" s="38">
        <f t="shared" si="74"/>
        <v>0</v>
      </c>
      <c r="V42" s="3">
        <f t="shared" si="75"/>
        <v>0</v>
      </c>
      <c r="W42" s="3">
        <f t="shared" si="65"/>
        <v>0</v>
      </c>
      <c r="X42" s="3">
        <f t="shared" si="66"/>
        <v>1485.5513179466986</v>
      </c>
      <c r="Y42" s="3">
        <f t="shared" si="67"/>
        <v>742.77565897334932</v>
      </c>
      <c r="Z42" s="3">
        <f t="shared" si="55"/>
        <v>68400742.775658965</v>
      </c>
      <c r="AA42" s="3">
        <f t="shared" si="68"/>
        <v>160.41135841525033</v>
      </c>
      <c r="AB42" s="3">
        <f t="shared" si="69"/>
        <v>29.711026358933967</v>
      </c>
      <c r="AC42" s="3">
        <f t="shared" si="70"/>
        <v>5.9422052717867935</v>
      </c>
    </row>
    <row r="43" spans="1:29" x14ac:dyDescent="0.55000000000000004">
      <c r="A43" s="33"/>
      <c r="E43">
        <v>41</v>
      </c>
      <c r="F43">
        <f t="shared" si="63"/>
        <v>121.5</v>
      </c>
      <c r="G43" s="15">
        <f t="shared" si="71"/>
        <v>0</v>
      </c>
      <c r="H43" s="14">
        <f t="shared" si="64"/>
        <v>0</v>
      </c>
      <c r="I43" s="14">
        <f t="shared" si="76"/>
        <v>0.99997393505655185</v>
      </c>
      <c r="J43" s="14">
        <f t="shared" si="47"/>
        <v>0</v>
      </c>
      <c r="K43" s="14" t="str">
        <f t="shared" si="48"/>
        <v>Eliminated</v>
      </c>
      <c r="L43" s="14">
        <f t="shared" si="72"/>
        <v>0</v>
      </c>
      <c r="M43" s="14">
        <f t="shared" si="50"/>
        <v>2.6062303823626287E-5</v>
      </c>
      <c r="N43" s="3">
        <f t="shared" si="73"/>
        <v>0</v>
      </c>
      <c r="O43" s="3">
        <f t="shared" si="52"/>
        <v>0</v>
      </c>
      <c r="P43" s="38">
        <f t="shared" si="11"/>
        <v>0</v>
      </c>
      <c r="Q43" s="38">
        <f t="shared" si="53"/>
        <v>0</v>
      </c>
      <c r="R43" s="38">
        <f t="shared" si="54"/>
        <v>1710000</v>
      </c>
      <c r="S43" s="38">
        <f t="shared" si="13"/>
        <v>0</v>
      </c>
      <c r="T43" s="39">
        <f t="shared" si="14"/>
        <v>0</v>
      </c>
      <c r="U43" s="38">
        <f t="shared" si="74"/>
        <v>0</v>
      </c>
      <c r="V43" s="3">
        <f t="shared" si="75"/>
        <v>0</v>
      </c>
      <c r="W43" s="3">
        <f t="shared" si="65"/>
        <v>0</v>
      </c>
      <c r="X43" s="3">
        <f t="shared" si="66"/>
        <v>1485.5513179466986</v>
      </c>
      <c r="Y43" s="3">
        <f t="shared" si="67"/>
        <v>742.77565897334932</v>
      </c>
      <c r="Z43" s="3">
        <f t="shared" si="55"/>
        <v>70110742.775658965</v>
      </c>
      <c r="AA43" s="3">
        <f t="shared" si="68"/>
        <v>160.41135841525033</v>
      </c>
      <c r="AB43" s="3">
        <f t="shared" si="69"/>
        <v>29.711026358933967</v>
      </c>
      <c r="AC43" s="3">
        <f t="shared" si="70"/>
        <v>5.9422052717867935</v>
      </c>
    </row>
    <row r="44" spans="1:29" x14ac:dyDescent="0.55000000000000004">
      <c r="A44" s="33"/>
      <c r="E44">
        <v>42</v>
      </c>
      <c r="F44">
        <f t="shared" si="63"/>
        <v>124.5</v>
      </c>
      <c r="G44" s="15">
        <f t="shared" si="71"/>
        <v>0</v>
      </c>
      <c r="H44" s="14">
        <f t="shared" si="64"/>
        <v>0</v>
      </c>
      <c r="I44" s="14">
        <f t="shared" si="76"/>
        <v>0.99997393505655185</v>
      </c>
      <c r="J44" s="14">
        <f t="shared" si="47"/>
        <v>0</v>
      </c>
      <c r="K44" s="14" t="str">
        <f t="shared" si="48"/>
        <v>Eliminated</v>
      </c>
      <c r="L44" s="14">
        <f t="shared" si="72"/>
        <v>0</v>
      </c>
      <c r="M44" s="14">
        <f t="shared" si="50"/>
        <v>2.6062303823626287E-5</v>
      </c>
      <c r="N44" s="3">
        <f t="shared" si="73"/>
        <v>0</v>
      </c>
      <c r="O44" s="3">
        <f t="shared" si="52"/>
        <v>0</v>
      </c>
      <c r="P44" s="38">
        <f t="shared" si="11"/>
        <v>0</v>
      </c>
      <c r="Q44" s="38">
        <f t="shared" si="53"/>
        <v>0</v>
      </c>
      <c r="R44" s="38">
        <f t="shared" si="54"/>
        <v>1710000</v>
      </c>
      <c r="S44" s="38">
        <f t="shared" si="13"/>
        <v>0</v>
      </c>
      <c r="T44" s="39">
        <f t="shared" si="14"/>
        <v>0</v>
      </c>
      <c r="U44" s="38">
        <f t="shared" si="74"/>
        <v>0</v>
      </c>
      <c r="V44" s="3">
        <f t="shared" si="75"/>
        <v>0</v>
      </c>
      <c r="W44" s="3">
        <f t="shared" si="65"/>
        <v>0</v>
      </c>
      <c r="X44" s="3">
        <f t="shared" si="66"/>
        <v>1485.5513179466986</v>
      </c>
      <c r="Y44" s="3">
        <f t="shared" si="67"/>
        <v>742.77565897334932</v>
      </c>
      <c r="Z44" s="3">
        <f t="shared" si="55"/>
        <v>71820742.775658965</v>
      </c>
      <c r="AA44" s="3">
        <f t="shared" si="68"/>
        <v>160.41135841525033</v>
      </c>
      <c r="AB44" s="3">
        <f t="shared" si="69"/>
        <v>29.711026358933967</v>
      </c>
      <c r="AC44" s="3">
        <f t="shared" si="70"/>
        <v>5.9422052717867935</v>
      </c>
    </row>
    <row r="45" spans="1:29" x14ac:dyDescent="0.55000000000000004">
      <c r="A45" s="33"/>
      <c r="E45">
        <v>43</v>
      </c>
      <c r="F45">
        <f t="shared" si="63"/>
        <v>127.5</v>
      </c>
      <c r="G45" s="15">
        <f t="shared" si="71"/>
        <v>0</v>
      </c>
      <c r="H45" s="14">
        <f t="shared" si="64"/>
        <v>0</v>
      </c>
      <c r="I45" s="14">
        <f t="shared" si="76"/>
        <v>0.99997393505655185</v>
      </c>
      <c r="J45" s="14">
        <f t="shared" si="47"/>
        <v>0</v>
      </c>
      <c r="K45" s="14" t="str">
        <f t="shared" si="48"/>
        <v>Eliminated</v>
      </c>
      <c r="L45" s="14">
        <f t="shared" si="72"/>
        <v>0</v>
      </c>
      <c r="M45" s="14">
        <f t="shared" si="50"/>
        <v>2.6062303823626287E-5</v>
      </c>
      <c r="N45" s="3">
        <f t="shared" si="73"/>
        <v>0</v>
      </c>
      <c r="O45" s="3">
        <f t="shared" si="52"/>
        <v>0</v>
      </c>
      <c r="P45" s="38">
        <f t="shared" si="11"/>
        <v>0</v>
      </c>
      <c r="Q45" s="38">
        <f t="shared" si="53"/>
        <v>0</v>
      </c>
      <c r="R45" s="38">
        <f t="shared" si="54"/>
        <v>1710000</v>
      </c>
      <c r="S45" s="38">
        <f t="shared" si="13"/>
        <v>0</v>
      </c>
      <c r="T45" s="39">
        <f t="shared" si="14"/>
        <v>0</v>
      </c>
      <c r="U45" s="38">
        <f t="shared" si="74"/>
        <v>0</v>
      </c>
      <c r="V45" s="3">
        <f t="shared" si="75"/>
        <v>0</v>
      </c>
      <c r="W45" s="3">
        <f t="shared" si="65"/>
        <v>0</v>
      </c>
      <c r="X45" s="3">
        <f t="shared" si="66"/>
        <v>1485.5513179466986</v>
      </c>
      <c r="Y45" s="3">
        <f t="shared" si="67"/>
        <v>742.77565897334932</v>
      </c>
      <c r="Z45" s="3">
        <f t="shared" si="55"/>
        <v>73530742.775658965</v>
      </c>
      <c r="AA45" s="3">
        <f t="shared" si="68"/>
        <v>160.41135841525033</v>
      </c>
      <c r="AB45" s="3">
        <f t="shared" si="69"/>
        <v>29.711026358933967</v>
      </c>
      <c r="AC45" s="3">
        <f t="shared" si="70"/>
        <v>5.9422052717867935</v>
      </c>
    </row>
    <row r="46" spans="1:29" x14ac:dyDescent="0.55000000000000004">
      <c r="A46" s="33"/>
      <c r="E46">
        <v>44</v>
      </c>
      <c r="F46">
        <f t="shared" si="63"/>
        <v>130.5</v>
      </c>
      <c r="G46" s="15">
        <f t="shared" si="71"/>
        <v>0</v>
      </c>
      <c r="H46" s="14">
        <f t="shared" si="64"/>
        <v>0</v>
      </c>
      <c r="I46" s="14">
        <f t="shared" si="76"/>
        <v>0.99997393505655185</v>
      </c>
      <c r="J46" s="14">
        <f t="shared" si="47"/>
        <v>0</v>
      </c>
      <c r="K46" s="14" t="str">
        <f t="shared" si="48"/>
        <v>Eliminated</v>
      </c>
      <c r="L46" s="14">
        <f t="shared" si="72"/>
        <v>0</v>
      </c>
      <c r="M46" s="14">
        <f t="shared" si="50"/>
        <v>2.6062303823626287E-5</v>
      </c>
      <c r="N46" s="3">
        <f t="shared" si="73"/>
        <v>0</v>
      </c>
      <c r="O46" s="3">
        <f t="shared" si="52"/>
        <v>0</v>
      </c>
      <c r="P46" s="38">
        <f t="shared" si="11"/>
        <v>0</v>
      </c>
      <c r="Q46" s="38">
        <f t="shared" si="53"/>
        <v>0</v>
      </c>
      <c r="R46" s="38">
        <f t="shared" si="54"/>
        <v>1710000</v>
      </c>
      <c r="S46" s="38">
        <f t="shared" si="13"/>
        <v>0</v>
      </c>
      <c r="T46" s="39">
        <f t="shared" si="14"/>
        <v>0</v>
      </c>
      <c r="U46" s="38">
        <f t="shared" si="74"/>
        <v>0</v>
      </c>
      <c r="V46" s="3">
        <f t="shared" si="75"/>
        <v>0</v>
      </c>
      <c r="W46" s="3">
        <f t="shared" si="65"/>
        <v>0</v>
      </c>
      <c r="X46" s="3">
        <f t="shared" si="66"/>
        <v>1485.5513179466986</v>
      </c>
      <c r="Y46" s="3">
        <f t="shared" si="67"/>
        <v>742.77565897334932</v>
      </c>
      <c r="Z46" s="3">
        <f t="shared" si="55"/>
        <v>75240742.775658965</v>
      </c>
      <c r="AA46" s="3">
        <f t="shared" si="68"/>
        <v>160.41135841525033</v>
      </c>
      <c r="AB46" s="3">
        <f t="shared" si="69"/>
        <v>29.711026358933967</v>
      </c>
      <c r="AC46" s="3">
        <f t="shared" si="70"/>
        <v>5.9422052717867935</v>
      </c>
    </row>
    <row r="47" spans="1:29" x14ac:dyDescent="0.55000000000000004">
      <c r="A47" s="33"/>
      <c r="E47">
        <v>45</v>
      </c>
      <c r="F47">
        <f t="shared" si="63"/>
        <v>133.5</v>
      </c>
      <c r="G47" s="15">
        <f t="shared" si="71"/>
        <v>0</v>
      </c>
      <c r="H47" s="14">
        <f t="shared" si="64"/>
        <v>0</v>
      </c>
      <c r="I47" s="14">
        <f t="shared" si="76"/>
        <v>0.99997393505655185</v>
      </c>
      <c r="J47" s="14">
        <f t="shared" si="47"/>
        <v>0</v>
      </c>
      <c r="K47" s="14" t="str">
        <f t="shared" si="48"/>
        <v>Eliminated</v>
      </c>
      <c r="L47" s="14">
        <f t="shared" si="72"/>
        <v>0</v>
      </c>
      <c r="M47" s="14">
        <f t="shared" si="50"/>
        <v>2.6062303823626287E-5</v>
      </c>
      <c r="N47" s="3">
        <f t="shared" si="73"/>
        <v>0</v>
      </c>
      <c r="O47" s="3">
        <f t="shared" si="52"/>
        <v>0</v>
      </c>
      <c r="P47" s="38">
        <f t="shared" si="11"/>
        <v>0</v>
      </c>
      <c r="Q47" s="38">
        <f t="shared" si="53"/>
        <v>0</v>
      </c>
      <c r="R47" s="38">
        <f t="shared" si="54"/>
        <v>1710000</v>
      </c>
      <c r="S47" s="38">
        <f t="shared" si="13"/>
        <v>0</v>
      </c>
      <c r="T47" s="39">
        <f t="shared" si="14"/>
        <v>0</v>
      </c>
      <c r="U47" s="38">
        <f t="shared" si="74"/>
        <v>0</v>
      </c>
      <c r="V47" s="3">
        <f t="shared" si="75"/>
        <v>0</v>
      </c>
      <c r="W47" s="3">
        <f t="shared" si="65"/>
        <v>0</v>
      </c>
      <c r="X47" s="3">
        <f t="shared" si="66"/>
        <v>1485.5513179466986</v>
      </c>
      <c r="Y47" s="3">
        <f t="shared" si="67"/>
        <v>742.77565897334932</v>
      </c>
      <c r="Z47" s="3">
        <f t="shared" si="55"/>
        <v>76950742.775658965</v>
      </c>
      <c r="AA47" s="3">
        <f t="shared" si="68"/>
        <v>160.41135841525033</v>
      </c>
      <c r="AB47" s="3">
        <f t="shared" si="69"/>
        <v>29.711026358933967</v>
      </c>
      <c r="AC47" s="3">
        <f t="shared" si="70"/>
        <v>5.9422052717867935</v>
      </c>
    </row>
    <row r="48" spans="1:29" x14ac:dyDescent="0.55000000000000004">
      <c r="A48" s="33"/>
      <c r="E48">
        <v>46</v>
      </c>
      <c r="F48">
        <f t="shared" si="63"/>
        <v>136.5</v>
      </c>
      <c r="G48" s="15">
        <f t="shared" si="71"/>
        <v>0</v>
      </c>
      <c r="H48" s="14">
        <f t="shared" si="64"/>
        <v>0</v>
      </c>
      <c r="I48" s="14">
        <f t="shared" si="76"/>
        <v>0.99997393505655185</v>
      </c>
      <c r="J48" s="14">
        <f t="shared" si="47"/>
        <v>0</v>
      </c>
      <c r="K48" s="14" t="str">
        <f t="shared" si="48"/>
        <v>Eliminated</v>
      </c>
      <c r="L48" s="14">
        <f t="shared" si="72"/>
        <v>0</v>
      </c>
      <c r="M48" s="14">
        <f t="shared" si="50"/>
        <v>2.6062303823626287E-5</v>
      </c>
      <c r="N48" s="3">
        <f t="shared" si="73"/>
        <v>0</v>
      </c>
      <c r="O48" s="3">
        <f t="shared" si="52"/>
        <v>0</v>
      </c>
      <c r="P48" s="38">
        <f t="shared" si="11"/>
        <v>0</v>
      </c>
      <c r="Q48" s="38">
        <f t="shared" si="53"/>
        <v>0</v>
      </c>
      <c r="R48" s="38">
        <f t="shared" si="54"/>
        <v>1710000</v>
      </c>
      <c r="S48" s="38">
        <f t="shared" si="13"/>
        <v>0</v>
      </c>
      <c r="T48" s="39">
        <f t="shared" si="14"/>
        <v>0</v>
      </c>
      <c r="U48" s="38">
        <f t="shared" si="74"/>
        <v>0</v>
      </c>
      <c r="V48" s="3">
        <f t="shared" si="75"/>
        <v>0</v>
      </c>
      <c r="W48" s="3">
        <f t="shared" si="65"/>
        <v>0</v>
      </c>
      <c r="X48" s="3">
        <f t="shared" si="66"/>
        <v>1485.5513179466986</v>
      </c>
      <c r="Y48" s="3">
        <f t="shared" si="67"/>
        <v>742.77565897334932</v>
      </c>
      <c r="Z48" s="3">
        <f t="shared" si="55"/>
        <v>78660742.775658965</v>
      </c>
      <c r="AA48" s="3">
        <f t="shared" si="68"/>
        <v>160.41135841525033</v>
      </c>
      <c r="AB48" s="3">
        <f t="shared" si="69"/>
        <v>29.711026358933967</v>
      </c>
      <c r="AC48" s="3">
        <f t="shared" si="70"/>
        <v>5.9422052717867935</v>
      </c>
    </row>
    <row r="49" spans="1:29" x14ac:dyDescent="0.55000000000000004">
      <c r="A49" s="33"/>
      <c r="E49">
        <v>47</v>
      </c>
      <c r="F49">
        <f t="shared" si="63"/>
        <v>139.5</v>
      </c>
      <c r="G49" s="15">
        <f t="shared" si="71"/>
        <v>0</v>
      </c>
      <c r="H49" s="14">
        <f t="shared" si="64"/>
        <v>0</v>
      </c>
      <c r="I49" s="14">
        <f t="shared" si="76"/>
        <v>0.99997393505655185</v>
      </c>
      <c r="J49" s="14">
        <f t="shared" si="47"/>
        <v>0</v>
      </c>
      <c r="K49" s="14" t="str">
        <f t="shared" si="48"/>
        <v>Eliminated</v>
      </c>
      <c r="L49" s="14">
        <f t="shared" si="72"/>
        <v>0</v>
      </c>
      <c r="M49" s="14">
        <f t="shared" si="50"/>
        <v>2.6062303823626287E-5</v>
      </c>
      <c r="N49" s="3">
        <f t="shared" si="73"/>
        <v>0</v>
      </c>
      <c r="O49" s="3">
        <f t="shared" si="52"/>
        <v>0</v>
      </c>
      <c r="P49" s="38">
        <f t="shared" si="11"/>
        <v>0</v>
      </c>
      <c r="Q49" s="38">
        <f t="shared" si="53"/>
        <v>0</v>
      </c>
      <c r="R49" s="38">
        <f t="shared" si="54"/>
        <v>1710000</v>
      </c>
      <c r="S49" s="38">
        <f t="shared" si="13"/>
        <v>0</v>
      </c>
      <c r="T49" s="39">
        <f t="shared" si="14"/>
        <v>0</v>
      </c>
      <c r="U49" s="38">
        <f t="shared" si="74"/>
        <v>0</v>
      </c>
      <c r="V49" s="3">
        <f t="shared" si="75"/>
        <v>0</v>
      </c>
      <c r="W49" s="3">
        <f t="shared" si="65"/>
        <v>0</v>
      </c>
      <c r="X49" s="3">
        <f t="shared" si="66"/>
        <v>1485.5513179466986</v>
      </c>
      <c r="Y49" s="3">
        <f t="shared" si="67"/>
        <v>742.77565897334932</v>
      </c>
      <c r="Z49" s="3">
        <f t="shared" si="55"/>
        <v>80370742.775658965</v>
      </c>
      <c r="AA49" s="3">
        <f t="shared" si="68"/>
        <v>160.41135841525033</v>
      </c>
      <c r="AB49" s="3">
        <f t="shared" si="69"/>
        <v>29.711026358933967</v>
      </c>
      <c r="AC49" s="3">
        <f t="shared" si="70"/>
        <v>5.9422052717867935</v>
      </c>
    </row>
    <row r="50" spans="1:29" x14ac:dyDescent="0.55000000000000004">
      <c r="A50" s="33"/>
      <c r="E50">
        <v>48</v>
      </c>
      <c r="F50">
        <f t="shared" si="63"/>
        <v>142.5</v>
      </c>
      <c r="G50" s="15">
        <f t="shared" si="71"/>
        <v>0</v>
      </c>
      <c r="H50" s="14">
        <f t="shared" si="64"/>
        <v>0</v>
      </c>
      <c r="I50" s="14">
        <f t="shared" si="76"/>
        <v>0.99997393505655185</v>
      </c>
      <c r="J50" s="14">
        <f t="shared" si="47"/>
        <v>0</v>
      </c>
      <c r="K50" s="14" t="str">
        <f t="shared" si="48"/>
        <v>Eliminated</v>
      </c>
      <c r="L50" s="14">
        <f t="shared" si="72"/>
        <v>0</v>
      </c>
      <c r="M50" s="14">
        <f t="shared" si="50"/>
        <v>2.6062303823626287E-5</v>
      </c>
      <c r="N50" s="3">
        <f t="shared" si="73"/>
        <v>0</v>
      </c>
      <c r="O50" s="3">
        <f t="shared" si="52"/>
        <v>0</v>
      </c>
      <c r="P50" s="38">
        <f t="shared" si="11"/>
        <v>0</v>
      </c>
      <c r="Q50" s="38">
        <f t="shared" si="53"/>
        <v>0</v>
      </c>
      <c r="R50" s="38">
        <f t="shared" si="54"/>
        <v>1710000</v>
      </c>
      <c r="S50" s="38">
        <f t="shared" si="13"/>
        <v>0</v>
      </c>
      <c r="T50" s="39">
        <f t="shared" si="14"/>
        <v>0</v>
      </c>
      <c r="U50" s="38">
        <f t="shared" si="74"/>
        <v>0</v>
      </c>
      <c r="V50" s="3">
        <f t="shared" si="75"/>
        <v>0</v>
      </c>
      <c r="W50" s="3">
        <f t="shared" si="65"/>
        <v>0</v>
      </c>
      <c r="X50" s="3">
        <f t="shared" si="66"/>
        <v>1485.5513179466986</v>
      </c>
      <c r="Y50" s="3">
        <f t="shared" si="67"/>
        <v>742.77565897334932</v>
      </c>
      <c r="Z50" s="3">
        <f t="shared" si="55"/>
        <v>82080742.775658965</v>
      </c>
      <c r="AA50" s="3">
        <f t="shared" si="68"/>
        <v>160.41135841525033</v>
      </c>
      <c r="AB50" s="3">
        <f t="shared" si="69"/>
        <v>29.711026358933967</v>
      </c>
      <c r="AC50" s="3">
        <f t="shared" si="70"/>
        <v>5.9422052717867935</v>
      </c>
    </row>
    <row r="51" spans="1:29" x14ac:dyDescent="0.55000000000000004">
      <c r="A51" s="33"/>
      <c r="E51">
        <v>49</v>
      </c>
      <c r="F51">
        <f t="shared" si="63"/>
        <v>145.5</v>
      </c>
      <c r="G51" s="15">
        <f t="shared" si="71"/>
        <v>0</v>
      </c>
      <c r="H51" s="14">
        <f t="shared" si="64"/>
        <v>0</v>
      </c>
      <c r="I51" s="14">
        <f t="shared" si="76"/>
        <v>0.99997393505655185</v>
      </c>
      <c r="J51" s="14">
        <f t="shared" si="47"/>
        <v>0</v>
      </c>
      <c r="K51" s="14" t="str">
        <f t="shared" si="48"/>
        <v>Eliminated</v>
      </c>
      <c r="L51" s="14">
        <f t="shared" si="72"/>
        <v>0</v>
      </c>
      <c r="M51" s="14">
        <f t="shared" si="50"/>
        <v>2.6062303823626287E-5</v>
      </c>
      <c r="N51" s="3">
        <f t="shared" si="73"/>
        <v>0</v>
      </c>
      <c r="O51" s="3">
        <f t="shared" si="52"/>
        <v>0</v>
      </c>
      <c r="P51" s="38">
        <f t="shared" si="11"/>
        <v>0</v>
      </c>
      <c r="Q51" s="38">
        <f t="shared" si="53"/>
        <v>0</v>
      </c>
      <c r="R51" s="38">
        <f t="shared" si="54"/>
        <v>1710000</v>
      </c>
      <c r="S51" s="38">
        <f t="shared" si="13"/>
        <v>0</v>
      </c>
      <c r="T51" s="39">
        <f t="shared" si="14"/>
        <v>0</v>
      </c>
      <c r="U51" s="38">
        <f t="shared" si="74"/>
        <v>0</v>
      </c>
      <c r="V51" s="3">
        <f t="shared" si="75"/>
        <v>0</v>
      </c>
      <c r="W51" s="3">
        <f t="shared" si="65"/>
        <v>0</v>
      </c>
      <c r="X51" s="3">
        <f t="shared" si="66"/>
        <v>1485.5513179466986</v>
      </c>
      <c r="Y51" s="3">
        <f t="shared" si="67"/>
        <v>742.77565897334932</v>
      </c>
      <c r="Z51" s="3">
        <f t="shared" si="55"/>
        <v>83790742.775658965</v>
      </c>
      <c r="AA51" s="3">
        <f t="shared" si="68"/>
        <v>160.41135841525033</v>
      </c>
      <c r="AB51" s="3">
        <f t="shared" si="69"/>
        <v>29.711026358933967</v>
      </c>
      <c r="AC51" s="3">
        <f t="shared" si="70"/>
        <v>5.9422052717867935</v>
      </c>
    </row>
    <row r="52" spans="1:29" x14ac:dyDescent="0.55000000000000004">
      <c r="A52" s="33"/>
      <c r="E52">
        <v>50</v>
      </c>
      <c r="F52">
        <f t="shared" si="63"/>
        <v>148.5</v>
      </c>
      <c r="G52" s="15">
        <f t="shared" si="71"/>
        <v>0</v>
      </c>
      <c r="H52" s="14">
        <f t="shared" si="64"/>
        <v>0</v>
      </c>
      <c r="I52" s="14">
        <f t="shared" si="76"/>
        <v>0.99997393505655185</v>
      </c>
      <c r="J52" s="14">
        <f t="shared" si="47"/>
        <v>0</v>
      </c>
      <c r="K52" s="14" t="str">
        <f t="shared" si="48"/>
        <v>Eliminated</v>
      </c>
      <c r="L52" s="14">
        <f t="shared" si="72"/>
        <v>0</v>
      </c>
      <c r="M52" s="14">
        <f t="shared" si="50"/>
        <v>2.6062303823626287E-5</v>
      </c>
      <c r="N52" s="3">
        <f t="shared" si="73"/>
        <v>0</v>
      </c>
      <c r="O52" s="3">
        <f t="shared" si="52"/>
        <v>0</v>
      </c>
      <c r="P52" s="38">
        <f t="shared" si="11"/>
        <v>0</v>
      </c>
      <c r="Q52" s="38">
        <f t="shared" si="53"/>
        <v>0</v>
      </c>
      <c r="R52" s="38">
        <f t="shared" si="54"/>
        <v>1710000</v>
      </c>
      <c r="S52" s="38">
        <f t="shared" si="13"/>
        <v>0</v>
      </c>
      <c r="T52" s="39">
        <f t="shared" si="14"/>
        <v>0</v>
      </c>
      <c r="U52" s="38">
        <f t="shared" si="74"/>
        <v>0</v>
      </c>
      <c r="V52" s="3">
        <f t="shared" si="75"/>
        <v>0</v>
      </c>
      <c r="W52" s="3">
        <f t="shared" si="65"/>
        <v>0</v>
      </c>
      <c r="X52" s="3">
        <f t="shared" si="66"/>
        <v>1485.5513179466986</v>
      </c>
      <c r="Y52" s="3">
        <f t="shared" si="67"/>
        <v>742.77565897334932</v>
      </c>
      <c r="Z52" s="3">
        <f t="shared" si="55"/>
        <v>85500742.775658965</v>
      </c>
      <c r="AA52" s="3">
        <f t="shared" si="68"/>
        <v>160.41135841525033</v>
      </c>
      <c r="AB52" s="3">
        <f t="shared" si="69"/>
        <v>29.711026358933967</v>
      </c>
      <c r="AC52" s="3">
        <f t="shared" si="70"/>
        <v>5.9422052717867935</v>
      </c>
    </row>
    <row r="53" spans="1:29" x14ac:dyDescent="0.55000000000000004">
      <c r="A53" s="33"/>
      <c r="E53" s="21" t="s">
        <v>26</v>
      </c>
      <c r="F53" s="21"/>
      <c r="G53" s="21"/>
      <c r="H53" s="21"/>
      <c r="I53" s="16">
        <f>I52</f>
        <v>0.99997393505655185</v>
      </c>
      <c r="J53" s="16">
        <f>J52</f>
        <v>0</v>
      </c>
      <c r="K53" s="16" t="str">
        <f>K52</f>
        <v>Eliminated</v>
      </c>
      <c r="L53" s="16">
        <f>L52</f>
        <v>0</v>
      </c>
      <c r="M53" s="16">
        <f>M52</f>
        <v>2.6062303823626287E-5</v>
      </c>
      <c r="N53" s="12">
        <f t="shared" ref="N53:S53" si="77">SUM(N3:N52)</f>
        <v>1485.5513179466986</v>
      </c>
      <c r="O53" s="12">
        <f t="shared" si="77"/>
        <v>742.77565897334932</v>
      </c>
      <c r="P53" s="12">
        <f t="shared" si="77"/>
        <v>148.55513179466982</v>
      </c>
      <c r="Q53" s="12">
        <f t="shared" si="77"/>
        <v>742.77565897334932</v>
      </c>
      <c r="R53" s="12">
        <f t="shared" si="77"/>
        <v>85500742.775658965</v>
      </c>
      <c r="S53" s="12">
        <f t="shared" si="77"/>
        <v>160.41135841525033</v>
      </c>
      <c r="T53" s="12"/>
      <c r="U53" s="12">
        <f>SUM(U3:U52)</f>
        <v>29.711026358933967</v>
      </c>
      <c r="V53" s="12">
        <f>SUM(V3:V52)</f>
        <v>0</v>
      </c>
      <c r="W53" s="12">
        <f>SUM(W3:W52)</f>
        <v>5.9422052717867935</v>
      </c>
      <c r="X53" s="12">
        <f t="shared" ref="X53:AB53" si="78">X52</f>
        <v>1485.5513179466986</v>
      </c>
      <c r="Y53" s="12">
        <f t="shared" si="78"/>
        <v>742.77565897334932</v>
      </c>
      <c r="Z53" s="12">
        <f t="shared" si="78"/>
        <v>85500742.775658965</v>
      </c>
      <c r="AA53" s="12">
        <f t="shared" si="78"/>
        <v>160.41135841525033</v>
      </c>
      <c r="AB53" s="12">
        <f t="shared" si="78"/>
        <v>29.711026358933967</v>
      </c>
      <c r="AC53" s="12">
        <f>AC52</f>
        <v>5.9422052717867935</v>
      </c>
    </row>
    <row r="54" spans="1:29" x14ac:dyDescent="0.55000000000000004">
      <c r="A54" s="33"/>
      <c r="G54" s="15"/>
      <c r="H54" s="14"/>
      <c r="I54" s="14"/>
      <c r="J54" s="14"/>
      <c r="K54" s="14"/>
      <c r="L54" s="14"/>
      <c r="M54" s="14"/>
      <c r="S54" s="3">
        <f>100*S53/N53</f>
        <v>10.798102797079263</v>
      </c>
      <c r="T54" s="2"/>
      <c r="V54" s="3">
        <f>U53/(U53-V53)</f>
        <v>1</v>
      </c>
    </row>
    <row r="55" spans="1:29" x14ac:dyDescent="0.55000000000000004">
      <c r="A55" s="33"/>
    </row>
    <row r="56" spans="1:29" x14ac:dyDescent="0.55000000000000004">
      <c r="A56" s="33"/>
    </row>
    <row r="57" spans="1:29" x14ac:dyDescent="0.55000000000000004">
      <c r="A57" s="33"/>
    </row>
    <row r="58" spans="1:29" x14ac:dyDescent="0.55000000000000004">
      <c r="A58" s="33"/>
      <c r="G58" s="15"/>
      <c r="H58" s="14"/>
      <c r="I58" s="14"/>
      <c r="J58" s="14"/>
      <c r="K58" s="14"/>
      <c r="L58" s="14"/>
      <c r="M58" s="14"/>
      <c r="T58" s="2"/>
    </row>
    <row r="59" spans="1:29" x14ac:dyDescent="0.55000000000000004">
      <c r="A59" s="33"/>
    </row>
    <row r="60" spans="1:29" x14ac:dyDescent="0.55000000000000004">
      <c r="A60" s="36" t="s">
        <v>37</v>
      </c>
    </row>
    <row r="61" spans="1:29" x14ac:dyDescent="0.55000000000000004">
      <c r="A61" s="33" t="s">
        <v>38</v>
      </c>
      <c r="M61">
        <f>38/849</f>
        <v>4.47585394581861E-2</v>
      </c>
    </row>
    <row r="62" spans="1:29" x14ac:dyDescent="0.55000000000000004">
      <c r="A62" s="33" t="s">
        <v>39</v>
      </c>
    </row>
    <row r="63" spans="1:29" x14ac:dyDescent="0.55000000000000004">
      <c r="A63" s="33" t="s">
        <v>45</v>
      </c>
    </row>
    <row r="64" spans="1:29" x14ac:dyDescent="0.55000000000000004">
      <c r="A64" s="33" t="s">
        <v>42</v>
      </c>
    </row>
    <row r="65" spans="1:1" x14ac:dyDescent="0.55000000000000004">
      <c r="A65" s="33" t="s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5B096-CCCE-4337-989A-54127820D741}">
  <dimension ref="A1:AP206"/>
  <sheetViews>
    <sheetView topLeftCell="A17" zoomScale="85" zoomScaleNormal="85" workbookViewId="0">
      <selection activeCell="H206" sqref="H206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8" width="10.41796875" customWidth="1"/>
    <col min="9" max="11" width="12.9453125" customWidth="1"/>
    <col min="12" max="12" width="22.62890625" customWidth="1"/>
    <col min="13" max="13" width="15.05078125" customWidth="1"/>
    <col min="14" max="14" width="15.83984375" customWidth="1"/>
    <col min="15" max="15" width="12.1015625" style="3" customWidth="1"/>
    <col min="16" max="17" width="13.7890625" style="3" customWidth="1"/>
    <col min="18" max="18" width="13.3671875" style="3" customWidth="1"/>
    <col min="19" max="19" width="12.578125" style="3" customWidth="1"/>
    <col min="20" max="20" width="12.47265625" style="3" customWidth="1"/>
    <col min="21" max="21" width="14.3671875" style="3" customWidth="1"/>
    <col min="22" max="24" width="10.578125" style="3" customWidth="1"/>
    <col min="25" max="27" width="16.05078125" style="3" customWidth="1"/>
    <col min="28" max="30" width="15.83984375" style="3" customWidth="1"/>
  </cols>
  <sheetData>
    <row r="1" spans="1:42" x14ac:dyDescent="0.55000000000000004">
      <c r="A1" s="18" t="s">
        <v>35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</row>
    <row r="2" spans="1:42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69</v>
      </c>
      <c r="H2" s="4" t="s">
        <v>30</v>
      </c>
      <c r="I2" s="4" t="s">
        <v>32</v>
      </c>
      <c r="J2" s="6" t="s">
        <v>36</v>
      </c>
      <c r="K2" s="6" t="s">
        <v>25</v>
      </c>
      <c r="L2" s="6" t="s">
        <v>41</v>
      </c>
      <c r="M2" s="6" t="s">
        <v>28</v>
      </c>
      <c r="N2" s="6" t="s">
        <v>40</v>
      </c>
      <c r="O2" s="5" t="s">
        <v>9</v>
      </c>
      <c r="P2" s="5" t="s">
        <v>10</v>
      </c>
      <c r="Q2" s="37" t="s">
        <v>66</v>
      </c>
      <c r="R2" s="37" t="s">
        <v>11</v>
      </c>
      <c r="S2" s="37" t="s">
        <v>17</v>
      </c>
      <c r="T2" s="37" t="s">
        <v>12</v>
      </c>
      <c r="U2" s="37" t="s">
        <v>16</v>
      </c>
      <c r="V2" s="37" t="s">
        <v>13</v>
      </c>
      <c r="W2" s="5" t="s">
        <v>19</v>
      </c>
      <c r="X2" s="5" t="s">
        <v>21</v>
      </c>
      <c r="Y2" s="5" t="s">
        <v>14</v>
      </c>
      <c r="Z2" s="5" t="s">
        <v>23</v>
      </c>
      <c r="AA2" s="5" t="s">
        <v>43</v>
      </c>
      <c r="AB2" s="5" t="s">
        <v>15</v>
      </c>
      <c r="AC2" s="5" t="s">
        <v>24</v>
      </c>
      <c r="AD2" s="5" t="s">
        <v>22</v>
      </c>
      <c r="AI2"/>
      <c r="AJ2"/>
      <c r="AK2"/>
      <c r="AL2"/>
      <c r="AM2"/>
      <c r="AN2"/>
      <c r="AO2"/>
      <c r="AP2"/>
    </row>
    <row r="3" spans="1:42" x14ac:dyDescent="0.55000000000000004">
      <c r="A3" t="s">
        <v>2</v>
      </c>
      <c r="C3" s="7">
        <v>4</v>
      </c>
      <c r="E3">
        <v>1</v>
      </c>
      <c r="F3">
        <f>(E3-0.5)*$C$4</f>
        <v>1.5</v>
      </c>
      <c r="G3">
        <f>F3*7/365.25</f>
        <v>2.8747433264887063E-2</v>
      </c>
      <c r="H3" s="15">
        <f t="shared" ref="H3:H52" si="0">IF(F3&lt;$C$10,IF(F3&lt;$C$9,$C$8*$C$4*$C$3,$C$8*$C$4*$C$3*(1-$C$19)),IF(F3&lt;$C$9,$C$8*$C$4*$C$23,$C$8*$C$4*$C$23*(1-$C$19)))</f>
        <v>60</v>
      </c>
      <c r="I3" s="14">
        <f>H3/$D$6</f>
        <v>1.0526315789473683E-6</v>
      </c>
      <c r="J3" s="14">
        <f>1-$I$3</f>
        <v>0.9999989473684211</v>
      </c>
      <c r="K3" s="14">
        <f>1-J3</f>
        <v>1.0526315789016749E-6</v>
      </c>
      <c r="L3" s="14" t="str">
        <f>IF(K3*$D$6&lt;0.1,"Eliminated",IF(K3*$D$6&lt;1,"Possibly eliminated",IF(K3*$D$6&lt;10,"Approaching elimination", "Epidemic ongoing")))</f>
        <v>Epidemic ongoing</v>
      </c>
      <c r="M3" s="14">
        <f t="shared" ref="M3:M52" si="1">K3*U3</f>
        <v>1.1368258543447119E-7</v>
      </c>
      <c r="N3" s="14">
        <v>0</v>
      </c>
      <c r="O3" s="3">
        <f t="shared" ref="O3:O52" si="2">K3*$D$6</f>
        <v>59.99999999739547</v>
      </c>
      <c r="P3" s="3">
        <f t="shared" ref="P3:P52" si="3">O3*(1-$C$5)</f>
        <v>29.999999998697735</v>
      </c>
      <c r="Q3" s="38">
        <f>P3*$C$13</f>
        <v>5.999999999739547</v>
      </c>
      <c r="R3" s="38">
        <f t="shared" ref="R3:R52" si="4">O3*$C$5</f>
        <v>29.999999998697735</v>
      </c>
      <c r="S3" s="38">
        <f>($D$6*$C$7*$C$4)+P3</f>
        <v>1710029.9999999986</v>
      </c>
      <c r="T3" s="38">
        <f>IF(($D$18*$C$4)&gt;Q3,Q3+((($D$18*$C$4)-Q3)*(P3-Q3)/S3),$D$18*$C$4)</f>
        <v>6.4799073697648586</v>
      </c>
      <c r="U3" s="39">
        <f>IF(O3&gt;0.1,T3/O3,0)</f>
        <v>0.10799845616743572</v>
      </c>
      <c r="V3" s="38">
        <f t="shared" ref="V3:V52" si="5">P3*$C$14</f>
        <v>1.1999999999479094</v>
      </c>
      <c r="W3" s="3">
        <f t="shared" ref="W3:W52" si="6">IF(V3&gt;($C$6*1000000*$C$15),V3-($C$6*1000000*$C$15),0)</f>
        <v>0</v>
      </c>
      <c r="X3" s="3">
        <f t="shared" ref="X3:X52" si="7">((V3-W3)*$C$16)+(W3*$C$17)</f>
        <v>0.23999999998958188</v>
      </c>
      <c r="Y3" s="3">
        <f>O3</f>
        <v>59.99999999739547</v>
      </c>
      <c r="Z3" s="3">
        <f>P3</f>
        <v>29.999999998697735</v>
      </c>
      <c r="AA3" s="3">
        <f>S3</f>
        <v>1710029.9999999986</v>
      </c>
      <c r="AB3" s="3">
        <f>T3</f>
        <v>6.4799073697648586</v>
      </c>
      <c r="AC3" s="3">
        <f>V3</f>
        <v>1.1999999999479094</v>
      </c>
      <c r="AD3" s="3">
        <f>X3</f>
        <v>0.23999999998958188</v>
      </c>
    </row>
    <row r="4" spans="1:42" x14ac:dyDescent="0.55000000000000004">
      <c r="A4" t="s">
        <v>4</v>
      </c>
      <c r="C4" s="8">
        <v>3</v>
      </c>
      <c r="E4">
        <v>2</v>
      </c>
      <c r="F4">
        <f t="shared" ref="F4:F67" si="8">(E4-0.5)*$C$4</f>
        <v>4.5</v>
      </c>
      <c r="G4">
        <f t="shared" ref="G4:G67" si="9">F4*7/365.25</f>
        <v>8.6242299794661192E-2</v>
      </c>
      <c r="H4" s="15">
        <f t="shared" si="0"/>
        <v>60</v>
      </c>
      <c r="I4" s="14">
        <f t="shared" ref="I4:I52" si="10">H4/$D$6</f>
        <v>1.0526315789473683E-6</v>
      </c>
      <c r="J4" s="14">
        <f t="shared" ref="J4:J52" si="11">IF(AND(F3&gt;$C$10,F3&lt;$C$12),(J3-I3)*((1-K3+(M3*$C$20))^$C$23),(J3-I3)*((1-K3+(M3*$C$20))^$C$3))</f>
        <v>0.99999409348125545</v>
      </c>
      <c r="K4" s="14">
        <f>IF(L3="Eliminated",0,J3-J4)</f>
        <v>4.8538871656456095E-6</v>
      </c>
      <c r="L4" s="14" t="str">
        <f t="shared" ref="L4:L52" si="12">IF(K4*$D$6&lt;0.1,"Eliminated",IF(K4*$D$6&lt;1,"Possibly eliminated",IF(K4*$D$6&lt;10,"Approaching elimination", "Epidemic ongoing")))</f>
        <v>Epidemic ongoing</v>
      </c>
      <c r="M4" s="14">
        <f t="shared" si="1"/>
        <v>5.2418526169469545E-7</v>
      </c>
      <c r="N4" s="14">
        <f>N3+K3</f>
        <v>1.0526315789016749E-6</v>
      </c>
      <c r="O4" s="3">
        <f t="shared" si="2"/>
        <v>276.67156844179976</v>
      </c>
      <c r="P4" s="3">
        <f t="shared" si="3"/>
        <v>138.33578422089988</v>
      </c>
      <c r="Q4" s="38">
        <f t="shared" ref="Q4:Q52" si="13">P4*$C$13</f>
        <v>27.667156844179978</v>
      </c>
      <c r="R4" s="38">
        <f t="shared" si="4"/>
        <v>138.33578422089988</v>
      </c>
      <c r="S4" s="38">
        <f t="shared" ref="S4:S52" si="14">($D$6*$C$7*$C$4)+P4</f>
        <v>1710138.3357842208</v>
      </c>
      <c r="T4" s="38">
        <f t="shared" ref="T4:T52" si="15">IF(($D$18*$C$4)&gt;Q4,Q4+((($D$18*$C$4)-Q4)*(P4-Q4)/S4),$D$18*$C$4)</f>
        <v>29.878559916597645</v>
      </c>
      <c r="U4" s="39">
        <f t="shared" ref="U4:U52" si="16">IF(O4&gt;0.1,T4/O4,0)</f>
        <v>0.10799288154136032</v>
      </c>
      <c r="V4" s="38">
        <f t="shared" si="5"/>
        <v>5.5334313688359957</v>
      </c>
      <c r="W4" s="3">
        <f t="shared" si="6"/>
        <v>0</v>
      </c>
      <c r="X4" s="3">
        <f t="shared" si="7"/>
        <v>1.1066862737671992</v>
      </c>
      <c r="Y4" s="3">
        <f t="shared" ref="Y4:Z19" si="17">O4+Y3</f>
        <v>336.67156843919525</v>
      </c>
      <c r="Z4" s="3">
        <f t="shared" si="17"/>
        <v>168.33578421959763</v>
      </c>
      <c r="AA4" s="3">
        <f>S4+AA3</f>
        <v>3420168.3357842192</v>
      </c>
      <c r="AB4" s="3">
        <f>AB3+T4</f>
        <v>36.358467286362504</v>
      </c>
      <c r="AC4" s="3">
        <f>AC3+V4</f>
        <v>6.7334313687839051</v>
      </c>
      <c r="AD4" s="3">
        <f>AD3+X4</f>
        <v>1.3466862737567811</v>
      </c>
    </row>
    <row r="5" spans="1:42" x14ac:dyDescent="0.55000000000000004">
      <c r="A5" t="s">
        <v>27</v>
      </c>
      <c r="C5" s="9">
        <v>0.5</v>
      </c>
      <c r="E5">
        <v>3</v>
      </c>
      <c r="F5">
        <f t="shared" si="8"/>
        <v>7.5</v>
      </c>
      <c r="G5">
        <f t="shared" si="9"/>
        <v>0.14373716632443531</v>
      </c>
      <c r="H5" s="15">
        <f t="shared" si="0"/>
        <v>16.468272600000002</v>
      </c>
      <c r="I5" s="14">
        <f t="shared" si="10"/>
        <v>2.8891706315789479E-7</v>
      </c>
      <c r="J5" s="14">
        <f t="shared" si="11"/>
        <v>0.99997551260515627</v>
      </c>
      <c r="K5" s="14">
        <f t="shared" ref="K5:K52" si="18">IF(L4="Eliminated",0,J4-J5)</f>
        <v>1.8580876099183463E-5</v>
      </c>
      <c r="L5" s="14" t="str">
        <f t="shared" si="12"/>
        <v>Epidemic ongoing</v>
      </c>
      <c r="M5" s="14">
        <f t="shared" si="1"/>
        <v>2.0062284103386991E-6</v>
      </c>
      <c r="N5" s="14">
        <f t="shared" ref="N5:N52" si="19">N4+K4</f>
        <v>5.9065187445472844E-6</v>
      </c>
      <c r="O5" s="3">
        <f t="shared" si="2"/>
        <v>1059.1099376534573</v>
      </c>
      <c r="P5" s="3">
        <f t="shared" si="3"/>
        <v>529.55496882672867</v>
      </c>
      <c r="Q5" s="38">
        <f t="shared" si="13"/>
        <v>105.91099376534574</v>
      </c>
      <c r="R5" s="38">
        <f t="shared" si="4"/>
        <v>529.55496882672867</v>
      </c>
      <c r="S5" s="38">
        <f t="shared" si="14"/>
        <v>1710529.5549688267</v>
      </c>
      <c r="T5" s="38">
        <f t="shared" si="15"/>
        <v>114.35501938930584</v>
      </c>
      <c r="U5" s="39">
        <f t="shared" si="16"/>
        <v>0.10797275648519408</v>
      </c>
      <c r="V5" s="38">
        <f t="shared" si="5"/>
        <v>21.182198753069148</v>
      </c>
      <c r="W5" s="3">
        <f t="shared" si="6"/>
        <v>0</v>
      </c>
      <c r="X5" s="3">
        <f t="shared" si="7"/>
        <v>4.2364397506138296</v>
      </c>
      <c r="Y5" s="3">
        <f t="shared" si="17"/>
        <v>1395.7815060926525</v>
      </c>
      <c r="Z5" s="3">
        <f t="shared" si="17"/>
        <v>697.89075304632627</v>
      </c>
      <c r="AA5" s="3">
        <f t="shared" ref="AA5:AA52" si="20">S5+AA4</f>
        <v>5130697.8907530457</v>
      </c>
      <c r="AB5" s="3">
        <f t="shared" ref="AB5:AB12" si="21">AB4+T5</f>
        <v>150.71348667566835</v>
      </c>
      <c r="AC5" s="3">
        <f t="shared" ref="AC5:AC12" si="22">AC4+V5</f>
        <v>27.915630121853052</v>
      </c>
      <c r="AD5" s="3">
        <f t="shared" ref="AD5:AD12" si="23">AD4+X5</f>
        <v>5.5831260243706105</v>
      </c>
    </row>
    <row r="6" spans="1:42" x14ac:dyDescent="0.55000000000000004">
      <c r="A6" t="s">
        <v>5</v>
      </c>
      <c r="C6" s="8">
        <v>57</v>
      </c>
      <c r="D6" s="3">
        <f>C6*1000000</f>
        <v>57000000</v>
      </c>
      <c r="E6">
        <v>4</v>
      </c>
      <c r="F6">
        <f t="shared" si="8"/>
        <v>10.5</v>
      </c>
      <c r="G6">
        <f t="shared" si="9"/>
        <v>0.20123203285420946</v>
      </c>
      <c r="H6" s="15">
        <f t="shared" si="0"/>
        <v>16.468272600000002</v>
      </c>
      <c r="I6" s="14">
        <f t="shared" si="10"/>
        <v>2.8891706315789479E-7</v>
      </c>
      <c r="J6" s="14">
        <f t="shared" si="11"/>
        <v>0.99995680684432531</v>
      </c>
      <c r="K6" s="14">
        <f t="shared" si="18"/>
        <v>1.8705760830961538E-5</v>
      </c>
      <c r="L6" s="14" t="str">
        <f t="shared" si="12"/>
        <v>Epidemic ongoing</v>
      </c>
      <c r="M6" s="14">
        <f t="shared" si="1"/>
        <v>2.0197091349728193E-6</v>
      </c>
      <c r="N6" s="14">
        <f t="shared" si="19"/>
        <v>2.4487394843730748E-5</v>
      </c>
      <c r="O6" s="3">
        <f t="shared" si="2"/>
        <v>1066.2283673648076</v>
      </c>
      <c r="P6" s="3">
        <f t="shared" si="3"/>
        <v>533.11418368240379</v>
      </c>
      <c r="Q6" s="38">
        <f t="shared" si="13"/>
        <v>106.62283673648076</v>
      </c>
      <c r="R6" s="38">
        <f t="shared" si="4"/>
        <v>533.11418368240379</v>
      </c>
      <c r="S6" s="38">
        <f t="shared" si="14"/>
        <v>1710533.1141836825</v>
      </c>
      <c r="T6" s="38">
        <f t="shared" si="15"/>
        <v>115.1234206934507</v>
      </c>
      <c r="U6" s="39">
        <f t="shared" si="16"/>
        <v>0.10797257343469412</v>
      </c>
      <c r="V6" s="38">
        <f t="shared" si="5"/>
        <v>21.324567347296153</v>
      </c>
      <c r="W6" s="3">
        <f t="shared" si="6"/>
        <v>0</v>
      </c>
      <c r="X6" s="3">
        <f t="shared" si="7"/>
        <v>4.2649134694592306</v>
      </c>
      <c r="Y6" s="3">
        <f t="shared" si="17"/>
        <v>2462.0098734574603</v>
      </c>
      <c r="Z6" s="3">
        <f t="shared" si="17"/>
        <v>1231.0049367287302</v>
      </c>
      <c r="AA6" s="3">
        <f t="shared" si="20"/>
        <v>6841231.0049367286</v>
      </c>
      <c r="AB6" s="3">
        <f t="shared" si="21"/>
        <v>265.83690736911905</v>
      </c>
      <c r="AC6" s="3">
        <f t="shared" si="22"/>
        <v>49.240197469149209</v>
      </c>
      <c r="AD6" s="3">
        <f t="shared" si="23"/>
        <v>9.848039493829841</v>
      </c>
    </row>
    <row r="7" spans="1:42" x14ac:dyDescent="0.55000000000000004">
      <c r="A7" t="s">
        <v>18</v>
      </c>
      <c r="C7" s="10">
        <v>0.01</v>
      </c>
      <c r="D7" s="3">
        <f>C7*D6</f>
        <v>570000</v>
      </c>
      <c r="E7">
        <v>5</v>
      </c>
      <c r="F7">
        <f t="shared" si="8"/>
        <v>13.5</v>
      </c>
      <c r="G7">
        <f t="shared" si="9"/>
        <v>0.25872689938398358</v>
      </c>
      <c r="H7" s="15">
        <f t="shared" si="0"/>
        <v>16.468272600000002</v>
      </c>
      <c r="I7" s="14">
        <f t="shared" si="10"/>
        <v>2.8891706315789479E-7</v>
      </c>
      <c r="J7" s="14">
        <f t="shared" si="11"/>
        <v>0.99993797764479164</v>
      </c>
      <c r="K7" s="14">
        <f t="shared" si="18"/>
        <v>1.8829199533665353E-5</v>
      </c>
      <c r="L7" s="14" t="str">
        <f t="shared" si="12"/>
        <v>Epidemic ongoing</v>
      </c>
      <c r="M7" s="14">
        <f t="shared" si="1"/>
        <v>2.0330337225938611E-6</v>
      </c>
      <c r="N7" s="14">
        <f t="shared" si="19"/>
        <v>4.3193155674692285E-5</v>
      </c>
      <c r="O7" s="3">
        <f t="shared" si="2"/>
        <v>1073.2643734189251</v>
      </c>
      <c r="P7" s="3">
        <f t="shared" si="3"/>
        <v>536.63218670946253</v>
      </c>
      <c r="Q7" s="38">
        <f t="shared" si="13"/>
        <v>107.32643734189251</v>
      </c>
      <c r="R7" s="38">
        <f t="shared" si="4"/>
        <v>536.63218670946253</v>
      </c>
      <c r="S7" s="38">
        <f t="shared" si="14"/>
        <v>1710536.6321867094</v>
      </c>
      <c r="T7" s="38">
        <f t="shared" si="15"/>
        <v>115.88292218785008</v>
      </c>
      <c r="U7" s="39">
        <f t="shared" si="16"/>
        <v>0.107972392504468</v>
      </c>
      <c r="V7" s="38">
        <f t="shared" si="5"/>
        <v>21.465287468378502</v>
      </c>
      <c r="W7" s="3">
        <f t="shared" si="6"/>
        <v>0</v>
      </c>
      <c r="X7" s="3">
        <f t="shared" si="7"/>
        <v>4.2930574936757004</v>
      </c>
      <c r="Y7" s="3">
        <f t="shared" si="17"/>
        <v>3535.2742468763854</v>
      </c>
      <c r="Z7" s="3">
        <f t="shared" si="17"/>
        <v>1767.6371234381927</v>
      </c>
      <c r="AA7" s="3">
        <f t="shared" si="20"/>
        <v>8551767.6371234376</v>
      </c>
      <c r="AB7" s="3">
        <f t="shared" si="21"/>
        <v>381.7198295569691</v>
      </c>
      <c r="AC7" s="3">
        <f t="shared" si="22"/>
        <v>70.705484937527714</v>
      </c>
      <c r="AD7" s="3">
        <f t="shared" si="23"/>
        <v>14.141096987505541</v>
      </c>
    </row>
    <row r="8" spans="1:42" x14ac:dyDescent="0.55000000000000004">
      <c r="A8" s="33" t="s">
        <v>34</v>
      </c>
      <c r="C8" s="8">
        <v>5</v>
      </c>
      <c r="D8" s="3"/>
      <c r="E8">
        <v>6</v>
      </c>
      <c r="F8">
        <f t="shared" si="8"/>
        <v>16.5</v>
      </c>
      <c r="G8">
        <f t="shared" si="9"/>
        <v>0.31622176591375772</v>
      </c>
      <c r="H8" s="15">
        <f t="shared" si="0"/>
        <v>16.468272600000002</v>
      </c>
      <c r="I8" s="14">
        <f t="shared" si="10"/>
        <v>2.8891706315789479E-7</v>
      </c>
      <c r="J8" s="14">
        <f t="shared" si="11"/>
        <v>0.99991902644669506</v>
      </c>
      <c r="K8" s="14">
        <f t="shared" si="18"/>
        <v>1.8951198096583965E-5</v>
      </c>
      <c r="L8" s="14" t="str">
        <f t="shared" si="12"/>
        <v>Epidemic ongoing</v>
      </c>
      <c r="M8" s="14">
        <f t="shared" si="1"/>
        <v>2.0462028104873783E-6</v>
      </c>
      <c r="N8" s="14">
        <f t="shared" si="19"/>
        <v>6.2022355208357638E-5</v>
      </c>
      <c r="O8" s="3">
        <f t="shared" si="2"/>
        <v>1080.2182915052861</v>
      </c>
      <c r="P8" s="3">
        <f t="shared" si="3"/>
        <v>540.10914575264303</v>
      </c>
      <c r="Q8" s="38">
        <f t="shared" si="13"/>
        <v>108.02182915052862</v>
      </c>
      <c r="R8" s="38">
        <f t="shared" si="4"/>
        <v>540.10914575264303</v>
      </c>
      <c r="S8" s="38">
        <f t="shared" si="14"/>
        <v>1710540.1091457526</v>
      </c>
      <c r="T8" s="38">
        <f t="shared" si="15"/>
        <v>116.63356019778057</v>
      </c>
      <c r="U8" s="39">
        <f t="shared" si="16"/>
        <v>0.10797221368585742</v>
      </c>
      <c r="V8" s="38">
        <f t="shared" si="5"/>
        <v>21.604365830105721</v>
      </c>
      <c r="W8" s="3">
        <f t="shared" si="6"/>
        <v>0</v>
      </c>
      <c r="X8" s="3">
        <f t="shared" si="7"/>
        <v>4.3208731660211441</v>
      </c>
      <c r="Y8" s="3">
        <f t="shared" si="17"/>
        <v>4615.4925383816717</v>
      </c>
      <c r="Z8" s="3">
        <f>P8+Z7</f>
        <v>2307.7462691908358</v>
      </c>
      <c r="AA8" s="3">
        <f t="shared" si="20"/>
        <v>10262307.746269191</v>
      </c>
      <c r="AB8" s="3">
        <f t="shared" si="21"/>
        <v>498.35338975474968</v>
      </c>
      <c r="AC8" s="3">
        <f t="shared" si="22"/>
        <v>92.309850767633435</v>
      </c>
      <c r="AD8" s="3">
        <f t="shared" si="23"/>
        <v>18.461970153526686</v>
      </c>
    </row>
    <row r="9" spans="1:42" x14ac:dyDescent="0.55000000000000004">
      <c r="A9" s="34" t="s">
        <v>29</v>
      </c>
      <c r="C9" s="8">
        <v>2</v>
      </c>
      <c r="D9" s="3"/>
      <c r="E9">
        <v>7</v>
      </c>
      <c r="F9">
        <f t="shared" si="8"/>
        <v>19.5</v>
      </c>
      <c r="G9">
        <f t="shared" si="9"/>
        <v>0.37371663244353182</v>
      </c>
      <c r="H9" s="15">
        <f t="shared" si="0"/>
        <v>16.468272600000002</v>
      </c>
      <c r="I9" s="14">
        <f t="shared" si="10"/>
        <v>2.8891706315789479E-7</v>
      </c>
      <c r="J9" s="14">
        <f t="shared" si="11"/>
        <v>0.99989995468427695</v>
      </c>
      <c r="K9" s="14">
        <f t="shared" si="18"/>
        <v>1.9071762418110261E-5</v>
      </c>
      <c r="L9" s="14" t="str">
        <f t="shared" si="12"/>
        <v>Epidemic ongoing</v>
      </c>
      <c r="M9" s="14">
        <f t="shared" si="1"/>
        <v>2.0592170368949027E-6</v>
      </c>
      <c r="N9" s="14">
        <f t="shared" si="19"/>
        <v>8.0973553304941603E-5</v>
      </c>
      <c r="O9" s="3">
        <f t="shared" si="2"/>
        <v>1087.0904578322848</v>
      </c>
      <c r="P9" s="3">
        <f t="shared" si="3"/>
        <v>543.54522891614238</v>
      </c>
      <c r="Q9" s="38">
        <f t="shared" si="13"/>
        <v>108.70904578322848</v>
      </c>
      <c r="R9" s="38">
        <f t="shared" si="4"/>
        <v>543.54522891614238</v>
      </c>
      <c r="S9" s="38">
        <f t="shared" si="14"/>
        <v>1710543.5452289162</v>
      </c>
      <c r="T9" s="38">
        <f t="shared" si="15"/>
        <v>117.37537110300944</v>
      </c>
      <c r="U9" s="39">
        <f t="shared" si="16"/>
        <v>0.10797203697019112</v>
      </c>
      <c r="V9" s="38">
        <f t="shared" si="5"/>
        <v>21.741809156645697</v>
      </c>
      <c r="W9" s="3">
        <f t="shared" si="6"/>
        <v>0</v>
      </c>
      <c r="X9" s="3">
        <f t="shared" si="7"/>
        <v>4.3483618313291394</v>
      </c>
      <c r="Y9" s="3">
        <f t="shared" si="17"/>
        <v>5702.582996213956</v>
      </c>
      <c r="Z9" s="3">
        <f t="shared" si="17"/>
        <v>2851.291498106978</v>
      </c>
      <c r="AA9" s="3">
        <f t="shared" si="20"/>
        <v>11972851.291498106</v>
      </c>
      <c r="AB9" s="3">
        <f t="shared" si="21"/>
        <v>615.72876085775908</v>
      </c>
      <c r="AC9" s="3">
        <f t="shared" si="22"/>
        <v>114.05165992427914</v>
      </c>
      <c r="AD9" s="3">
        <f t="shared" si="23"/>
        <v>22.810331984855825</v>
      </c>
    </row>
    <row r="10" spans="1:42" x14ac:dyDescent="0.55000000000000004">
      <c r="A10" s="34" t="s">
        <v>3</v>
      </c>
      <c r="C10" s="8">
        <v>5</v>
      </c>
      <c r="D10" s="3"/>
      <c r="E10">
        <v>8</v>
      </c>
      <c r="F10">
        <f t="shared" si="8"/>
        <v>22.5</v>
      </c>
      <c r="G10">
        <f t="shared" si="9"/>
        <v>0.43121149897330596</v>
      </c>
      <c r="H10" s="15">
        <f t="shared" si="0"/>
        <v>16.468272600000002</v>
      </c>
      <c r="I10" s="14">
        <f t="shared" si="10"/>
        <v>2.8891706315789479E-7</v>
      </c>
      <c r="J10" s="14">
        <f t="shared" si="11"/>
        <v>0.99988076378586999</v>
      </c>
      <c r="K10" s="14">
        <f t="shared" si="18"/>
        <v>1.9190898406962198E-5</v>
      </c>
      <c r="L10" s="14" t="str">
        <f t="shared" si="12"/>
        <v>Epidemic ongoing</v>
      </c>
      <c r="M10" s="14">
        <f t="shared" si="1"/>
        <v>2.0720770411460057E-6</v>
      </c>
      <c r="N10" s="14">
        <f t="shared" si="19"/>
        <v>1.0004531572305186E-4</v>
      </c>
      <c r="O10" s="3">
        <f t="shared" si="2"/>
        <v>1093.8812091968452</v>
      </c>
      <c r="P10" s="3">
        <f t="shared" si="3"/>
        <v>546.94060459842262</v>
      </c>
      <c r="Q10" s="38">
        <f t="shared" si="13"/>
        <v>109.38812091968452</v>
      </c>
      <c r="R10" s="38">
        <f t="shared" si="4"/>
        <v>546.94060459842262</v>
      </c>
      <c r="S10" s="38">
        <f t="shared" si="14"/>
        <v>1710546.9406045985</v>
      </c>
      <c r="T10" s="38">
        <f t="shared" si="15"/>
        <v>118.10839134532232</v>
      </c>
      <c r="U10" s="39">
        <f t="shared" si="16"/>
        <v>0.10797186234878323</v>
      </c>
      <c r="V10" s="38">
        <f t="shared" si="5"/>
        <v>21.877624183936906</v>
      </c>
      <c r="W10" s="3">
        <f t="shared" si="6"/>
        <v>0</v>
      </c>
      <c r="X10" s="3">
        <f t="shared" si="7"/>
        <v>4.3755248367873811</v>
      </c>
      <c r="Y10" s="3">
        <f t="shared" si="17"/>
        <v>6796.4642054108008</v>
      </c>
      <c r="Z10" s="3">
        <f t="shared" si="17"/>
        <v>3398.2321027054004</v>
      </c>
      <c r="AA10" s="3">
        <f t="shared" si="20"/>
        <v>13683398.232102705</v>
      </c>
      <c r="AB10" s="3">
        <f t="shared" si="21"/>
        <v>733.83715220308136</v>
      </c>
      <c r="AC10" s="3">
        <f t="shared" si="22"/>
        <v>135.92928410821605</v>
      </c>
      <c r="AD10" s="3">
        <f t="shared" si="23"/>
        <v>27.185856821643206</v>
      </c>
    </row>
    <row r="11" spans="1:42" x14ac:dyDescent="0.55000000000000004">
      <c r="A11" s="34" t="s">
        <v>46</v>
      </c>
      <c r="C11" s="8">
        <v>10000</v>
      </c>
      <c r="D11" s="3"/>
      <c r="E11">
        <v>9</v>
      </c>
      <c r="F11">
        <f t="shared" si="8"/>
        <v>25.5</v>
      </c>
      <c r="G11">
        <f t="shared" si="9"/>
        <v>0.48870636550308011</v>
      </c>
      <c r="H11" s="15">
        <f t="shared" si="0"/>
        <v>16.468272600000002</v>
      </c>
      <c r="I11" s="14">
        <f t="shared" si="10"/>
        <v>2.8891706315789479E-7</v>
      </c>
      <c r="J11" s="14">
        <f t="shared" si="11"/>
        <v>0.99986145517388725</v>
      </c>
      <c r="K11" s="14">
        <f t="shared" si="18"/>
        <v>1.9308611982737922E-5</v>
      </c>
      <c r="L11" s="14" t="str">
        <f t="shared" si="12"/>
        <v>Epidemic ongoing</v>
      </c>
      <c r="M11" s="14">
        <f t="shared" si="1"/>
        <v>2.0847834637184459E-6</v>
      </c>
      <c r="N11" s="14">
        <f t="shared" si="19"/>
        <v>1.1923621413001406E-4</v>
      </c>
      <c r="O11" s="3">
        <f t="shared" si="2"/>
        <v>1100.5908830160615</v>
      </c>
      <c r="P11" s="3">
        <f t="shared" si="3"/>
        <v>550.29544150803076</v>
      </c>
      <c r="Q11" s="38">
        <f t="shared" si="13"/>
        <v>110.05908830160615</v>
      </c>
      <c r="R11" s="38">
        <f t="shared" si="4"/>
        <v>550.29544150803076</v>
      </c>
      <c r="S11" s="38">
        <f t="shared" si="14"/>
        <v>1710550.2954415081</v>
      </c>
      <c r="T11" s="38">
        <f t="shared" si="15"/>
        <v>118.83265743195142</v>
      </c>
      <c r="U11" s="39">
        <f t="shared" si="16"/>
        <v>0.10797168981293227</v>
      </c>
      <c r="V11" s="38">
        <f t="shared" si="5"/>
        <v>22.011817660321231</v>
      </c>
      <c r="W11" s="3">
        <f t="shared" si="6"/>
        <v>0</v>
      </c>
      <c r="X11" s="3">
        <f t="shared" si="7"/>
        <v>4.4023635320642462</v>
      </c>
      <c r="Y11" s="3">
        <f t="shared" si="17"/>
        <v>7897.0550884268623</v>
      </c>
      <c r="Z11" s="3">
        <f t="shared" si="17"/>
        <v>3948.5275442134312</v>
      </c>
      <c r="AA11" s="3">
        <f t="shared" si="20"/>
        <v>15393948.527544213</v>
      </c>
      <c r="AB11" s="3">
        <f t="shared" si="21"/>
        <v>852.66980963503283</v>
      </c>
      <c r="AC11" s="3">
        <f t="shared" si="22"/>
        <v>157.94110176853729</v>
      </c>
      <c r="AD11" s="3">
        <f t="shared" si="23"/>
        <v>31.588220353707452</v>
      </c>
    </row>
    <row r="12" spans="1:42" x14ac:dyDescent="0.55000000000000004">
      <c r="A12" s="34" t="s">
        <v>33</v>
      </c>
      <c r="C12" s="25">
        <f>C11+C10</f>
        <v>10005</v>
      </c>
      <c r="D12" s="3"/>
      <c r="E12">
        <v>10</v>
      </c>
      <c r="F12">
        <f t="shared" si="8"/>
        <v>28.5</v>
      </c>
      <c r="G12">
        <f t="shared" si="9"/>
        <v>0.5462012320328542</v>
      </c>
      <c r="H12" s="15">
        <f t="shared" si="0"/>
        <v>16.468272600000002</v>
      </c>
      <c r="I12" s="14">
        <f t="shared" si="10"/>
        <v>2.8891706315789479E-7</v>
      </c>
      <c r="J12" s="14">
        <f t="shared" si="11"/>
        <v>0.99984203026480956</v>
      </c>
      <c r="K12" s="14">
        <f t="shared" si="18"/>
        <v>1.9424909077692121E-5</v>
      </c>
      <c r="L12" s="14" t="str">
        <f t="shared" si="12"/>
        <v>Epidemic ongoing</v>
      </c>
      <c r="M12" s="14">
        <f t="shared" si="1"/>
        <v>2.0973369464301468E-6</v>
      </c>
      <c r="N12" s="14">
        <f t="shared" si="19"/>
        <v>1.3854482611275198E-4</v>
      </c>
      <c r="O12" s="3">
        <f t="shared" si="2"/>
        <v>1107.2198174284508</v>
      </c>
      <c r="P12" s="3">
        <f t="shared" si="3"/>
        <v>553.60990871422541</v>
      </c>
      <c r="Q12" s="38">
        <f t="shared" si="13"/>
        <v>110.72198174284509</v>
      </c>
      <c r="R12" s="38">
        <f t="shared" si="4"/>
        <v>553.60990871422541</v>
      </c>
      <c r="S12" s="38">
        <f t="shared" si="14"/>
        <v>1710553.6099087142</v>
      </c>
      <c r="T12" s="38">
        <f t="shared" si="15"/>
        <v>119.54820594651835</v>
      </c>
      <c r="U12" s="39">
        <f t="shared" si="16"/>
        <v>0.10797151935391874</v>
      </c>
      <c r="V12" s="38">
        <f t="shared" si="5"/>
        <v>22.144396348569018</v>
      </c>
      <c r="W12" s="3">
        <f t="shared" si="6"/>
        <v>0</v>
      </c>
      <c r="X12" s="3">
        <f t="shared" si="7"/>
        <v>4.4288792697138035</v>
      </c>
      <c r="Y12" s="3">
        <f t="shared" si="17"/>
        <v>9004.2749058553127</v>
      </c>
      <c r="Z12" s="3">
        <f t="shared" si="17"/>
        <v>4502.1374529276563</v>
      </c>
      <c r="AA12" s="3">
        <f t="shared" si="20"/>
        <v>17104502.137452926</v>
      </c>
      <c r="AB12" s="3">
        <f t="shared" si="21"/>
        <v>972.21801558155119</v>
      </c>
      <c r="AC12" s="3">
        <f t="shared" si="22"/>
        <v>180.08549811710631</v>
      </c>
      <c r="AD12" s="3">
        <f t="shared" si="23"/>
        <v>36.017099623421259</v>
      </c>
    </row>
    <row r="13" spans="1:42" x14ac:dyDescent="0.55000000000000004">
      <c r="A13" s="34" t="s">
        <v>65</v>
      </c>
      <c r="C13" s="9">
        <v>0.2</v>
      </c>
      <c r="D13" s="3"/>
      <c r="E13">
        <v>11</v>
      </c>
      <c r="F13">
        <f t="shared" si="8"/>
        <v>31.5</v>
      </c>
      <c r="G13">
        <f t="shared" si="9"/>
        <v>0.60369609856262829</v>
      </c>
      <c r="H13" s="15">
        <f t="shared" si="0"/>
        <v>16.468272600000002</v>
      </c>
      <c r="I13" s="14">
        <f t="shared" si="10"/>
        <v>2.8891706315789479E-7</v>
      </c>
      <c r="J13" s="14">
        <f t="shared" si="11"/>
        <v>0.99982249046917215</v>
      </c>
      <c r="K13" s="14">
        <f t="shared" si="18"/>
        <v>1.9539795637402158E-5</v>
      </c>
      <c r="L13" s="14" t="str">
        <f t="shared" si="12"/>
        <v>Epidemic ongoing</v>
      </c>
      <c r="M13" s="14">
        <f t="shared" si="1"/>
        <v>2.1097381325113218E-6</v>
      </c>
      <c r="N13" s="14">
        <f t="shared" si="19"/>
        <v>1.579697351904441E-4</v>
      </c>
      <c r="O13" s="3">
        <f t="shared" si="2"/>
        <v>1113.768351331923</v>
      </c>
      <c r="P13" s="3">
        <f t="shared" si="3"/>
        <v>556.88417566596149</v>
      </c>
      <c r="Q13" s="38">
        <f t="shared" si="13"/>
        <v>111.3768351331923</v>
      </c>
      <c r="R13" s="38">
        <f t="shared" si="4"/>
        <v>556.88417566596149</v>
      </c>
      <c r="S13" s="38">
        <f t="shared" si="14"/>
        <v>1710556.8841756659</v>
      </c>
      <c r="T13" s="38">
        <f t="shared" si="15"/>
        <v>120.25507355314534</v>
      </c>
      <c r="U13" s="39">
        <f t="shared" si="16"/>
        <v>0.10797135096300395</v>
      </c>
      <c r="V13" s="38">
        <f t="shared" si="5"/>
        <v>22.27536702663846</v>
      </c>
      <c r="W13" s="3">
        <f t="shared" si="6"/>
        <v>0</v>
      </c>
      <c r="X13" s="3">
        <f t="shared" si="7"/>
        <v>4.4550734053276919</v>
      </c>
      <c r="Y13" s="3">
        <f t="shared" si="17"/>
        <v>10118.043257187235</v>
      </c>
      <c r="Z13" s="3">
        <f t="shared" si="17"/>
        <v>5059.0216285936176</v>
      </c>
      <c r="AA13" s="3">
        <f t="shared" si="20"/>
        <v>18815059.021628592</v>
      </c>
      <c r="AB13" s="3">
        <f>AB12+T13</f>
        <v>1092.4730891346965</v>
      </c>
      <c r="AC13" s="3">
        <f>AC12+V13</f>
        <v>202.36086514374477</v>
      </c>
      <c r="AD13" s="3">
        <f>AD12+X13</f>
        <v>40.472173028748955</v>
      </c>
    </row>
    <row r="14" spans="1:42" x14ac:dyDescent="0.55000000000000004">
      <c r="A14" s="34" t="s">
        <v>64</v>
      </c>
      <c r="C14" s="9">
        <v>0.04</v>
      </c>
      <c r="D14" s="3"/>
      <c r="E14">
        <v>12</v>
      </c>
      <c r="F14">
        <f t="shared" si="8"/>
        <v>34.5</v>
      </c>
      <c r="G14">
        <f t="shared" si="9"/>
        <v>0.66119096509240249</v>
      </c>
      <c r="H14" s="15">
        <f t="shared" si="0"/>
        <v>16.468272600000002</v>
      </c>
      <c r="I14" s="14">
        <f t="shared" si="10"/>
        <v>2.8891706315789479E-7</v>
      </c>
      <c r="J14" s="14">
        <f t="shared" si="11"/>
        <v>0.9998028371915505</v>
      </c>
      <c r="K14" s="14">
        <f t="shared" si="18"/>
        <v>1.9653277621656251E-5</v>
      </c>
      <c r="L14" s="14" t="str">
        <f t="shared" si="12"/>
        <v>Epidemic ongoing</v>
      </c>
      <c r="M14" s="14">
        <f t="shared" si="1"/>
        <v>2.1219876667005764E-6</v>
      </c>
      <c r="N14" s="14">
        <f t="shared" si="19"/>
        <v>1.7750953082784626E-4</v>
      </c>
      <c r="O14" s="3">
        <f t="shared" si="2"/>
        <v>1120.2368244344063</v>
      </c>
      <c r="P14" s="3">
        <f t="shared" si="3"/>
        <v>560.11841221720317</v>
      </c>
      <c r="Q14" s="38">
        <f t="shared" si="13"/>
        <v>112.02368244344063</v>
      </c>
      <c r="R14" s="38">
        <f t="shared" si="4"/>
        <v>560.11841221720317</v>
      </c>
      <c r="S14" s="38">
        <f t="shared" si="14"/>
        <v>1710560.1184122171</v>
      </c>
      <c r="T14" s="38">
        <f t="shared" si="15"/>
        <v>120.95329700193287</v>
      </c>
      <c r="U14" s="39">
        <f t="shared" si="16"/>
        <v>0.10797118463142888</v>
      </c>
      <c r="V14" s="38">
        <f t="shared" si="5"/>
        <v>22.404736488688126</v>
      </c>
      <c r="W14" s="3">
        <f t="shared" si="6"/>
        <v>0</v>
      </c>
      <c r="X14" s="3">
        <f t="shared" si="7"/>
        <v>4.4809472977376252</v>
      </c>
      <c r="Y14" s="3">
        <f t="shared" si="17"/>
        <v>11238.280081621642</v>
      </c>
      <c r="Z14" s="3">
        <f t="shared" si="17"/>
        <v>5619.1400408108211</v>
      </c>
      <c r="AA14" s="3">
        <f t="shared" si="20"/>
        <v>20525619.140040807</v>
      </c>
      <c r="AB14" s="3">
        <f>AB13+T14</f>
        <v>1213.4263861366294</v>
      </c>
      <c r="AC14" s="3">
        <f>AC13+V14</f>
        <v>224.76560163243289</v>
      </c>
      <c r="AD14" s="3">
        <f>AD13+X14</f>
        <v>44.953120326486584</v>
      </c>
    </row>
    <row r="15" spans="1:42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8"/>
        <v>37.5</v>
      </c>
      <c r="G15">
        <f t="shared" si="9"/>
        <v>0.71868583162217659</v>
      </c>
      <c r="H15" s="15">
        <f t="shared" si="0"/>
        <v>16.468272600000002</v>
      </c>
      <c r="I15" s="14">
        <f t="shared" si="10"/>
        <v>2.8891706315789479E-7</v>
      </c>
      <c r="J15" s="14">
        <f t="shared" si="11"/>
        <v>0.99978307183054504</v>
      </c>
      <c r="K15" s="14">
        <f t="shared" si="18"/>
        <v>1.9765361005452675E-5</v>
      </c>
      <c r="L15" s="14" t="str">
        <f t="shared" si="12"/>
        <v>Epidemic ongoing</v>
      </c>
      <c r="M15" s="14">
        <f t="shared" si="1"/>
        <v>2.1340861953529824E-6</v>
      </c>
      <c r="N15" s="14">
        <f t="shared" si="19"/>
        <v>1.9716280844950251E-4</v>
      </c>
      <c r="O15" s="3">
        <f t="shared" si="2"/>
        <v>1126.6255773108026</v>
      </c>
      <c r="P15" s="3">
        <f t="shared" si="3"/>
        <v>563.31278865540128</v>
      </c>
      <c r="Q15" s="38">
        <f t="shared" si="13"/>
        <v>112.66255773108026</v>
      </c>
      <c r="R15" s="38">
        <f t="shared" si="4"/>
        <v>563.31278865540128</v>
      </c>
      <c r="S15" s="38">
        <f t="shared" si="14"/>
        <v>1710563.3127886555</v>
      </c>
      <c r="T15" s="38">
        <f t="shared" si="15"/>
        <v>121.64291313512001</v>
      </c>
      <c r="U15" s="39">
        <f t="shared" si="16"/>
        <v>0.1079710203504126</v>
      </c>
      <c r="V15" s="38">
        <f t="shared" si="5"/>
        <v>22.532511546216053</v>
      </c>
      <c r="W15" s="3">
        <f t="shared" si="6"/>
        <v>0</v>
      </c>
      <c r="X15" s="3">
        <f t="shared" si="7"/>
        <v>4.5065023092432108</v>
      </c>
      <c r="Y15" s="3">
        <f t="shared" si="17"/>
        <v>12364.905658932445</v>
      </c>
      <c r="Z15" s="3">
        <f t="shared" si="17"/>
        <v>6182.4528294662223</v>
      </c>
      <c r="AA15" s="3">
        <f t="shared" si="20"/>
        <v>22236182.452829462</v>
      </c>
      <c r="AB15" s="3">
        <f>AB14+T15</f>
        <v>1335.0692992717495</v>
      </c>
      <c r="AC15" s="3">
        <f>AC14+V15</f>
        <v>247.29811317864895</v>
      </c>
      <c r="AD15" s="3">
        <f>AD14+X15</f>
        <v>49.459622635729794</v>
      </c>
    </row>
    <row r="16" spans="1:42" x14ac:dyDescent="0.55000000000000004">
      <c r="A16" s="34" t="s">
        <v>58</v>
      </c>
      <c r="C16" s="9">
        <v>0.2</v>
      </c>
      <c r="D16" s="3"/>
      <c r="E16">
        <v>14</v>
      </c>
      <c r="F16">
        <f t="shared" si="8"/>
        <v>40.5</v>
      </c>
      <c r="G16">
        <f t="shared" si="9"/>
        <v>0.77618069815195068</v>
      </c>
      <c r="H16" s="15">
        <f t="shared" si="0"/>
        <v>16.468272600000002</v>
      </c>
      <c r="I16" s="14">
        <f t="shared" si="10"/>
        <v>2.8891706315789479E-7</v>
      </c>
      <c r="J16" s="14">
        <f t="shared" si="11"/>
        <v>0.99976319577876516</v>
      </c>
      <c r="K16" s="14">
        <f t="shared" si="18"/>
        <v>1.9876051779887938E-5</v>
      </c>
      <c r="L16" s="14" t="str">
        <f t="shared" si="12"/>
        <v>Epidemic ongoing</v>
      </c>
      <c r="M16" s="14">
        <f t="shared" si="1"/>
        <v>2.1460343665361712E-6</v>
      </c>
      <c r="N16" s="14">
        <f t="shared" si="19"/>
        <v>2.1692816945495519E-4</v>
      </c>
      <c r="O16" s="3">
        <f t="shared" si="2"/>
        <v>1132.9349514536125</v>
      </c>
      <c r="P16" s="3">
        <f t="shared" si="3"/>
        <v>566.46747572680624</v>
      </c>
      <c r="Q16" s="38">
        <f t="shared" si="13"/>
        <v>113.29349514536125</v>
      </c>
      <c r="R16" s="38">
        <f t="shared" si="4"/>
        <v>566.46747572680624</v>
      </c>
      <c r="S16" s="38">
        <f t="shared" si="14"/>
        <v>1710566.4674757267</v>
      </c>
      <c r="T16" s="38">
        <f t="shared" si="15"/>
        <v>122.32395889256176</v>
      </c>
      <c r="U16" s="39">
        <f t="shared" si="16"/>
        <v>0.10797085811115102</v>
      </c>
      <c r="V16" s="38">
        <f t="shared" si="5"/>
        <v>22.658699029072249</v>
      </c>
      <c r="W16" s="3">
        <f t="shared" si="6"/>
        <v>0</v>
      </c>
      <c r="X16" s="3">
        <f t="shared" si="7"/>
        <v>4.5317398058144498</v>
      </c>
      <c r="Y16" s="3">
        <f t="shared" si="17"/>
        <v>13497.840610386058</v>
      </c>
      <c r="Z16" s="3">
        <f t="shared" si="17"/>
        <v>6748.920305193029</v>
      </c>
      <c r="AA16" s="3">
        <f t="shared" si="20"/>
        <v>23946748.920305189</v>
      </c>
      <c r="AB16" s="3">
        <f>AB15+T16</f>
        <v>1457.3932581643112</v>
      </c>
      <c r="AC16" s="3">
        <f>AC15+V16</f>
        <v>269.95681220772121</v>
      </c>
      <c r="AD16" s="3">
        <f>AD15+X16</f>
        <v>53.99136244154424</v>
      </c>
    </row>
    <row r="17" spans="1:30" x14ac:dyDescent="0.55000000000000004">
      <c r="A17" s="33" t="s">
        <v>57</v>
      </c>
      <c r="C17" s="9">
        <v>0.5</v>
      </c>
      <c r="D17" s="3"/>
      <c r="E17">
        <v>15</v>
      </c>
      <c r="F17">
        <f t="shared" si="8"/>
        <v>43.5</v>
      </c>
      <c r="G17">
        <f t="shared" si="9"/>
        <v>0.83367556468172488</v>
      </c>
      <c r="H17" s="15">
        <f t="shared" si="0"/>
        <v>16.468272600000002</v>
      </c>
      <c r="I17" s="14">
        <f t="shared" si="10"/>
        <v>2.8891706315789479E-7</v>
      </c>
      <c r="J17" s="14">
        <f t="shared" si="11"/>
        <v>0.99974321042281178</v>
      </c>
      <c r="K17" s="14">
        <f t="shared" si="18"/>
        <v>1.9985355953378026E-5</v>
      </c>
      <c r="L17" s="14" t="str">
        <f t="shared" si="12"/>
        <v>Epidemic ongoing</v>
      </c>
      <c r="M17" s="14">
        <f t="shared" si="1"/>
        <v>2.1578328301623764E-6</v>
      </c>
      <c r="N17" s="14">
        <f t="shared" si="19"/>
        <v>2.3680422123484313E-4</v>
      </c>
      <c r="O17" s="3">
        <f t="shared" si="2"/>
        <v>1139.1652893425476</v>
      </c>
      <c r="P17" s="3">
        <f t="shared" si="3"/>
        <v>569.58264467127378</v>
      </c>
      <c r="Q17" s="38">
        <f t="shared" si="13"/>
        <v>113.91652893425476</v>
      </c>
      <c r="R17" s="38">
        <f t="shared" si="4"/>
        <v>569.58264467127378</v>
      </c>
      <c r="S17" s="38">
        <f t="shared" si="14"/>
        <v>1710569.5826446712</v>
      </c>
      <c r="T17" s="38">
        <f t="shared" si="15"/>
        <v>122.99647131925548</v>
      </c>
      <c r="U17" s="39">
        <f t="shared" si="16"/>
        <v>0.10797069790481509</v>
      </c>
      <c r="V17" s="38">
        <f t="shared" si="5"/>
        <v>22.783305786850953</v>
      </c>
      <c r="W17" s="3">
        <f t="shared" si="6"/>
        <v>0</v>
      </c>
      <c r="X17" s="3">
        <f t="shared" si="7"/>
        <v>4.5566611573701907</v>
      </c>
      <c r="Y17" s="3">
        <f t="shared" si="17"/>
        <v>14637.005899728605</v>
      </c>
      <c r="Z17" s="3">
        <f t="shared" si="17"/>
        <v>7318.5029498643025</v>
      </c>
      <c r="AA17" s="3">
        <f t="shared" si="20"/>
        <v>25657318.50294986</v>
      </c>
      <c r="AB17" s="3">
        <f t="shared" ref="AB17:AB52" si="24">AB16+T17</f>
        <v>1580.3897294835667</v>
      </c>
      <c r="AC17" s="3">
        <f t="shared" ref="AC17:AC52" si="25">AC16+V17</f>
        <v>292.74011799457219</v>
      </c>
      <c r="AD17" s="3">
        <f t="shared" ref="AD17:AD52" si="26">AD16+X17</f>
        <v>58.548023598914433</v>
      </c>
    </row>
    <row r="18" spans="1:30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8"/>
        <v>46.5</v>
      </c>
      <c r="G18">
        <f t="shared" si="9"/>
        <v>0.89117043121149897</v>
      </c>
      <c r="H18" s="15">
        <f t="shared" si="0"/>
        <v>16.468272600000002</v>
      </c>
      <c r="I18" s="14">
        <f t="shared" si="10"/>
        <v>2.8891706315789479E-7</v>
      </c>
      <c r="J18" s="14">
        <f t="shared" si="11"/>
        <v>0.99972311714326023</v>
      </c>
      <c r="K18" s="14">
        <f t="shared" si="18"/>
        <v>2.0093279551547383E-5</v>
      </c>
      <c r="L18" s="14" t="str">
        <f t="shared" si="12"/>
        <v>Epidemic ongoing</v>
      </c>
      <c r="M18" s="14">
        <f t="shared" si="1"/>
        <v>2.1694822379766662E-6</v>
      </c>
      <c r="N18" s="14">
        <f t="shared" si="19"/>
        <v>2.5678957718822115E-4</v>
      </c>
      <c r="O18" s="3">
        <f t="shared" si="2"/>
        <v>1145.3169344382009</v>
      </c>
      <c r="P18" s="3">
        <f t="shared" si="3"/>
        <v>572.65846721910043</v>
      </c>
      <c r="Q18" s="38">
        <f t="shared" si="13"/>
        <v>114.53169344382009</v>
      </c>
      <c r="R18" s="38">
        <f t="shared" si="4"/>
        <v>572.65846721910043</v>
      </c>
      <c r="S18" s="38">
        <f t="shared" si="14"/>
        <v>1710572.6584672192</v>
      </c>
      <c r="T18" s="38">
        <f t="shared" si="15"/>
        <v>123.66048756466999</v>
      </c>
      <c r="U18" s="39">
        <f t="shared" si="16"/>
        <v>0.1079705397225509</v>
      </c>
      <c r="V18" s="38">
        <f t="shared" si="5"/>
        <v>22.906338688764016</v>
      </c>
      <c r="W18" s="3">
        <f t="shared" si="6"/>
        <v>0</v>
      </c>
      <c r="X18" s="3">
        <f t="shared" si="7"/>
        <v>4.5812677377528033</v>
      </c>
      <c r="Y18" s="3">
        <f t="shared" si="17"/>
        <v>15782.322834166805</v>
      </c>
      <c r="Z18" s="3">
        <f t="shared" si="17"/>
        <v>7891.1614170834027</v>
      </c>
      <c r="AA18" s="3">
        <f t="shared" si="20"/>
        <v>27367891.161417078</v>
      </c>
      <c r="AB18" s="3">
        <f t="shared" si="24"/>
        <v>1704.0502170482366</v>
      </c>
      <c r="AC18" s="3">
        <f t="shared" si="25"/>
        <v>315.64645668333623</v>
      </c>
      <c r="AD18" s="3">
        <f t="shared" si="26"/>
        <v>63.129291336667237</v>
      </c>
    </row>
    <row r="19" spans="1:30" x14ac:dyDescent="0.55000000000000004">
      <c r="A19" s="34" t="s">
        <v>60</v>
      </c>
      <c r="C19" s="9">
        <v>0</v>
      </c>
      <c r="D19" s="3"/>
      <c r="E19">
        <v>17</v>
      </c>
      <c r="F19">
        <f t="shared" si="8"/>
        <v>49.5</v>
      </c>
      <c r="G19">
        <f t="shared" si="9"/>
        <v>0.94866529774127306</v>
      </c>
      <c r="H19" s="15">
        <f t="shared" si="0"/>
        <v>16.468272600000002</v>
      </c>
      <c r="I19" s="14">
        <f t="shared" si="10"/>
        <v>2.8891706315789479E-7</v>
      </c>
      <c r="J19" s="14">
        <f t="shared" si="11"/>
        <v>0.99970291731464089</v>
      </c>
      <c r="K19" s="14">
        <f t="shared" si="18"/>
        <v>2.0199828619338334E-5</v>
      </c>
      <c r="L19" s="14" t="str">
        <f t="shared" si="12"/>
        <v>Epidemic ongoing</v>
      </c>
      <c r="M19" s="14">
        <f t="shared" si="1"/>
        <v>2.1809832437848555E-6</v>
      </c>
      <c r="N19" s="14">
        <f t="shared" si="19"/>
        <v>2.7688285673976853E-4</v>
      </c>
      <c r="O19" s="3">
        <f t="shared" si="2"/>
        <v>1151.390231302285</v>
      </c>
      <c r="P19" s="3">
        <f t="shared" si="3"/>
        <v>575.69511565114249</v>
      </c>
      <c r="Q19" s="38">
        <f t="shared" si="13"/>
        <v>115.13902313022851</v>
      </c>
      <c r="R19" s="38">
        <f t="shared" si="4"/>
        <v>575.69511565114249</v>
      </c>
      <c r="S19" s="38">
        <f t="shared" si="14"/>
        <v>1710575.6951156512</v>
      </c>
      <c r="T19" s="38">
        <f t="shared" si="15"/>
        <v>124.31604489573675</v>
      </c>
      <c r="U19" s="39">
        <f t="shared" si="16"/>
        <v>0.10797038355547671</v>
      </c>
      <c r="V19" s="38">
        <f t="shared" si="5"/>
        <v>23.0278046260457</v>
      </c>
      <c r="W19" s="3">
        <f t="shared" si="6"/>
        <v>0</v>
      </c>
      <c r="X19" s="3">
        <f t="shared" si="7"/>
        <v>4.6055609252091401</v>
      </c>
      <c r="Y19" s="3">
        <f t="shared" si="17"/>
        <v>16933.713065469092</v>
      </c>
      <c r="Z19" s="3">
        <f t="shared" si="17"/>
        <v>8466.8565327345459</v>
      </c>
      <c r="AA19" s="3">
        <f t="shared" si="20"/>
        <v>29078466.85653273</v>
      </c>
      <c r="AB19" s="3">
        <f t="shared" si="24"/>
        <v>1828.3662619439733</v>
      </c>
      <c r="AC19" s="3">
        <f t="shared" si="25"/>
        <v>338.6742613093819</v>
      </c>
      <c r="AD19" s="3">
        <f t="shared" si="26"/>
        <v>67.73485226187637</v>
      </c>
    </row>
    <row r="20" spans="1:30" x14ac:dyDescent="0.55000000000000004">
      <c r="A20" s="34" t="s">
        <v>61</v>
      </c>
      <c r="C20" s="9">
        <v>0.9</v>
      </c>
      <c r="D20" s="3"/>
      <c r="E20">
        <v>18</v>
      </c>
      <c r="F20">
        <f t="shared" si="8"/>
        <v>52.5</v>
      </c>
      <c r="G20">
        <f t="shared" si="9"/>
        <v>1.0061601642710472</v>
      </c>
      <c r="H20" s="15">
        <f t="shared" si="0"/>
        <v>16.468272600000002</v>
      </c>
      <c r="I20" s="14">
        <f t="shared" si="10"/>
        <v>2.8891706315789479E-7</v>
      </c>
      <c r="J20" s="14">
        <f t="shared" si="11"/>
        <v>0.99968261230542055</v>
      </c>
      <c r="K20" s="14">
        <f t="shared" si="18"/>
        <v>2.0305009220344949E-5</v>
      </c>
      <c r="L20" s="14" t="str">
        <f t="shared" si="12"/>
        <v>Epidemic ongoing</v>
      </c>
      <c r="M20" s="14">
        <f t="shared" si="1"/>
        <v>2.1923365033818129E-6</v>
      </c>
      <c r="N20" s="14">
        <f t="shared" si="19"/>
        <v>2.9708268535910687E-4</v>
      </c>
      <c r="O20" s="3">
        <f t="shared" si="2"/>
        <v>1157.385525559662</v>
      </c>
      <c r="P20" s="3">
        <f t="shared" si="3"/>
        <v>578.69276277983101</v>
      </c>
      <c r="Q20" s="38">
        <f t="shared" si="13"/>
        <v>115.73855255596621</v>
      </c>
      <c r="R20" s="38">
        <f t="shared" si="4"/>
        <v>578.69276277983101</v>
      </c>
      <c r="S20" s="38">
        <f t="shared" si="14"/>
        <v>1710578.6927627798</v>
      </c>
      <c r="T20" s="38">
        <f t="shared" si="15"/>
        <v>124.96318069276333</v>
      </c>
      <c r="U20" s="39">
        <f t="shared" si="16"/>
        <v>0.10797022939468376</v>
      </c>
      <c r="V20" s="38">
        <f t="shared" si="5"/>
        <v>23.147710511193242</v>
      </c>
      <c r="W20" s="3">
        <f t="shared" si="6"/>
        <v>0</v>
      </c>
      <c r="X20" s="3">
        <f t="shared" si="7"/>
        <v>4.6295421022386485</v>
      </c>
      <c r="Y20" s="3">
        <f t="shared" ref="Y20:Z35" si="27">O20+Y19</f>
        <v>18091.098591028753</v>
      </c>
      <c r="Z20" s="3">
        <f t="shared" si="27"/>
        <v>9045.5492955143764</v>
      </c>
      <c r="AA20" s="3">
        <f t="shared" si="20"/>
        <v>30789045.549295511</v>
      </c>
      <c r="AB20" s="3">
        <f t="shared" si="24"/>
        <v>1953.3294426367365</v>
      </c>
      <c r="AC20" s="3">
        <f t="shared" si="25"/>
        <v>361.82197182057513</v>
      </c>
      <c r="AD20" s="3">
        <f t="shared" si="26"/>
        <v>72.364394364115014</v>
      </c>
    </row>
    <row r="21" spans="1:30" x14ac:dyDescent="0.55000000000000004">
      <c r="A21" s="34" t="s">
        <v>63</v>
      </c>
      <c r="C21" s="9">
        <v>0.69</v>
      </c>
      <c r="D21" s="3">
        <f>C21*D6</f>
        <v>39330000</v>
      </c>
      <c r="E21">
        <v>19</v>
      </c>
      <c r="F21">
        <f t="shared" si="8"/>
        <v>55.5</v>
      </c>
      <c r="G21">
        <f t="shared" si="9"/>
        <v>1.0636550308008215</v>
      </c>
      <c r="H21" s="15">
        <f t="shared" si="0"/>
        <v>16.468272600000002</v>
      </c>
      <c r="I21" s="14">
        <f t="shared" si="10"/>
        <v>2.8891706315789479E-7</v>
      </c>
      <c r="J21" s="14">
        <f t="shared" si="11"/>
        <v>0.99966220347798196</v>
      </c>
      <c r="K21" s="14">
        <f t="shared" si="18"/>
        <v>2.0408827438589405E-5</v>
      </c>
      <c r="L21" s="14" t="str">
        <f t="shared" si="12"/>
        <v>Epidemic ongoing</v>
      </c>
      <c r="M21" s="14">
        <f t="shared" si="1"/>
        <v>2.2035426747434219E-6</v>
      </c>
      <c r="N21" s="14">
        <f t="shared" si="19"/>
        <v>3.1738769457945182E-4</v>
      </c>
      <c r="O21" s="3">
        <f t="shared" si="2"/>
        <v>1163.3031639995961</v>
      </c>
      <c r="P21" s="3">
        <f t="shared" si="3"/>
        <v>581.65158199979805</v>
      </c>
      <c r="Q21" s="38">
        <f t="shared" si="13"/>
        <v>116.33031639995961</v>
      </c>
      <c r="R21" s="38">
        <f t="shared" si="4"/>
        <v>581.65158199979805</v>
      </c>
      <c r="S21" s="38">
        <f t="shared" si="14"/>
        <v>1710581.6515819998</v>
      </c>
      <c r="T21" s="38">
        <f t="shared" si="15"/>
        <v>125.60193246037504</v>
      </c>
      <c r="U21" s="39">
        <f t="shared" si="16"/>
        <v>0.10797007723123381</v>
      </c>
      <c r="V21" s="38">
        <f t="shared" si="5"/>
        <v>23.266063279991922</v>
      </c>
      <c r="W21" s="3">
        <f t="shared" si="6"/>
        <v>0</v>
      </c>
      <c r="X21" s="3">
        <f t="shared" si="7"/>
        <v>4.6532126559983844</v>
      </c>
      <c r="Y21" s="3">
        <f t="shared" si="27"/>
        <v>19254.40175502835</v>
      </c>
      <c r="Z21" s="3">
        <f t="shared" si="27"/>
        <v>9627.2008775141749</v>
      </c>
      <c r="AA21" s="3">
        <f t="shared" si="20"/>
        <v>32499627.20087751</v>
      </c>
      <c r="AB21" s="3">
        <f t="shared" si="24"/>
        <v>2078.9313750971114</v>
      </c>
      <c r="AC21" s="3">
        <f t="shared" si="25"/>
        <v>385.08803510056703</v>
      </c>
      <c r="AD21" s="3">
        <f t="shared" si="26"/>
        <v>77.017607020113402</v>
      </c>
    </row>
    <row r="22" spans="1:30" x14ac:dyDescent="0.55000000000000004">
      <c r="A22" s="35" t="s">
        <v>62</v>
      </c>
      <c r="C22" s="11">
        <v>0.69</v>
      </c>
      <c r="E22">
        <v>20</v>
      </c>
      <c r="F22">
        <f t="shared" si="8"/>
        <v>58.5</v>
      </c>
      <c r="G22">
        <f t="shared" si="9"/>
        <v>1.1211498973305956</v>
      </c>
      <c r="H22" s="15">
        <f t="shared" si="0"/>
        <v>16.468272600000002</v>
      </c>
      <c r="I22" s="14">
        <f t="shared" si="10"/>
        <v>2.8891706315789479E-7</v>
      </c>
      <c r="J22" s="14">
        <f t="shared" si="11"/>
        <v>0.99964169218860355</v>
      </c>
      <c r="K22" s="14">
        <f t="shared" si="18"/>
        <v>2.0511289378410957E-5</v>
      </c>
      <c r="L22" s="14" t="str">
        <f t="shared" si="12"/>
        <v>Epidemic ongoing</v>
      </c>
      <c r="M22" s="14">
        <f t="shared" si="1"/>
        <v>2.2146024180148045E-6</v>
      </c>
      <c r="N22" s="14">
        <f t="shared" si="19"/>
        <v>3.3779652201804122E-4</v>
      </c>
      <c r="O22" s="3">
        <f t="shared" si="2"/>
        <v>1169.1434945694245</v>
      </c>
      <c r="P22" s="3">
        <f t="shared" si="3"/>
        <v>584.57174728471227</v>
      </c>
      <c r="Q22" s="38">
        <f t="shared" si="13"/>
        <v>116.91434945694246</v>
      </c>
      <c r="R22" s="38">
        <f t="shared" si="4"/>
        <v>584.57174728471227</v>
      </c>
      <c r="S22" s="38">
        <f t="shared" si="14"/>
        <v>1710584.5717472846</v>
      </c>
      <c r="T22" s="38">
        <f t="shared" si="15"/>
        <v>126.23233782684386</v>
      </c>
      <c r="U22" s="39">
        <f t="shared" si="16"/>
        <v>0.10796992705615922</v>
      </c>
      <c r="V22" s="38">
        <f t="shared" si="5"/>
        <v>23.382869891388491</v>
      </c>
      <c r="W22" s="3">
        <f t="shared" si="6"/>
        <v>0</v>
      </c>
      <c r="X22" s="3">
        <f t="shared" si="7"/>
        <v>4.6765739782776983</v>
      </c>
      <c r="Y22" s="3">
        <f t="shared" si="27"/>
        <v>20423.545249597773</v>
      </c>
      <c r="Z22" s="3">
        <f t="shared" si="27"/>
        <v>10211.772624798887</v>
      </c>
      <c r="AA22" s="3">
        <f t="shared" si="20"/>
        <v>34210211.772624798</v>
      </c>
      <c r="AB22" s="3">
        <f t="shared" si="24"/>
        <v>2205.1637129239552</v>
      </c>
      <c r="AC22" s="3">
        <f t="shared" si="25"/>
        <v>408.47090499195554</v>
      </c>
      <c r="AD22" s="3">
        <f t="shared" si="26"/>
        <v>81.694180998391104</v>
      </c>
    </row>
    <row r="23" spans="1:30" x14ac:dyDescent="0.55000000000000004">
      <c r="A23" s="33" t="s">
        <v>31</v>
      </c>
      <c r="C23">
        <f>C3*(1-(C21*C22))^2</f>
        <v>1.0978848400000001</v>
      </c>
      <c r="E23">
        <v>21</v>
      </c>
      <c r="F23">
        <f t="shared" si="8"/>
        <v>61.5</v>
      </c>
      <c r="G23">
        <f t="shared" si="9"/>
        <v>1.1786447638603696</v>
      </c>
      <c r="H23" s="15">
        <f t="shared" si="0"/>
        <v>16.468272600000002</v>
      </c>
      <c r="I23" s="14">
        <f t="shared" si="10"/>
        <v>2.8891706315789479E-7</v>
      </c>
      <c r="J23" s="14">
        <f t="shared" si="11"/>
        <v>0.99962107978743786</v>
      </c>
      <c r="K23" s="14">
        <f t="shared" si="18"/>
        <v>2.0612401165687189E-5</v>
      </c>
      <c r="L23" s="14" t="str">
        <f t="shared" si="12"/>
        <v>Epidemic ongoing</v>
      </c>
      <c r="M23" s="14">
        <f t="shared" si="1"/>
        <v>2.2255163956423584E-6</v>
      </c>
      <c r="N23" s="14">
        <f t="shared" si="19"/>
        <v>3.5830781139645218E-4</v>
      </c>
      <c r="O23" s="3">
        <f t="shared" si="2"/>
        <v>1174.9068664441697</v>
      </c>
      <c r="P23" s="3">
        <f t="shared" si="3"/>
        <v>587.45343322208487</v>
      </c>
      <c r="Q23" s="38">
        <f t="shared" si="13"/>
        <v>117.49068664441698</v>
      </c>
      <c r="R23" s="38">
        <f t="shared" si="4"/>
        <v>587.45343322208487</v>
      </c>
      <c r="S23" s="38">
        <f t="shared" si="14"/>
        <v>1710587.4534332221</v>
      </c>
      <c r="T23" s="38">
        <f t="shared" si="15"/>
        <v>126.85443455161442</v>
      </c>
      <c r="U23" s="39">
        <f t="shared" si="16"/>
        <v>0.10796977886046119</v>
      </c>
      <c r="V23" s="38">
        <f t="shared" si="5"/>
        <v>23.498137328883395</v>
      </c>
      <c r="W23" s="3">
        <f t="shared" si="6"/>
        <v>0</v>
      </c>
      <c r="X23" s="3">
        <f t="shared" si="7"/>
        <v>4.699627465776679</v>
      </c>
      <c r="Y23" s="3">
        <f t="shared" si="27"/>
        <v>21598.452116041943</v>
      </c>
      <c r="Z23" s="3">
        <f t="shared" si="27"/>
        <v>10799.226058020971</v>
      </c>
      <c r="AA23" s="3">
        <f t="shared" si="20"/>
        <v>35920799.226058021</v>
      </c>
      <c r="AB23" s="3">
        <f t="shared" si="24"/>
        <v>2332.0181474755695</v>
      </c>
      <c r="AC23" s="3">
        <f t="shared" si="25"/>
        <v>431.96904232083892</v>
      </c>
      <c r="AD23" s="3">
        <f t="shared" si="26"/>
        <v>86.39380846416779</v>
      </c>
    </row>
    <row r="24" spans="1:30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8"/>
        <v>64.5</v>
      </c>
      <c r="G24">
        <f t="shared" si="9"/>
        <v>1.2361396303901437</v>
      </c>
      <c r="H24" s="15">
        <f t="shared" si="0"/>
        <v>16.468272600000002</v>
      </c>
      <c r="I24" s="14">
        <f t="shared" si="10"/>
        <v>2.8891706315789479E-7</v>
      </c>
      <c r="J24" s="14">
        <f t="shared" si="11"/>
        <v>0.99960036761848969</v>
      </c>
      <c r="K24" s="14">
        <f t="shared" si="18"/>
        <v>2.0712168948167076E-5</v>
      </c>
      <c r="L24" s="14" t="str">
        <f t="shared" si="12"/>
        <v>Epidemic ongoing</v>
      </c>
      <c r="M24" s="14">
        <f t="shared" si="1"/>
        <v>2.2362852724099157E-6</v>
      </c>
      <c r="N24" s="14">
        <f t="shared" si="19"/>
        <v>3.7892021256213937E-4</v>
      </c>
      <c r="O24" s="3">
        <f t="shared" si="2"/>
        <v>1180.5936300455232</v>
      </c>
      <c r="P24" s="3">
        <f t="shared" si="3"/>
        <v>590.29681502276162</v>
      </c>
      <c r="Q24" s="38">
        <f t="shared" si="13"/>
        <v>118.05936300455232</v>
      </c>
      <c r="R24" s="38">
        <f t="shared" si="4"/>
        <v>590.29681502276162</v>
      </c>
      <c r="S24" s="38">
        <f t="shared" si="14"/>
        <v>1710590.2968150228</v>
      </c>
      <c r="T24" s="38">
        <f t="shared" si="15"/>
        <v>127.46826052736519</v>
      </c>
      <c r="U24" s="39">
        <f t="shared" si="16"/>
        <v>0.10796963263510923</v>
      </c>
      <c r="V24" s="38">
        <f t="shared" si="5"/>
        <v>23.611872600910466</v>
      </c>
      <c r="W24" s="3">
        <f t="shared" si="6"/>
        <v>0</v>
      </c>
      <c r="X24" s="3">
        <f t="shared" si="7"/>
        <v>4.7223745201820932</v>
      </c>
      <c r="Y24" s="3">
        <f t="shared" si="27"/>
        <v>22779.045746087468</v>
      </c>
      <c r="Z24" s="3">
        <f t="shared" si="27"/>
        <v>11389.522873043734</v>
      </c>
      <c r="AA24" s="3">
        <f t="shared" si="20"/>
        <v>37631389.522873044</v>
      </c>
      <c r="AB24" s="3">
        <f t="shared" si="24"/>
        <v>2459.4864080029347</v>
      </c>
      <c r="AC24" s="3">
        <f t="shared" si="25"/>
        <v>455.58091492174941</v>
      </c>
      <c r="AD24" s="3">
        <f t="shared" si="26"/>
        <v>91.116182984349877</v>
      </c>
    </row>
    <row r="25" spans="1:30" x14ac:dyDescent="0.55000000000000004">
      <c r="A25" s="33" t="s">
        <v>48</v>
      </c>
      <c r="C25" s="26">
        <f>C23^(1/C4)-1</f>
        <v>3.1618043154298059E-2</v>
      </c>
      <c r="E25">
        <v>23</v>
      </c>
      <c r="F25">
        <f t="shared" si="8"/>
        <v>67.5</v>
      </c>
      <c r="G25">
        <f t="shared" si="9"/>
        <v>1.2936344969199178</v>
      </c>
      <c r="H25" s="15">
        <f t="shared" si="0"/>
        <v>16.468272600000002</v>
      </c>
      <c r="I25" s="14">
        <f t="shared" si="10"/>
        <v>2.8891706315789479E-7</v>
      </c>
      <c r="J25" s="14">
        <f t="shared" si="11"/>
        <v>0.99957955701959367</v>
      </c>
      <c r="K25" s="14">
        <f t="shared" si="18"/>
        <v>2.08105988960261E-5</v>
      </c>
      <c r="L25" s="14" t="str">
        <f t="shared" si="12"/>
        <v>Epidemic ongoing</v>
      </c>
      <c r="M25" s="14">
        <f t="shared" si="1"/>
        <v>2.2469097154988755E-6</v>
      </c>
      <c r="N25" s="14">
        <f t="shared" si="19"/>
        <v>3.9963238151030644E-4</v>
      </c>
      <c r="O25" s="3">
        <f t="shared" si="2"/>
        <v>1186.2041370734878</v>
      </c>
      <c r="P25" s="3">
        <f t="shared" si="3"/>
        <v>593.1020685367439</v>
      </c>
      <c r="Q25" s="38">
        <f t="shared" si="13"/>
        <v>118.62041370734879</v>
      </c>
      <c r="R25" s="38">
        <f t="shared" si="4"/>
        <v>593.1020685367439</v>
      </c>
      <c r="S25" s="38">
        <f t="shared" si="14"/>
        <v>1710593.1020685367</v>
      </c>
      <c r="T25" s="38">
        <f t="shared" si="15"/>
        <v>128.07385378343591</v>
      </c>
      <c r="U25" s="39">
        <f t="shared" si="16"/>
        <v>0.10796948837104037</v>
      </c>
      <c r="V25" s="38">
        <f t="shared" si="5"/>
        <v>23.724082741469758</v>
      </c>
      <c r="W25" s="3">
        <f t="shared" si="6"/>
        <v>0</v>
      </c>
      <c r="X25" s="3">
        <f t="shared" si="7"/>
        <v>4.7448165482939517</v>
      </c>
      <c r="Y25" s="3">
        <f t="shared" si="27"/>
        <v>23965.249883160956</v>
      </c>
      <c r="Z25" s="3">
        <f t="shared" si="27"/>
        <v>11982.624941580478</v>
      </c>
      <c r="AA25" s="3">
        <f t="shared" si="20"/>
        <v>39341982.62494158</v>
      </c>
      <c r="AB25" s="3">
        <f t="shared" si="24"/>
        <v>2587.5602617863706</v>
      </c>
      <c r="AC25" s="3">
        <f t="shared" si="25"/>
        <v>479.30499766321918</v>
      </c>
      <c r="AD25" s="3">
        <f t="shared" si="26"/>
        <v>95.860999532643831</v>
      </c>
    </row>
    <row r="26" spans="1:30" x14ac:dyDescent="0.55000000000000004">
      <c r="A26" s="33"/>
      <c r="E26">
        <v>24</v>
      </c>
      <c r="F26">
        <f t="shared" si="8"/>
        <v>70.5</v>
      </c>
      <c r="G26">
        <f t="shared" si="9"/>
        <v>1.3511293634496919</v>
      </c>
      <c r="H26" s="15">
        <f t="shared" si="0"/>
        <v>16.468272600000002</v>
      </c>
      <c r="I26" s="14">
        <f t="shared" si="10"/>
        <v>2.8891706315789479E-7</v>
      </c>
      <c r="J26" s="14">
        <f t="shared" si="11"/>
        <v>0.99955864932239125</v>
      </c>
      <c r="K26" s="14">
        <f t="shared" si="18"/>
        <v>2.090769720242136E-5</v>
      </c>
      <c r="L26" s="14" t="str">
        <f t="shared" si="12"/>
        <v>Epidemic ongoing</v>
      </c>
      <c r="M26" s="14">
        <f t="shared" si="1"/>
        <v>2.2573903945483283E-6</v>
      </c>
      <c r="N26" s="14">
        <f t="shared" si="19"/>
        <v>4.2044298040633254E-4</v>
      </c>
      <c r="O26" s="3">
        <f t="shared" si="2"/>
        <v>1191.7387405380175</v>
      </c>
      <c r="P26" s="3">
        <f t="shared" si="3"/>
        <v>595.86937026900875</v>
      </c>
      <c r="Q26" s="38">
        <f t="shared" si="13"/>
        <v>119.17387405380175</v>
      </c>
      <c r="R26" s="38">
        <f t="shared" si="4"/>
        <v>595.86937026900875</v>
      </c>
      <c r="S26" s="38">
        <f t="shared" si="14"/>
        <v>1710595.8693702691</v>
      </c>
      <c r="T26" s="38">
        <f t="shared" si="15"/>
        <v>128.67125248925473</v>
      </c>
      <c r="U26" s="39">
        <f t="shared" si="16"/>
        <v>0.10796934605915834</v>
      </c>
      <c r="V26" s="38">
        <f t="shared" si="5"/>
        <v>23.834774810760351</v>
      </c>
      <c r="W26" s="3">
        <f t="shared" si="6"/>
        <v>0</v>
      </c>
      <c r="X26" s="3">
        <f t="shared" si="7"/>
        <v>4.7669549621520702</v>
      </c>
      <c r="Y26" s="3">
        <f t="shared" si="27"/>
        <v>25156.988623698973</v>
      </c>
      <c r="Z26" s="3">
        <f t="shared" si="27"/>
        <v>12578.494311849487</v>
      </c>
      <c r="AA26" s="3">
        <f t="shared" si="20"/>
        <v>41052578.494311847</v>
      </c>
      <c r="AB26" s="3">
        <f t="shared" si="24"/>
        <v>2716.2315142756252</v>
      </c>
      <c r="AC26" s="3">
        <f t="shared" si="25"/>
        <v>503.13977247397952</v>
      </c>
      <c r="AD26" s="3">
        <f t="shared" si="26"/>
        <v>100.6279544947959</v>
      </c>
    </row>
    <row r="27" spans="1:30" x14ac:dyDescent="0.55000000000000004">
      <c r="A27" s="33"/>
      <c r="E27">
        <v>25</v>
      </c>
      <c r="F27">
        <f t="shared" si="8"/>
        <v>73.5</v>
      </c>
      <c r="G27">
        <f t="shared" si="9"/>
        <v>1.408624229979466</v>
      </c>
      <c r="H27" s="15">
        <f t="shared" si="0"/>
        <v>16.468272600000002</v>
      </c>
      <c r="I27" s="14">
        <f t="shared" si="10"/>
        <v>2.8891706315789479E-7</v>
      </c>
      <c r="J27" s="14">
        <f t="shared" si="11"/>
        <v>0.99953764585230742</v>
      </c>
      <c r="K27" s="14">
        <f t="shared" si="18"/>
        <v>2.1003470083824638E-5</v>
      </c>
      <c r="L27" s="14" t="str">
        <f t="shared" si="12"/>
        <v>Epidemic ongoing</v>
      </c>
      <c r="M27" s="14">
        <f t="shared" si="1"/>
        <v>2.26772798169122E-6</v>
      </c>
      <c r="N27" s="14">
        <f t="shared" si="19"/>
        <v>4.4135067760875391E-4</v>
      </c>
      <c r="O27" s="3">
        <f t="shared" si="2"/>
        <v>1197.1977947780044</v>
      </c>
      <c r="P27" s="3">
        <f t="shared" si="3"/>
        <v>598.59889738900222</v>
      </c>
      <c r="Q27" s="38">
        <f t="shared" si="13"/>
        <v>119.71977947780044</v>
      </c>
      <c r="R27" s="38">
        <f t="shared" si="4"/>
        <v>598.59889738900222</v>
      </c>
      <c r="S27" s="38">
        <f t="shared" si="14"/>
        <v>1710598.5988973889</v>
      </c>
      <c r="T27" s="38">
        <f t="shared" si="15"/>
        <v>129.26049495639955</v>
      </c>
      <c r="U27" s="39">
        <f t="shared" si="16"/>
        <v>0.10796920569033309</v>
      </c>
      <c r="V27" s="38">
        <f t="shared" si="5"/>
        <v>23.943955895560091</v>
      </c>
      <c r="W27" s="3">
        <f t="shared" si="6"/>
        <v>0</v>
      </c>
      <c r="X27" s="3">
        <f t="shared" si="7"/>
        <v>4.7887911791120183</v>
      </c>
      <c r="Y27" s="3">
        <f t="shared" si="27"/>
        <v>26354.186418476977</v>
      </c>
      <c r="Z27" s="3">
        <f t="shared" si="27"/>
        <v>13177.093209238488</v>
      </c>
      <c r="AA27" s="3">
        <f t="shared" si="20"/>
        <v>42763177.093209237</v>
      </c>
      <c r="AB27" s="3">
        <f t="shared" si="24"/>
        <v>2845.4920092320249</v>
      </c>
      <c r="AC27" s="3">
        <f t="shared" si="25"/>
        <v>527.08372836953959</v>
      </c>
      <c r="AD27" s="3">
        <f t="shared" si="26"/>
        <v>105.41674567390793</v>
      </c>
    </row>
    <row r="28" spans="1:30" x14ac:dyDescent="0.55000000000000004">
      <c r="A28" s="33"/>
      <c r="E28">
        <v>26</v>
      </c>
      <c r="F28">
        <f t="shared" si="8"/>
        <v>76.5</v>
      </c>
      <c r="G28">
        <f t="shared" si="9"/>
        <v>1.4661190965092403</v>
      </c>
      <c r="H28" s="15">
        <f t="shared" si="0"/>
        <v>16.468272600000002</v>
      </c>
      <c r="I28" s="14">
        <f t="shared" si="10"/>
        <v>2.8891706315789479E-7</v>
      </c>
      <c r="J28" s="14">
        <f t="shared" si="11"/>
        <v>0.99951654792852684</v>
      </c>
      <c r="K28" s="14">
        <f t="shared" si="18"/>
        <v>2.109792378057751E-5</v>
      </c>
      <c r="L28" s="14" t="str">
        <f t="shared" si="12"/>
        <v>Epidemic ongoing</v>
      </c>
      <c r="M28" s="14">
        <f t="shared" si="1"/>
        <v>2.2779231516144754E-6</v>
      </c>
      <c r="N28" s="14">
        <f t="shared" si="19"/>
        <v>4.6235414769257854E-4</v>
      </c>
      <c r="O28" s="3">
        <f t="shared" si="2"/>
        <v>1202.5816554929181</v>
      </c>
      <c r="P28" s="3">
        <f t="shared" si="3"/>
        <v>601.29082774645906</v>
      </c>
      <c r="Q28" s="38">
        <f t="shared" si="13"/>
        <v>120.25816554929182</v>
      </c>
      <c r="R28" s="38">
        <f t="shared" si="4"/>
        <v>601.29082774645906</v>
      </c>
      <c r="S28" s="38">
        <f t="shared" si="14"/>
        <v>1710601.2908277465</v>
      </c>
      <c r="T28" s="38">
        <f t="shared" si="15"/>
        <v>129.84161964202511</v>
      </c>
      <c r="U28" s="39">
        <f t="shared" si="16"/>
        <v>0.10796906725539997</v>
      </c>
      <c r="V28" s="38">
        <f t="shared" si="5"/>
        <v>24.051633109858361</v>
      </c>
      <c r="W28" s="3">
        <f t="shared" si="6"/>
        <v>0</v>
      </c>
      <c r="X28" s="3">
        <f t="shared" si="7"/>
        <v>4.8103266219716723</v>
      </c>
      <c r="Y28" s="3">
        <f t="shared" si="27"/>
        <v>27556.768073969895</v>
      </c>
      <c r="Z28" s="3">
        <f t="shared" si="27"/>
        <v>13778.384036984948</v>
      </c>
      <c r="AA28" s="3">
        <f t="shared" si="20"/>
        <v>44473778.384036981</v>
      </c>
      <c r="AB28" s="3">
        <f t="shared" si="24"/>
        <v>2975.3336288740502</v>
      </c>
      <c r="AC28" s="3">
        <f t="shared" si="25"/>
        <v>551.13536147939794</v>
      </c>
      <c r="AD28" s="3">
        <f t="shared" si="26"/>
        <v>110.22707229587959</v>
      </c>
    </row>
    <row r="29" spans="1:30" x14ac:dyDescent="0.55000000000000004">
      <c r="A29" s="33"/>
      <c r="E29">
        <v>27</v>
      </c>
      <c r="F29">
        <f t="shared" si="8"/>
        <v>79.5</v>
      </c>
      <c r="G29">
        <f t="shared" si="9"/>
        <v>1.5236139630390144</v>
      </c>
      <c r="H29" s="15">
        <f t="shared" si="0"/>
        <v>16.468272600000002</v>
      </c>
      <c r="I29" s="14">
        <f t="shared" si="10"/>
        <v>2.8891706315789479E-7</v>
      </c>
      <c r="J29" s="14">
        <f t="shared" si="11"/>
        <v>0.9994953568639694</v>
      </c>
      <c r="K29" s="14">
        <f t="shared" si="18"/>
        <v>2.119106455744646E-5</v>
      </c>
      <c r="L29" s="14" t="str">
        <f t="shared" si="12"/>
        <v>Epidemic ongoing</v>
      </c>
      <c r="M29" s="14">
        <f t="shared" si="1"/>
        <v>2.2879765816191269E-6</v>
      </c>
      <c r="N29" s="14">
        <f t="shared" si="19"/>
        <v>4.8345207147315605E-4</v>
      </c>
      <c r="O29" s="3">
        <f t="shared" si="2"/>
        <v>1207.8906797744482</v>
      </c>
      <c r="P29" s="3">
        <f t="shared" si="3"/>
        <v>603.94533988722412</v>
      </c>
      <c r="Q29" s="38">
        <f t="shared" si="13"/>
        <v>120.78906797744483</v>
      </c>
      <c r="R29" s="38">
        <f t="shared" si="4"/>
        <v>603.94533988722412</v>
      </c>
      <c r="S29" s="38">
        <f t="shared" si="14"/>
        <v>1710603.9453398872</v>
      </c>
      <c r="T29" s="38">
        <f t="shared" si="15"/>
        <v>130.41466515229024</v>
      </c>
      <c r="U29" s="39">
        <f t="shared" si="16"/>
        <v>0.10796893074515884</v>
      </c>
      <c r="V29" s="38">
        <f t="shared" si="5"/>
        <v>24.157813595488964</v>
      </c>
      <c r="W29" s="3">
        <f t="shared" si="6"/>
        <v>0</v>
      </c>
      <c r="X29" s="3">
        <f t="shared" si="7"/>
        <v>4.8315627190977928</v>
      </c>
      <c r="Y29" s="3">
        <f t="shared" si="27"/>
        <v>28764.658753744345</v>
      </c>
      <c r="Z29" s="3">
        <f t="shared" si="27"/>
        <v>14382.329376872172</v>
      </c>
      <c r="AA29" s="3">
        <f t="shared" si="20"/>
        <v>46184382.329376869</v>
      </c>
      <c r="AB29" s="3">
        <f t="shared" si="24"/>
        <v>3105.7482940263403</v>
      </c>
      <c r="AC29" s="3">
        <f t="shared" si="25"/>
        <v>575.2931750748869</v>
      </c>
      <c r="AD29" s="3">
        <f t="shared" si="26"/>
        <v>115.05863501497738</v>
      </c>
    </row>
    <row r="30" spans="1:30" x14ac:dyDescent="0.55000000000000004">
      <c r="A30" s="33"/>
      <c r="E30">
        <v>28</v>
      </c>
      <c r="F30">
        <f t="shared" si="8"/>
        <v>82.5</v>
      </c>
      <c r="G30">
        <f t="shared" si="9"/>
        <v>1.5811088295687885</v>
      </c>
      <c r="H30" s="15">
        <f t="shared" si="0"/>
        <v>16.468272600000002</v>
      </c>
      <c r="I30" s="14">
        <f t="shared" si="10"/>
        <v>2.8891706315789479E-7</v>
      </c>
      <c r="J30" s="14">
        <f t="shared" si="11"/>
        <v>0.99947407396526555</v>
      </c>
      <c r="K30" s="14">
        <f t="shared" si="18"/>
        <v>2.1282898703844921E-5</v>
      </c>
      <c r="L30" s="14" t="str">
        <f t="shared" si="12"/>
        <v>Epidemic ongoing</v>
      </c>
      <c r="M30" s="14">
        <f t="shared" si="1"/>
        <v>2.2978889516444886E-6</v>
      </c>
      <c r="N30" s="14">
        <f t="shared" si="19"/>
        <v>5.0464313603060251E-4</v>
      </c>
      <c r="O30" s="3">
        <f t="shared" si="2"/>
        <v>1213.1252261191605</v>
      </c>
      <c r="P30" s="3">
        <f t="shared" si="3"/>
        <v>606.56261305958026</v>
      </c>
      <c r="Q30" s="38">
        <f t="shared" si="13"/>
        <v>121.31252261191605</v>
      </c>
      <c r="R30" s="38">
        <f t="shared" si="4"/>
        <v>606.56261305958026</v>
      </c>
      <c r="S30" s="38">
        <f t="shared" si="14"/>
        <v>1710606.5626130595</v>
      </c>
      <c r="T30" s="38">
        <f t="shared" si="15"/>
        <v>130.97967024373585</v>
      </c>
      <c r="U30" s="39">
        <f t="shared" si="16"/>
        <v>0.10796879615037387</v>
      </c>
      <c r="V30" s="38">
        <f t="shared" si="5"/>
        <v>24.26250452238321</v>
      </c>
      <c r="W30" s="3">
        <f t="shared" si="6"/>
        <v>0</v>
      </c>
      <c r="X30" s="3">
        <f t="shared" si="7"/>
        <v>4.8525009044766421</v>
      </c>
      <c r="Y30" s="3">
        <f t="shared" si="27"/>
        <v>29977.783979863507</v>
      </c>
      <c r="Z30" s="3">
        <f t="shared" si="27"/>
        <v>14988.891989931753</v>
      </c>
      <c r="AA30" s="3">
        <f t="shared" si="20"/>
        <v>47894988.891989931</v>
      </c>
      <c r="AB30" s="3">
        <f t="shared" si="24"/>
        <v>3236.727964270076</v>
      </c>
      <c r="AC30" s="3">
        <f t="shared" si="25"/>
        <v>599.55567959727011</v>
      </c>
      <c r="AD30" s="3">
        <f t="shared" si="26"/>
        <v>119.91113591945403</v>
      </c>
    </row>
    <row r="31" spans="1:30" x14ac:dyDescent="0.55000000000000004">
      <c r="A31" s="33"/>
      <c r="E31">
        <v>29</v>
      </c>
      <c r="F31">
        <f t="shared" si="8"/>
        <v>85.5</v>
      </c>
      <c r="G31">
        <f t="shared" si="9"/>
        <v>1.6386036960985626</v>
      </c>
      <c r="H31" s="15">
        <f t="shared" si="0"/>
        <v>16.468272600000002</v>
      </c>
      <c r="I31" s="14">
        <f t="shared" si="10"/>
        <v>2.8891706315789479E-7</v>
      </c>
      <c r="J31" s="14">
        <f t="shared" si="11"/>
        <v>0.99945270053273128</v>
      </c>
      <c r="K31" s="14">
        <f t="shared" si="18"/>
        <v>2.137343253427737E-5</v>
      </c>
      <c r="L31" s="14" t="str">
        <f t="shared" si="12"/>
        <v>Epidemic ongoing</v>
      </c>
      <c r="M31" s="14">
        <f t="shared" si="1"/>
        <v>2.3076609443162996E-6</v>
      </c>
      <c r="N31" s="14">
        <f t="shared" si="19"/>
        <v>5.2592603473444743E-4</v>
      </c>
      <c r="O31" s="3">
        <f t="shared" si="2"/>
        <v>1218.2856544538101</v>
      </c>
      <c r="P31" s="3">
        <f t="shared" si="3"/>
        <v>609.14282722690507</v>
      </c>
      <c r="Q31" s="38">
        <f t="shared" si="13"/>
        <v>121.82856544538102</v>
      </c>
      <c r="R31" s="38">
        <f t="shared" si="4"/>
        <v>609.14282722690507</v>
      </c>
      <c r="S31" s="38">
        <f t="shared" si="14"/>
        <v>1710609.142827227</v>
      </c>
      <c r="T31" s="38">
        <f t="shared" si="15"/>
        <v>131.53667382602907</v>
      </c>
      <c r="U31" s="39">
        <f t="shared" si="16"/>
        <v>0.10796866346177282</v>
      </c>
      <c r="V31" s="38">
        <f t="shared" si="5"/>
        <v>24.365713089076202</v>
      </c>
      <c r="W31" s="3">
        <f t="shared" si="6"/>
        <v>0</v>
      </c>
      <c r="X31" s="3">
        <f t="shared" si="7"/>
        <v>4.8731426178152404</v>
      </c>
      <c r="Y31" s="3">
        <f t="shared" si="27"/>
        <v>31196.069634317319</v>
      </c>
      <c r="Z31" s="3">
        <f t="shared" si="27"/>
        <v>15598.034817158659</v>
      </c>
      <c r="AA31" s="3">
        <f t="shared" si="20"/>
        <v>49605598.034817159</v>
      </c>
      <c r="AB31" s="3">
        <f t="shared" si="24"/>
        <v>3368.264638096105</v>
      </c>
      <c r="AC31" s="3">
        <f t="shared" si="25"/>
        <v>623.92139268634628</v>
      </c>
      <c r="AD31" s="3">
        <f t="shared" si="26"/>
        <v>124.78427853726927</v>
      </c>
    </row>
    <row r="32" spans="1:30" x14ac:dyDescent="0.55000000000000004">
      <c r="A32" s="33"/>
      <c r="E32">
        <v>30</v>
      </c>
      <c r="F32">
        <f t="shared" si="8"/>
        <v>88.5</v>
      </c>
      <c r="G32">
        <f t="shared" si="9"/>
        <v>1.6960985626283367</v>
      </c>
      <c r="H32" s="15">
        <f t="shared" si="0"/>
        <v>16.468272600000002</v>
      </c>
      <c r="I32" s="14">
        <f t="shared" si="10"/>
        <v>2.8891706315789479E-7</v>
      </c>
      <c r="J32" s="14">
        <f t="shared" si="11"/>
        <v>0.99943123786034282</v>
      </c>
      <c r="K32" s="14">
        <f t="shared" si="18"/>
        <v>2.1462672388450343E-5</v>
      </c>
      <c r="L32" s="14" t="str">
        <f t="shared" si="12"/>
        <v>Epidemic ongoing</v>
      </c>
      <c r="M32" s="14">
        <f t="shared" si="1"/>
        <v>2.3172932449589127E-6</v>
      </c>
      <c r="N32" s="14">
        <f t="shared" si="19"/>
        <v>5.472994672687248E-4</v>
      </c>
      <c r="O32" s="3">
        <f t="shared" si="2"/>
        <v>1223.3723261416696</v>
      </c>
      <c r="P32" s="3">
        <f t="shared" si="3"/>
        <v>611.68616307083482</v>
      </c>
      <c r="Q32" s="38">
        <f t="shared" si="13"/>
        <v>122.33723261416696</v>
      </c>
      <c r="R32" s="38">
        <f t="shared" si="4"/>
        <v>611.68616307083482</v>
      </c>
      <c r="S32" s="38">
        <f t="shared" si="14"/>
        <v>1710611.6861630708</v>
      </c>
      <c r="T32" s="38">
        <f t="shared" si="15"/>
        <v>132.08571496265805</v>
      </c>
      <c r="U32" s="39">
        <f t="shared" si="16"/>
        <v>0.10796853267004683</v>
      </c>
      <c r="V32" s="38">
        <f t="shared" si="5"/>
        <v>24.467446522833395</v>
      </c>
      <c r="W32" s="3">
        <f t="shared" si="6"/>
        <v>0</v>
      </c>
      <c r="X32" s="3">
        <f t="shared" si="7"/>
        <v>4.8934893045666792</v>
      </c>
      <c r="Y32" s="3">
        <f t="shared" si="27"/>
        <v>32419.441960458989</v>
      </c>
      <c r="Z32" s="3">
        <f t="shared" si="27"/>
        <v>16209.720980229495</v>
      </c>
      <c r="AA32" s="3">
        <f t="shared" si="20"/>
        <v>51316209.720980227</v>
      </c>
      <c r="AB32" s="3">
        <f t="shared" si="24"/>
        <v>3500.3503530587632</v>
      </c>
      <c r="AC32" s="3">
        <f t="shared" si="25"/>
        <v>648.38883920917965</v>
      </c>
      <c r="AD32" s="3">
        <f t="shared" si="26"/>
        <v>129.67776784183596</v>
      </c>
    </row>
    <row r="33" spans="1:30" x14ac:dyDescent="0.55000000000000004">
      <c r="A33" s="33"/>
      <c r="E33">
        <v>31</v>
      </c>
      <c r="F33">
        <f t="shared" si="8"/>
        <v>91.5</v>
      </c>
      <c r="G33">
        <f t="shared" si="9"/>
        <v>1.7535934291581108</v>
      </c>
      <c r="H33" s="15">
        <f t="shared" si="0"/>
        <v>16.468272600000002</v>
      </c>
      <c r="I33" s="14">
        <f t="shared" si="10"/>
        <v>2.8891706315789479E-7</v>
      </c>
      <c r="J33" s="14">
        <f t="shared" si="11"/>
        <v>0.99940968723571111</v>
      </c>
      <c r="K33" s="14">
        <f t="shared" si="18"/>
        <v>2.1550624631716531E-5</v>
      </c>
      <c r="L33" s="14" t="str">
        <f t="shared" si="12"/>
        <v>Epidemic ongoing</v>
      </c>
      <c r="M33" s="14">
        <f t="shared" si="1"/>
        <v>2.3267865416434394E-6</v>
      </c>
      <c r="N33" s="14">
        <f t="shared" si="19"/>
        <v>5.6876213965717515E-4</v>
      </c>
      <c r="O33" s="3">
        <f t="shared" si="2"/>
        <v>1228.3856040078422</v>
      </c>
      <c r="P33" s="3">
        <f t="shared" si="3"/>
        <v>614.19280200392109</v>
      </c>
      <c r="Q33" s="38">
        <f t="shared" si="13"/>
        <v>122.83856040078422</v>
      </c>
      <c r="R33" s="38">
        <f t="shared" si="4"/>
        <v>614.19280200392109</v>
      </c>
      <c r="S33" s="38">
        <f t="shared" si="14"/>
        <v>1710614.1928020038</v>
      </c>
      <c r="T33" s="38">
        <f t="shared" si="15"/>
        <v>132.62683287367605</v>
      </c>
      <c r="U33" s="39">
        <f t="shared" si="16"/>
        <v>0.10796840376584985</v>
      </c>
      <c r="V33" s="38">
        <f t="shared" si="5"/>
        <v>24.567712080156845</v>
      </c>
      <c r="W33" s="3">
        <f t="shared" si="6"/>
        <v>0</v>
      </c>
      <c r="X33" s="3">
        <f t="shared" si="7"/>
        <v>4.913542416031369</v>
      </c>
      <c r="Y33" s="3">
        <f t="shared" si="27"/>
        <v>33647.827564466832</v>
      </c>
      <c r="Z33" s="3">
        <f t="shared" si="27"/>
        <v>16823.913782233416</v>
      </c>
      <c r="AA33" s="3">
        <f t="shared" si="20"/>
        <v>53026823.913782232</v>
      </c>
      <c r="AB33" s="3">
        <f t="shared" si="24"/>
        <v>3632.9771859324392</v>
      </c>
      <c r="AC33" s="3">
        <f t="shared" si="25"/>
        <v>672.95655128933652</v>
      </c>
      <c r="AD33" s="3">
        <f t="shared" si="26"/>
        <v>134.59131025786732</v>
      </c>
    </row>
    <row r="34" spans="1:30" x14ac:dyDescent="0.55000000000000004">
      <c r="A34" s="33"/>
      <c r="E34">
        <v>32</v>
      </c>
      <c r="F34">
        <f t="shared" si="8"/>
        <v>94.5</v>
      </c>
      <c r="G34">
        <f t="shared" si="9"/>
        <v>1.8110882956878851</v>
      </c>
      <c r="H34" s="15">
        <f t="shared" si="0"/>
        <v>16.468272600000002</v>
      </c>
      <c r="I34" s="14">
        <f t="shared" si="10"/>
        <v>2.8891706315789479E-7</v>
      </c>
      <c r="J34" s="14">
        <f t="shared" si="11"/>
        <v>0.99938804994005559</v>
      </c>
      <c r="K34" s="14">
        <f t="shared" si="18"/>
        <v>2.1637295655518862E-5</v>
      </c>
      <c r="L34" s="14" t="str">
        <f t="shared" si="12"/>
        <v>Epidemic ongoing</v>
      </c>
      <c r="M34" s="14">
        <f t="shared" si="1"/>
        <v>2.3361415252358874E-6</v>
      </c>
      <c r="N34" s="14">
        <f t="shared" si="19"/>
        <v>5.9031276428889168E-4</v>
      </c>
      <c r="O34" s="3">
        <f t="shared" si="2"/>
        <v>1233.3258523645752</v>
      </c>
      <c r="P34" s="3">
        <f t="shared" si="3"/>
        <v>616.66292618228761</v>
      </c>
      <c r="Q34" s="38">
        <f t="shared" si="13"/>
        <v>123.33258523645753</v>
      </c>
      <c r="R34" s="38">
        <f t="shared" si="4"/>
        <v>616.66292618228761</v>
      </c>
      <c r="S34" s="38">
        <f t="shared" si="14"/>
        <v>1710616.6629261824</v>
      </c>
      <c r="T34" s="38">
        <f t="shared" si="15"/>
        <v>133.1600669384456</v>
      </c>
      <c r="U34" s="39">
        <f t="shared" si="16"/>
        <v>0.10796827673979791</v>
      </c>
      <c r="V34" s="38">
        <f t="shared" si="5"/>
        <v>24.666517047291507</v>
      </c>
      <c r="W34" s="3">
        <f t="shared" si="6"/>
        <v>0</v>
      </c>
      <c r="X34" s="3">
        <f t="shared" si="7"/>
        <v>4.9333034094583015</v>
      </c>
      <c r="Y34" s="3">
        <f t="shared" si="27"/>
        <v>34881.15341683141</v>
      </c>
      <c r="Z34" s="3">
        <f t="shared" si="27"/>
        <v>17440.576708415705</v>
      </c>
      <c r="AA34" s="3">
        <f t="shared" si="20"/>
        <v>54737440.576708414</v>
      </c>
      <c r="AB34" s="3">
        <f t="shared" si="24"/>
        <v>3766.1372528708848</v>
      </c>
      <c r="AC34" s="3">
        <f t="shared" si="25"/>
        <v>697.62306833662797</v>
      </c>
      <c r="AD34" s="3">
        <f t="shared" si="26"/>
        <v>139.52461366732561</v>
      </c>
    </row>
    <row r="35" spans="1:30" x14ac:dyDescent="0.55000000000000004">
      <c r="A35" s="33"/>
      <c r="E35">
        <v>33</v>
      </c>
      <c r="F35">
        <f t="shared" si="8"/>
        <v>97.5</v>
      </c>
      <c r="G35">
        <f t="shared" si="9"/>
        <v>1.8685831622176592</v>
      </c>
      <c r="H35" s="15">
        <f t="shared" si="0"/>
        <v>16.468272600000002</v>
      </c>
      <c r="I35" s="14">
        <f t="shared" si="10"/>
        <v>2.8891706315789479E-7</v>
      </c>
      <c r="J35" s="14">
        <f t="shared" si="11"/>
        <v>0.99936632724817842</v>
      </c>
      <c r="K35" s="14">
        <f t="shared" si="18"/>
        <v>2.1722691877168465E-5</v>
      </c>
      <c r="L35" s="14" t="str">
        <f t="shared" si="12"/>
        <v>Epidemic ongoing</v>
      </c>
      <c r="M35" s="14">
        <f t="shared" si="1"/>
        <v>2.3453588893734042E-6</v>
      </c>
      <c r="N35" s="14">
        <f t="shared" si="19"/>
        <v>6.1195005994441054E-4</v>
      </c>
      <c r="O35" s="3">
        <f t="shared" si="2"/>
        <v>1238.1934369986025</v>
      </c>
      <c r="P35" s="3">
        <f t="shared" si="3"/>
        <v>619.09671849930123</v>
      </c>
      <c r="Q35" s="38">
        <f t="shared" si="13"/>
        <v>123.81934369986026</v>
      </c>
      <c r="R35" s="38">
        <f t="shared" si="4"/>
        <v>619.09671849930123</v>
      </c>
      <c r="S35" s="38">
        <f t="shared" si="14"/>
        <v>1710619.0967184992</v>
      </c>
      <c r="T35" s="38">
        <f t="shared" si="15"/>
        <v>133.68545669428403</v>
      </c>
      <c r="U35" s="39">
        <f t="shared" si="16"/>
        <v>0.10796815158246952</v>
      </c>
      <c r="V35" s="38">
        <f t="shared" si="5"/>
        <v>24.76386873997205</v>
      </c>
      <c r="W35" s="3">
        <f t="shared" si="6"/>
        <v>0</v>
      </c>
      <c r="X35" s="3">
        <f t="shared" si="7"/>
        <v>4.9527737479944101</v>
      </c>
      <c r="Y35" s="3">
        <f t="shared" si="27"/>
        <v>36119.346853830015</v>
      </c>
      <c r="Z35" s="3">
        <f t="shared" si="27"/>
        <v>18059.673426915007</v>
      </c>
      <c r="AA35" s="3">
        <f t="shared" si="20"/>
        <v>56448059.673426911</v>
      </c>
      <c r="AB35" s="3">
        <f t="shared" si="24"/>
        <v>3899.8227095651687</v>
      </c>
      <c r="AC35" s="3">
        <f t="shared" si="25"/>
        <v>722.38693707660002</v>
      </c>
      <c r="AD35" s="3">
        <f t="shared" si="26"/>
        <v>144.47738741532001</v>
      </c>
    </row>
    <row r="36" spans="1:30" x14ac:dyDescent="0.55000000000000004">
      <c r="A36" s="33"/>
      <c r="E36">
        <v>34</v>
      </c>
      <c r="F36">
        <f t="shared" si="8"/>
        <v>100.5</v>
      </c>
      <c r="G36">
        <f t="shared" si="9"/>
        <v>1.9260780287474333</v>
      </c>
      <c r="H36" s="15">
        <f t="shared" si="0"/>
        <v>16.468272600000002</v>
      </c>
      <c r="I36" s="14">
        <f t="shared" si="10"/>
        <v>2.8891706315789479E-7</v>
      </c>
      <c r="J36" s="14">
        <f t="shared" si="11"/>
        <v>0.9993445204284378</v>
      </c>
      <c r="K36" s="14">
        <f t="shared" si="18"/>
        <v>2.1806819740621819E-5</v>
      </c>
      <c r="L36" s="14" t="str">
        <f t="shared" si="12"/>
        <v>Epidemic ongoing</v>
      </c>
      <c r="M36" s="14">
        <f t="shared" si="1"/>
        <v>2.3544393305483649E-6</v>
      </c>
      <c r="N36" s="14">
        <f t="shared" si="19"/>
        <v>6.3367275182157901E-4</v>
      </c>
      <c r="O36" s="3">
        <f t="shared" si="2"/>
        <v>1242.9887252154438</v>
      </c>
      <c r="P36" s="3">
        <f t="shared" si="3"/>
        <v>621.49436260772188</v>
      </c>
      <c r="Q36" s="38">
        <f t="shared" si="13"/>
        <v>124.29887252154438</v>
      </c>
      <c r="R36" s="38">
        <f t="shared" si="4"/>
        <v>621.49436260772188</v>
      </c>
      <c r="S36" s="38">
        <f t="shared" si="14"/>
        <v>1710621.4943626078</v>
      </c>
      <c r="T36" s="38">
        <f t="shared" si="15"/>
        <v>134.20304184125681</v>
      </c>
      <c r="U36" s="39">
        <f t="shared" si="16"/>
        <v>0.10796802828440441</v>
      </c>
      <c r="V36" s="38">
        <f t="shared" si="5"/>
        <v>24.859774504308877</v>
      </c>
      <c r="W36" s="3">
        <f t="shared" si="6"/>
        <v>0</v>
      </c>
      <c r="X36" s="3">
        <f t="shared" si="7"/>
        <v>4.9719549008617756</v>
      </c>
      <c r="Y36" s="3">
        <f t="shared" ref="Y36:Z51" si="28">O36+Y35</f>
        <v>37362.335579045459</v>
      </c>
      <c r="Z36" s="3">
        <f t="shared" si="28"/>
        <v>18681.167789522729</v>
      </c>
      <c r="AA36" s="3">
        <f t="shared" si="20"/>
        <v>58158681.167789519</v>
      </c>
      <c r="AB36" s="3">
        <f t="shared" si="24"/>
        <v>4034.0257514064256</v>
      </c>
      <c r="AC36" s="3">
        <f t="shared" si="25"/>
        <v>747.24671158090894</v>
      </c>
      <c r="AD36" s="3">
        <f t="shared" si="26"/>
        <v>149.4493423161818</v>
      </c>
    </row>
    <row r="37" spans="1:30" x14ac:dyDescent="0.55000000000000004">
      <c r="A37" s="33"/>
      <c r="E37">
        <v>35</v>
      </c>
      <c r="F37">
        <f t="shared" si="8"/>
        <v>103.5</v>
      </c>
      <c r="G37">
        <f t="shared" si="9"/>
        <v>1.9835728952772074</v>
      </c>
      <c r="H37" s="15">
        <f t="shared" si="0"/>
        <v>16.468272600000002</v>
      </c>
      <c r="I37" s="14">
        <f t="shared" si="10"/>
        <v>2.8891706315789479E-7</v>
      </c>
      <c r="J37" s="14">
        <f t="shared" si="11"/>
        <v>0.99932263074272187</v>
      </c>
      <c r="K37" s="14">
        <f t="shared" si="18"/>
        <v>2.1889685715925644E-5</v>
      </c>
      <c r="L37" s="14" t="str">
        <f t="shared" si="12"/>
        <v>Epidemic ongoing</v>
      </c>
      <c r="M37" s="14">
        <f t="shared" si="1"/>
        <v>2.3633835480486677E-6</v>
      </c>
      <c r="N37" s="14">
        <f t="shared" si="19"/>
        <v>6.5547957156220082E-4</v>
      </c>
      <c r="O37" s="3">
        <f t="shared" si="2"/>
        <v>1247.7120858077617</v>
      </c>
      <c r="P37" s="3">
        <f t="shared" si="3"/>
        <v>623.85604290388085</v>
      </c>
      <c r="Q37" s="38">
        <f t="shared" si="13"/>
        <v>124.77120858077618</v>
      </c>
      <c r="R37" s="38">
        <f t="shared" si="4"/>
        <v>623.85604290388085</v>
      </c>
      <c r="S37" s="38">
        <f t="shared" si="14"/>
        <v>1710623.8560429038</v>
      </c>
      <c r="T37" s="38">
        <f t="shared" si="15"/>
        <v>134.71286223877405</v>
      </c>
      <c r="U37" s="39">
        <f t="shared" si="16"/>
        <v>0.10796790683610451</v>
      </c>
      <c r="V37" s="38">
        <f t="shared" si="5"/>
        <v>24.954241716155234</v>
      </c>
      <c r="W37" s="3">
        <f t="shared" si="6"/>
        <v>0</v>
      </c>
      <c r="X37" s="3">
        <f t="shared" si="7"/>
        <v>4.9908483432310469</v>
      </c>
      <c r="Y37" s="3">
        <f t="shared" si="28"/>
        <v>38610.04766485322</v>
      </c>
      <c r="Z37" s="3">
        <f t="shared" si="28"/>
        <v>19305.02383242661</v>
      </c>
      <c r="AA37" s="3">
        <f t="shared" si="20"/>
        <v>59869305.023832425</v>
      </c>
      <c r="AB37" s="3">
        <f t="shared" si="24"/>
        <v>4168.7386136451996</v>
      </c>
      <c r="AC37" s="3">
        <f t="shared" si="25"/>
        <v>772.20095329706419</v>
      </c>
      <c r="AD37" s="3">
        <f t="shared" si="26"/>
        <v>154.44019065941285</v>
      </c>
    </row>
    <row r="38" spans="1:30" x14ac:dyDescent="0.55000000000000004">
      <c r="A38" s="33"/>
      <c r="E38">
        <v>36</v>
      </c>
      <c r="F38">
        <f t="shared" si="8"/>
        <v>106.5</v>
      </c>
      <c r="G38">
        <f t="shared" si="9"/>
        <v>2.0410677618069815</v>
      </c>
      <c r="H38" s="15">
        <f t="shared" si="0"/>
        <v>16.468272600000002</v>
      </c>
      <c r="I38" s="14">
        <f t="shared" si="10"/>
        <v>2.8891706315789479E-7</v>
      </c>
      <c r="J38" s="14">
        <f t="shared" si="11"/>
        <v>0.99930065944642199</v>
      </c>
      <c r="K38" s="14">
        <f t="shared" si="18"/>
        <v>2.1971296299883036E-5</v>
      </c>
      <c r="L38" s="14" t="str">
        <f t="shared" si="12"/>
        <v>Epidemic ongoing</v>
      </c>
      <c r="M38" s="14">
        <f t="shared" si="1"/>
        <v>2.372192244029836E-6</v>
      </c>
      <c r="N38" s="14">
        <f t="shared" si="19"/>
        <v>6.7736925727812647E-4</v>
      </c>
      <c r="O38" s="3">
        <f t="shared" si="2"/>
        <v>1252.363889093333</v>
      </c>
      <c r="P38" s="3">
        <f t="shared" si="3"/>
        <v>626.1819445466665</v>
      </c>
      <c r="Q38" s="38">
        <f t="shared" si="13"/>
        <v>125.2363889093333</v>
      </c>
      <c r="R38" s="38">
        <f t="shared" si="4"/>
        <v>626.1819445466665</v>
      </c>
      <c r="S38" s="38">
        <f t="shared" si="14"/>
        <v>1710626.1819445468</v>
      </c>
      <c r="T38" s="38">
        <f t="shared" si="15"/>
        <v>135.21495790970064</v>
      </c>
      <c r="U38" s="39">
        <f t="shared" si="16"/>
        <v>0.1079677872280328</v>
      </c>
      <c r="V38" s="38">
        <f t="shared" si="5"/>
        <v>25.047277781866661</v>
      </c>
      <c r="W38" s="3">
        <f t="shared" si="6"/>
        <v>0</v>
      </c>
      <c r="X38" s="3">
        <f t="shared" si="7"/>
        <v>5.0094555563733323</v>
      </c>
      <c r="Y38" s="3">
        <f t="shared" si="28"/>
        <v>39862.411553946557</v>
      </c>
      <c r="Z38" s="3">
        <f t="shared" si="28"/>
        <v>19931.205776973278</v>
      </c>
      <c r="AA38" s="3">
        <f t="shared" si="20"/>
        <v>61579931.205776975</v>
      </c>
      <c r="AB38" s="3">
        <f t="shared" si="24"/>
        <v>4303.9535715549</v>
      </c>
      <c r="AC38" s="3">
        <f t="shared" si="25"/>
        <v>797.24823107893087</v>
      </c>
      <c r="AD38" s="3">
        <f t="shared" si="26"/>
        <v>159.44964621578617</v>
      </c>
    </row>
    <row r="39" spans="1:30" x14ac:dyDescent="0.55000000000000004">
      <c r="A39" s="33"/>
      <c r="E39">
        <v>37</v>
      </c>
      <c r="F39">
        <f t="shared" si="8"/>
        <v>109.5</v>
      </c>
      <c r="G39">
        <f t="shared" si="9"/>
        <v>2.0985626283367558</v>
      </c>
      <c r="H39" s="15">
        <f t="shared" si="0"/>
        <v>16.468272600000002</v>
      </c>
      <c r="I39" s="14">
        <f t="shared" si="10"/>
        <v>2.8891706315789479E-7</v>
      </c>
      <c r="J39" s="14">
        <f t="shared" si="11"/>
        <v>0.99927860778840594</v>
      </c>
      <c r="K39" s="14">
        <f t="shared" si="18"/>
        <v>2.2051658016053466E-5</v>
      </c>
      <c r="L39" s="14" t="str">
        <f t="shared" si="12"/>
        <v>Epidemic ongoing</v>
      </c>
      <c r="M39" s="14">
        <f t="shared" si="1"/>
        <v>2.3808661235152306E-6</v>
      </c>
      <c r="N39" s="14">
        <f t="shared" si="19"/>
        <v>6.9934055357800951E-4</v>
      </c>
      <c r="O39" s="3">
        <f t="shared" si="2"/>
        <v>1256.9445069150474</v>
      </c>
      <c r="P39" s="3">
        <f t="shared" si="3"/>
        <v>628.47225345752372</v>
      </c>
      <c r="Q39" s="38">
        <f t="shared" si="13"/>
        <v>125.69445069150476</v>
      </c>
      <c r="R39" s="38">
        <f t="shared" si="4"/>
        <v>628.47225345752372</v>
      </c>
      <c r="S39" s="38">
        <f t="shared" si="14"/>
        <v>1710628.4722534574</v>
      </c>
      <c r="T39" s="38">
        <f t="shared" si="15"/>
        <v>135.70936904036813</v>
      </c>
      <c r="U39" s="39">
        <f t="shared" si="16"/>
        <v>0.10796766945061344</v>
      </c>
      <c r="V39" s="38">
        <f t="shared" si="5"/>
        <v>25.138890138300951</v>
      </c>
      <c r="W39" s="3">
        <f t="shared" si="6"/>
        <v>0</v>
      </c>
      <c r="X39" s="3">
        <f t="shared" si="7"/>
        <v>5.0277780276601902</v>
      </c>
      <c r="Y39" s="3">
        <f t="shared" si="28"/>
        <v>41119.356060861603</v>
      </c>
      <c r="Z39" s="3">
        <f t="shared" si="28"/>
        <v>20559.678030430801</v>
      </c>
      <c r="AA39" s="3">
        <f t="shared" si="20"/>
        <v>63290559.678030431</v>
      </c>
      <c r="AB39" s="3">
        <f t="shared" si="24"/>
        <v>4439.6629405952681</v>
      </c>
      <c r="AC39" s="3">
        <f t="shared" si="25"/>
        <v>822.38712121723188</v>
      </c>
      <c r="AD39" s="3">
        <f t="shared" si="26"/>
        <v>164.47742424344636</v>
      </c>
    </row>
    <row r="40" spans="1:30" x14ac:dyDescent="0.55000000000000004">
      <c r="A40" s="34"/>
      <c r="E40">
        <v>38</v>
      </c>
      <c r="F40">
        <f t="shared" si="8"/>
        <v>112.5</v>
      </c>
      <c r="G40">
        <f t="shared" si="9"/>
        <v>2.1560574948665296</v>
      </c>
      <c r="H40" s="15">
        <f t="shared" si="0"/>
        <v>16.468272600000002</v>
      </c>
      <c r="I40" s="14">
        <f t="shared" si="10"/>
        <v>2.8891706315789479E-7</v>
      </c>
      <c r="J40" s="14">
        <f t="shared" si="11"/>
        <v>0.99925647701099118</v>
      </c>
      <c r="K40" s="14">
        <f t="shared" si="18"/>
        <v>2.2130777414752778E-5</v>
      </c>
      <c r="L40" s="14" t="str">
        <f t="shared" si="12"/>
        <v>Epidemic ongoing</v>
      </c>
      <c r="M40" s="14">
        <f t="shared" si="1"/>
        <v>2.3894058943962547E-6</v>
      </c>
      <c r="N40" s="14">
        <f t="shared" si="19"/>
        <v>7.2139221159406297E-4</v>
      </c>
      <c r="O40" s="3">
        <f t="shared" si="2"/>
        <v>1261.4543126409083</v>
      </c>
      <c r="P40" s="3">
        <f t="shared" si="3"/>
        <v>630.72715632045413</v>
      </c>
      <c r="Q40" s="38">
        <f t="shared" si="13"/>
        <v>126.14543126409083</v>
      </c>
      <c r="R40" s="38">
        <f t="shared" si="4"/>
        <v>630.72715632045413</v>
      </c>
      <c r="S40" s="38">
        <f t="shared" si="14"/>
        <v>1710630.7271563204</v>
      </c>
      <c r="T40" s="38">
        <f t="shared" si="15"/>
        <v>136.19613598058649</v>
      </c>
      <c r="U40" s="39">
        <f t="shared" si="16"/>
        <v>0.10796755349423166</v>
      </c>
      <c r="V40" s="38">
        <f t="shared" si="5"/>
        <v>25.229086252818167</v>
      </c>
      <c r="W40" s="3">
        <f t="shared" si="6"/>
        <v>0</v>
      </c>
      <c r="X40" s="3">
        <f t="shared" si="7"/>
        <v>5.0458172505636334</v>
      </c>
      <c r="Y40" s="3">
        <f t="shared" si="28"/>
        <v>42380.810373502514</v>
      </c>
      <c r="Z40" s="3">
        <f t="shared" si="28"/>
        <v>21190.405186751257</v>
      </c>
      <c r="AA40" s="3">
        <f t="shared" si="20"/>
        <v>65001190.40518675</v>
      </c>
      <c r="AB40" s="3">
        <f t="shared" si="24"/>
        <v>4575.8590765758545</v>
      </c>
      <c r="AC40" s="3">
        <f t="shared" si="25"/>
        <v>847.61620747005009</v>
      </c>
      <c r="AD40" s="3">
        <f t="shared" si="26"/>
        <v>169.52324149400999</v>
      </c>
    </row>
    <row r="41" spans="1:30" x14ac:dyDescent="0.55000000000000004">
      <c r="A41" s="33"/>
      <c r="E41">
        <v>39</v>
      </c>
      <c r="F41">
        <f t="shared" si="8"/>
        <v>115.5</v>
      </c>
      <c r="G41">
        <f t="shared" si="9"/>
        <v>2.213552361396304</v>
      </c>
      <c r="H41" s="15">
        <f t="shared" si="0"/>
        <v>16.468272600000002</v>
      </c>
      <c r="I41" s="14">
        <f t="shared" si="10"/>
        <v>2.8891706315789479E-7</v>
      </c>
      <c r="J41" s="14">
        <f t="shared" si="11"/>
        <v>0.99923426834991813</v>
      </c>
      <c r="K41" s="14">
        <f t="shared" si="18"/>
        <v>2.2208661073053193E-5</v>
      </c>
      <c r="L41" s="14" t="str">
        <f t="shared" si="12"/>
        <v>Epidemic ongoing</v>
      </c>
      <c r="M41" s="14">
        <f t="shared" si="1"/>
        <v>2.3978122674325605E-6</v>
      </c>
      <c r="N41" s="14">
        <f t="shared" si="19"/>
        <v>7.4352298900881575E-4</v>
      </c>
      <c r="O41" s="3">
        <f t="shared" si="2"/>
        <v>1265.8936811640319</v>
      </c>
      <c r="P41" s="3">
        <f t="shared" si="3"/>
        <v>632.94684058201597</v>
      </c>
      <c r="Q41" s="38">
        <f t="shared" si="13"/>
        <v>126.58936811640319</v>
      </c>
      <c r="R41" s="38">
        <f t="shared" si="4"/>
        <v>632.94684058201597</v>
      </c>
      <c r="S41" s="38">
        <f t="shared" si="14"/>
        <v>1710632.9468405819</v>
      </c>
      <c r="T41" s="38">
        <f t="shared" si="15"/>
        <v>136.67529924365593</v>
      </c>
      <c r="U41" s="39">
        <f t="shared" si="16"/>
        <v>0.10796743934923381</v>
      </c>
      <c r="V41" s="38">
        <f t="shared" si="5"/>
        <v>25.31787362328064</v>
      </c>
      <c r="W41" s="3">
        <f t="shared" si="6"/>
        <v>0</v>
      </c>
      <c r="X41" s="3">
        <f t="shared" si="7"/>
        <v>5.063574724656128</v>
      </c>
      <c r="Y41" s="3">
        <f t="shared" si="28"/>
        <v>43646.704054666545</v>
      </c>
      <c r="Z41" s="3">
        <f t="shared" si="28"/>
        <v>21823.352027333272</v>
      </c>
      <c r="AA41" s="3">
        <f t="shared" si="20"/>
        <v>66711823.352027334</v>
      </c>
      <c r="AB41" s="3">
        <f t="shared" si="24"/>
        <v>4712.5343758195104</v>
      </c>
      <c r="AC41" s="3">
        <f t="shared" si="25"/>
        <v>872.93408109333075</v>
      </c>
      <c r="AD41" s="3">
        <f t="shared" si="26"/>
        <v>174.58681621866612</v>
      </c>
    </row>
    <row r="42" spans="1:30" x14ac:dyDescent="0.55000000000000004">
      <c r="A42" s="33"/>
      <c r="E42">
        <v>40</v>
      </c>
      <c r="F42">
        <f t="shared" si="8"/>
        <v>118.5</v>
      </c>
      <c r="G42">
        <f t="shared" si="9"/>
        <v>2.2710472279260778</v>
      </c>
      <c r="H42" s="15">
        <f t="shared" si="0"/>
        <v>16.468272600000002</v>
      </c>
      <c r="I42" s="14">
        <f t="shared" si="10"/>
        <v>2.8891706315789479E-7</v>
      </c>
      <c r="J42" s="14">
        <f t="shared" si="11"/>
        <v>0.99921198303432301</v>
      </c>
      <c r="K42" s="14">
        <f t="shared" si="18"/>
        <v>2.2285315595116373E-5</v>
      </c>
      <c r="L42" s="14" t="str">
        <f t="shared" si="12"/>
        <v>Epidemic ongoing</v>
      </c>
      <c r="M42" s="14">
        <f t="shared" si="1"/>
        <v>2.4060859562882119E-6</v>
      </c>
      <c r="N42" s="14">
        <f t="shared" si="19"/>
        <v>7.6573165008186894E-4</v>
      </c>
      <c r="O42" s="3">
        <f t="shared" si="2"/>
        <v>1270.2629889216332</v>
      </c>
      <c r="P42" s="3">
        <f t="shared" si="3"/>
        <v>635.13149446081661</v>
      </c>
      <c r="Q42" s="38">
        <f t="shared" si="13"/>
        <v>127.02629889216333</v>
      </c>
      <c r="R42" s="38">
        <f t="shared" si="4"/>
        <v>635.13149446081661</v>
      </c>
      <c r="S42" s="38">
        <f t="shared" si="14"/>
        <v>1710635.1314944609</v>
      </c>
      <c r="T42" s="38">
        <f t="shared" si="15"/>
        <v>137.14689950842808</v>
      </c>
      <c r="U42" s="39">
        <f t="shared" si="16"/>
        <v>0.1079673270059269</v>
      </c>
      <c r="V42" s="38">
        <f t="shared" si="5"/>
        <v>25.405259778432665</v>
      </c>
      <c r="W42" s="3">
        <f t="shared" si="6"/>
        <v>0</v>
      </c>
      <c r="X42" s="3">
        <f t="shared" si="7"/>
        <v>5.081051955686533</v>
      </c>
      <c r="Y42" s="3">
        <f t="shared" si="28"/>
        <v>44916.967043588178</v>
      </c>
      <c r="Z42" s="3">
        <f t="shared" si="28"/>
        <v>22458.483521794089</v>
      </c>
      <c r="AA42" s="3">
        <f t="shared" si="20"/>
        <v>68422458.483521789</v>
      </c>
      <c r="AB42" s="3">
        <f t="shared" si="24"/>
        <v>4849.6812753279382</v>
      </c>
      <c r="AC42" s="3">
        <f t="shared" si="25"/>
        <v>898.3393408717634</v>
      </c>
      <c r="AD42" s="3">
        <f t="shared" si="26"/>
        <v>179.66786817435263</v>
      </c>
    </row>
    <row r="43" spans="1:30" x14ac:dyDescent="0.55000000000000004">
      <c r="A43" s="33"/>
      <c r="E43">
        <v>41</v>
      </c>
      <c r="F43">
        <f t="shared" si="8"/>
        <v>121.5</v>
      </c>
      <c r="G43">
        <f t="shared" si="9"/>
        <v>2.3285420944558521</v>
      </c>
      <c r="H43" s="15">
        <f t="shared" si="0"/>
        <v>16.468272600000002</v>
      </c>
      <c r="I43" s="14">
        <f t="shared" si="10"/>
        <v>2.8891706315789479E-7</v>
      </c>
      <c r="J43" s="14">
        <f t="shared" si="11"/>
        <v>0.99918962228671138</v>
      </c>
      <c r="K43" s="14">
        <f t="shared" si="18"/>
        <v>2.236074761163831E-5</v>
      </c>
      <c r="L43" s="14" t="str">
        <f t="shared" si="12"/>
        <v>Epidemic ongoing</v>
      </c>
      <c r="M43" s="14">
        <f t="shared" si="1"/>
        <v>2.4142276774719714E-6</v>
      </c>
      <c r="N43" s="14">
        <f t="shared" si="19"/>
        <v>7.8801696567698531E-4</v>
      </c>
      <c r="O43" s="3">
        <f t="shared" si="2"/>
        <v>1274.5626138633836</v>
      </c>
      <c r="P43" s="3">
        <f t="shared" si="3"/>
        <v>637.2813069316918</v>
      </c>
      <c r="Q43" s="38">
        <f t="shared" si="13"/>
        <v>127.45626138633837</v>
      </c>
      <c r="R43" s="38">
        <f t="shared" si="4"/>
        <v>637.2813069316918</v>
      </c>
      <c r="S43" s="38">
        <f t="shared" si="14"/>
        <v>1710637.2813069317</v>
      </c>
      <c r="T43" s="38">
        <f t="shared" si="15"/>
        <v>137.61097761590239</v>
      </c>
      <c r="U43" s="39">
        <f t="shared" si="16"/>
        <v>0.10796721645457935</v>
      </c>
      <c r="V43" s="38">
        <f t="shared" si="5"/>
        <v>25.491252277267673</v>
      </c>
      <c r="W43" s="3">
        <f t="shared" si="6"/>
        <v>0</v>
      </c>
      <c r="X43" s="3">
        <f t="shared" si="7"/>
        <v>5.0982504554535346</v>
      </c>
      <c r="Y43" s="3">
        <f t="shared" si="28"/>
        <v>46191.52965745156</v>
      </c>
      <c r="Z43" s="3">
        <f t="shared" si="28"/>
        <v>23095.76482872578</v>
      </c>
      <c r="AA43" s="3">
        <f t="shared" si="20"/>
        <v>70133095.764828727</v>
      </c>
      <c r="AB43" s="3">
        <f t="shared" si="24"/>
        <v>4987.292252943841</v>
      </c>
      <c r="AC43" s="3">
        <f t="shared" si="25"/>
        <v>923.83059314903107</v>
      </c>
      <c r="AD43" s="3">
        <f t="shared" si="26"/>
        <v>184.76611862980616</v>
      </c>
    </row>
    <row r="44" spans="1:30" x14ac:dyDescent="0.55000000000000004">
      <c r="A44" s="33"/>
      <c r="E44">
        <v>42</v>
      </c>
      <c r="F44">
        <f t="shared" si="8"/>
        <v>124.5</v>
      </c>
      <c r="G44">
        <f t="shared" si="9"/>
        <v>2.3860369609856265</v>
      </c>
      <c r="H44" s="15">
        <f t="shared" si="0"/>
        <v>16.468272600000002</v>
      </c>
      <c r="I44" s="14">
        <f t="shared" si="10"/>
        <v>2.8891706315789479E-7</v>
      </c>
      <c r="J44" s="14">
        <f t="shared" si="11"/>
        <v>0.99916718732293108</v>
      </c>
      <c r="K44" s="14">
        <f t="shared" si="18"/>
        <v>2.2434963780293415E-5</v>
      </c>
      <c r="L44" s="14" t="str">
        <f t="shared" si="12"/>
        <v>Epidemic ongoing</v>
      </c>
      <c r="M44" s="14">
        <f t="shared" si="1"/>
        <v>2.4222381503854444E-6</v>
      </c>
      <c r="N44" s="14">
        <f t="shared" si="19"/>
        <v>8.1037771328862362E-4</v>
      </c>
      <c r="O44" s="3">
        <f t="shared" si="2"/>
        <v>1278.7929354767248</v>
      </c>
      <c r="P44" s="3">
        <f t="shared" si="3"/>
        <v>639.39646773836239</v>
      </c>
      <c r="Q44" s="38">
        <f t="shared" si="13"/>
        <v>127.87929354767249</v>
      </c>
      <c r="R44" s="38">
        <f t="shared" si="4"/>
        <v>639.39646773836239</v>
      </c>
      <c r="S44" s="38">
        <f t="shared" si="14"/>
        <v>1710639.3964677383</v>
      </c>
      <c r="T44" s="38">
        <f t="shared" si="15"/>
        <v>138.06757457197034</v>
      </c>
      <c r="U44" s="39">
        <f t="shared" si="16"/>
        <v>0.10796710768542035</v>
      </c>
      <c r="V44" s="38">
        <f t="shared" si="5"/>
        <v>25.575858709534497</v>
      </c>
      <c r="W44" s="3">
        <f t="shared" si="6"/>
        <v>0</v>
      </c>
      <c r="X44" s="3">
        <f t="shared" si="7"/>
        <v>5.1151717419068996</v>
      </c>
      <c r="Y44" s="3">
        <f t="shared" si="28"/>
        <v>47470.322592928285</v>
      </c>
      <c r="Z44" s="3">
        <f t="shared" si="28"/>
        <v>23735.161296464143</v>
      </c>
      <c r="AA44" s="3">
        <f t="shared" si="20"/>
        <v>71843735.161296472</v>
      </c>
      <c r="AB44" s="3">
        <f t="shared" si="24"/>
        <v>5125.359827515811</v>
      </c>
      <c r="AC44" s="3">
        <f t="shared" si="25"/>
        <v>949.40645185856556</v>
      </c>
      <c r="AD44" s="3">
        <f t="shared" si="26"/>
        <v>189.88129037171305</v>
      </c>
    </row>
    <row r="45" spans="1:30" x14ac:dyDescent="0.55000000000000004">
      <c r="A45" s="33"/>
      <c r="E45">
        <v>43</v>
      </c>
      <c r="F45">
        <f t="shared" si="8"/>
        <v>127.5</v>
      </c>
      <c r="G45">
        <f t="shared" si="9"/>
        <v>2.4435318275154003</v>
      </c>
      <c r="H45" s="15">
        <f t="shared" si="0"/>
        <v>16.468272600000002</v>
      </c>
      <c r="I45" s="14">
        <f t="shared" si="10"/>
        <v>2.8891706315789479E-7</v>
      </c>
      <c r="J45" s="14">
        <f t="shared" si="11"/>
        <v>0.99914467935214546</v>
      </c>
      <c r="K45" s="14">
        <f t="shared" si="18"/>
        <v>2.2507970785623499E-5</v>
      </c>
      <c r="L45" s="14" t="str">
        <f t="shared" si="12"/>
        <v>Epidemic ongoing</v>
      </c>
      <c r="M45" s="14">
        <f t="shared" si="1"/>
        <v>2.4301180973113021E-6</v>
      </c>
      <c r="N45" s="14">
        <f t="shared" si="19"/>
        <v>8.3281267706891704E-4</v>
      </c>
      <c r="O45" s="3">
        <f t="shared" si="2"/>
        <v>1282.9543347805395</v>
      </c>
      <c r="P45" s="3">
        <f t="shared" si="3"/>
        <v>641.47716739026976</v>
      </c>
      <c r="Q45" s="38">
        <f t="shared" si="13"/>
        <v>128.29543347805395</v>
      </c>
      <c r="R45" s="38">
        <f t="shared" si="4"/>
        <v>641.47716739026976</v>
      </c>
      <c r="S45" s="38">
        <f t="shared" si="14"/>
        <v>1710641.4771673903</v>
      </c>
      <c r="T45" s="38">
        <f t="shared" si="15"/>
        <v>138.51673154674421</v>
      </c>
      <c r="U45" s="39">
        <f t="shared" si="16"/>
        <v>0.10796700068864003</v>
      </c>
      <c r="V45" s="38">
        <f t="shared" si="5"/>
        <v>25.659086695610792</v>
      </c>
      <c r="W45" s="3">
        <f t="shared" si="6"/>
        <v>0</v>
      </c>
      <c r="X45" s="3">
        <f t="shared" si="7"/>
        <v>5.1318173391221586</v>
      </c>
      <c r="Y45" s="3">
        <f t="shared" si="28"/>
        <v>48753.276927708823</v>
      </c>
      <c r="Z45" s="3">
        <f t="shared" si="28"/>
        <v>24376.638463854411</v>
      </c>
      <c r="AA45" s="3">
        <f t="shared" si="20"/>
        <v>73554376.638463855</v>
      </c>
      <c r="AB45" s="3">
        <f t="shared" si="24"/>
        <v>5263.8765590625553</v>
      </c>
      <c r="AC45" s="3">
        <f t="shared" si="25"/>
        <v>975.06553855417633</v>
      </c>
      <c r="AD45" s="3">
        <f t="shared" si="26"/>
        <v>195.01310771083521</v>
      </c>
    </row>
    <row r="46" spans="1:30" x14ac:dyDescent="0.55000000000000004">
      <c r="A46" s="33"/>
      <c r="E46">
        <v>44</v>
      </c>
      <c r="F46">
        <f t="shared" si="8"/>
        <v>130.5</v>
      </c>
      <c r="G46">
        <f t="shared" si="9"/>
        <v>2.5010266940451746</v>
      </c>
      <c r="H46" s="15">
        <f t="shared" si="0"/>
        <v>16.468272600000002</v>
      </c>
      <c r="I46" s="14">
        <f t="shared" si="10"/>
        <v>2.8891706315789479E-7</v>
      </c>
      <c r="J46" s="14">
        <f t="shared" si="11"/>
        <v>0.99912209957680675</v>
      </c>
      <c r="K46" s="14">
        <f t="shared" si="18"/>
        <v>2.25797753387047E-5</v>
      </c>
      <c r="L46" s="14" t="str">
        <f t="shared" si="12"/>
        <v>Epidemic ongoing</v>
      </c>
      <c r="M46" s="14">
        <f t="shared" si="1"/>
        <v>2.4378682433775426E-6</v>
      </c>
      <c r="N46" s="14">
        <f t="shared" si="19"/>
        <v>8.5532064785454054E-4</v>
      </c>
      <c r="O46" s="3">
        <f t="shared" si="2"/>
        <v>1287.047194306168</v>
      </c>
      <c r="P46" s="3">
        <f t="shared" si="3"/>
        <v>643.52359715308398</v>
      </c>
      <c r="Q46" s="38">
        <f t="shared" si="13"/>
        <v>128.70471943061679</v>
      </c>
      <c r="R46" s="38">
        <f t="shared" si="4"/>
        <v>643.52359715308398</v>
      </c>
      <c r="S46" s="38">
        <f t="shared" si="14"/>
        <v>1710643.5235971531</v>
      </c>
      <c r="T46" s="38">
        <f t="shared" si="15"/>
        <v>138.95848987251992</v>
      </c>
      <c r="U46" s="39">
        <f t="shared" si="16"/>
        <v>0.10796689545438994</v>
      </c>
      <c r="V46" s="38">
        <f t="shared" si="5"/>
        <v>25.740943886123361</v>
      </c>
      <c r="W46" s="3">
        <f t="shared" si="6"/>
        <v>0</v>
      </c>
      <c r="X46" s="3">
        <f t="shared" si="7"/>
        <v>5.1481887772246724</v>
      </c>
      <c r="Y46" s="3">
        <f t="shared" si="28"/>
        <v>50040.324122014994</v>
      </c>
      <c r="Z46" s="3">
        <f t="shared" si="28"/>
        <v>25020.162061007497</v>
      </c>
      <c r="AA46" s="3">
        <f t="shared" si="20"/>
        <v>75265020.162061006</v>
      </c>
      <c r="AB46" s="3">
        <f t="shared" si="24"/>
        <v>5402.8350489350751</v>
      </c>
      <c r="AC46" s="3">
        <f t="shared" si="25"/>
        <v>1000.8064824402996</v>
      </c>
      <c r="AD46" s="3">
        <f t="shared" si="26"/>
        <v>200.16129648805989</v>
      </c>
    </row>
    <row r="47" spans="1:30" x14ac:dyDescent="0.55000000000000004">
      <c r="A47" s="33"/>
      <c r="E47">
        <v>45</v>
      </c>
      <c r="F47">
        <f t="shared" si="8"/>
        <v>133.5</v>
      </c>
      <c r="G47">
        <f t="shared" si="9"/>
        <v>2.5585215605749485</v>
      </c>
      <c r="H47" s="15">
        <f t="shared" si="0"/>
        <v>16.468272600000002</v>
      </c>
      <c r="I47" s="14">
        <f t="shared" si="10"/>
        <v>2.8891706315789479E-7</v>
      </c>
      <c r="J47" s="14">
        <f t="shared" si="11"/>
        <v>0.99909944919262939</v>
      </c>
      <c r="K47" s="14">
        <f t="shared" si="18"/>
        <v>2.2650384177369531E-5</v>
      </c>
      <c r="L47" s="14" t="str">
        <f t="shared" si="12"/>
        <v>Epidemic ongoing</v>
      </c>
      <c r="M47" s="14">
        <f t="shared" si="1"/>
        <v>2.4454893165816668E-6</v>
      </c>
      <c r="N47" s="14">
        <f t="shared" si="19"/>
        <v>8.7790042319324524E-4</v>
      </c>
      <c r="O47" s="3">
        <f t="shared" si="2"/>
        <v>1291.0718981100633</v>
      </c>
      <c r="P47" s="3">
        <f t="shared" si="3"/>
        <v>645.53594905503167</v>
      </c>
      <c r="Q47" s="38">
        <f t="shared" si="13"/>
        <v>129.10718981100635</v>
      </c>
      <c r="R47" s="38">
        <f t="shared" si="4"/>
        <v>645.53594905503167</v>
      </c>
      <c r="S47" s="38">
        <f t="shared" si="14"/>
        <v>1710645.5359490551</v>
      </c>
      <c r="T47" s="38">
        <f t="shared" si="15"/>
        <v>139.39289104515501</v>
      </c>
      <c r="U47" s="39">
        <f t="shared" si="16"/>
        <v>0.10796679197278278</v>
      </c>
      <c r="V47" s="38">
        <f t="shared" si="5"/>
        <v>25.821437962201266</v>
      </c>
      <c r="W47" s="3">
        <f t="shared" si="6"/>
        <v>0</v>
      </c>
      <c r="X47" s="3">
        <f t="shared" si="7"/>
        <v>5.1642875924402531</v>
      </c>
      <c r="Y47" s="3">
        <f t="shared" si="28"/>
        <v>51331.396020125059</v>
      </c>
      <c r="Z47" s="3">
        <f t="shared" si="28"/>
        <v>25665.69801006253</v>
      </c>
      <c r="AA47" s="3">
        <f t="shared" si="20"/>
        <v>76975665.698010057</v>
      </c>
      <c r="AB47" s="3">
        <f t="shared" si="24"/>
        <v>5542.2279399802301</v>
      </c>
      <c r="AC47" s="3">
        <f t="shared" si="25"/>
        <v>1026.6279204025009</v>
      </c>
      <c r="AD47" s="3">
        <f t="shared" si="26"/>
        <v>205.32558408050014</v>
      </c>
    </row>
    <row r="48" spans="1:30" x14ac:dyDescent="0.55000000000000004">
      <c r="A48" s="33"/>
      <c r="E48">
        <v>46</v>
      </c>
      <c r="F48">
        <f t="shared" si="8"/>
        <v>136.5</v>
      </c>
      <c r="G48">
        <f t="shared" si="9"/>
        <v>2.6160164271047228</v>
      </c>
      <c r="H48" s="15">
        <f t="shared" si="0"/>
        <v>16.468272600000002</v>
      </c>
      <c r="I48" s="14">
        <f t="shared" si="10"/>
        <v>2.8891706315789479E-7</v>
      </c>
      <c r="J48" s="14">
        <f t="shared" si="11"/>
        <v>0.99907672938856384</v>
      </c>
      <c r="K48" s="14">
        <f t="shared" si="18"/>
        <v>2.271980406554075E-5</v>
      </c>
      <c r="L48" s="14" t="str">
        <f t="shared" si="12"/>
        <v>Epidemic ongoing</v>
      </c>
      <c r="M48" s="14">
        <f t="shared" si="1"/>
        <v>2.4529820477189851E-6</v>
      </c>
      <c r="N48" s="14">
        <f t="shared" si="19"/>
        <v>9.0055080737061477E-4</v>
      </c>
      <c r="O48" s="3">
        <f t="shared" si="2"/>
        <v>1295.0288317358227</v>
      </c>
      <c r="P48" s="3">
        <f t="shared" si="3"/>
        <v>647.51441586791134</v>
      </c>
      <c r="Q48" s="38">
        <f t="shared" si="13"/>
        <v>129.50288317358226</v>
      </c>
      <c r="R48" s="38">
        <f t="shared" si="4"/>
        <v>647.51441586791134</v>
      </c>
      <c r="S48" s="38">
        <f t="shared" si="14"/>
        <v>1710647.5144158679</v>
      </c>
      <c r="T48" s="38">
        <f t="shared" si="15"/>
        <v>139.81997671998215</v>
      </c>
      <c r="U48" s="39">
        <f t="shared" si="16"/>
        <v>0.10796669023389319</v>
      </c>
      <c r="V48" s="38">
        <f t="shared" si="5"/>
        <v>25.900576634716455</v>
      </c>
      <c r="W48" s="3">
        <f t="shared" si="6"/>
        <v>0</v>
      </c>
      <c r="X48" s="3">
        <f t="shared" si="7"/>
        <v>5.1801153269432909</v>
      </c>
      <c r="Y48" s="3">
        <f t="shared" si="28"/>
        <v>52626.42485186088</v>
      </c>
      <c r="Z48" s="3">
        <f t="shared" si="28"/>
        <v>26313.21242593044</v>
      </c>
      <c r="AA48" s="3">
        <f t="shared" si="20"/>
        <v>78686313.212425932</v>
      </c>
      <c r="AB48" s="3">
        <f t="shared" si="24"/>
        <v>5682.0479167002122</v>
      </c>
      <c r="AC48" s="3">
        <f t="shared" si="25"/>
        <v>1052.5284970372172</v>
      </c>
      <c r="AD48" s="3">
        <f t="shared" si="26"/>
        <v>210.50569940744342</v>
      </c>
    </row>
    <row r="49" spans="1:30" x14ac:dyDescent="0.55000000000000004">
      <c r="A49" s="33"/>
      <c r="E49">
        <v>47</v>
      </c>
      <c r="F49">
        <f t="shared" si="8"/>
        <v>139.5</v>
      </c>
      <c r="G49">
        <f t="shared" si="9"/>
        <v>2.6735112936344971</v>
      </c>
      <c r="H49" s="15">
        <f t="shared" si="0"/>
        <v>16.468272600000002</v>
      </c>
      <c r="I49" s="14">
        <f t="shared" si="10"/>
        <v>2.8891706315789479E-7</v>
      </c>
      <c r="J49" s="14">
        <f t="shared" si="11"/>
        <v>0.99905394134676995</v>
      </c>
      <c r="K49" s="14">
        <f t="shared" si="18"/>
        <v>2.2788041793897484E-5</v>
      </c>
      <c r="L49" s="14" t="str">
        <f t="shared" si="12"/>
        <v>Epidemic ongoing</v>
      </c>
      <c r="M49" s="14">
        <f t="shared" si="1"/>
        <v>2.4603471704547311E-6</v>
      </c>
      <c r="N49" s="14">
        <f t="shared" si="19"/>
        <v>9.2327061143615552E-4</v>
      </c>
      <c r="O49" s="3">
        <f t="shared" si="2"/>
        <v>1298.9183822521566</v>
      </c>
      <c r="P49" s="3">
        <f t="shared" si="3"/>
        <v>649.45919112607828</v>
      </c>
      <c r="Q49" s="38">
        <f t="shared" si="13"/>
        <v>129.89183822521565</v>
      </c>
      <c r="R49" s="38">
        <f t="shared" si="4"/>
        <v>649.45919112607828</v>
      </c>
      <c r="S49" s="38">
        <f t="shared" si="14"/>
        <v>1710649.4591911261</v>
      </c>
      <c r="T49" s="38">
        <f t="shared" si="15"/>
        <v>140.23978871591967</v>
      </c>
      <c r="U49" s="39">
        <f t="shared" si="16"/>
        <v>0.10796659022775704</v>
      </c>
      <c r="V49" s="38">
        <f t="shared" si="5"/>
        <v>25.978367645043132</v>
      </c>
      <c r="W49" s="3">
        <f t="shared" si="6"/>
        <v>0</v>
      </c>
      <c r="X49" s="3">
        <f t="shared" si="7"/>
        <v>5.1956735290086264</v>
      </c>
      <c r="Y49" s="3">
        <f t="shared" si="28"/>
        <v>53925.343234113039</v>
      </c>
      <c r="Z49" s="3">
        <f t="shared" si="28"/>
        <v>26962.67161705652</v>
      </c>
      <c r="AA49" s="3">
        <f t="shared" si="20"/>
        <v>80396962.671617061</v>
      </c>
      <c r="AB49" s="3">
        <f t="shared" si="24"/>
        <v>5822.2877054161318</v>
      </c>
      <c r="AC49" s="3">
        <f t="shared" si="25"/>
        <v>1078.5068646822604</v>
      </c>
      <c r="AD49" s="3">
        <f t="shared" si="26"/>
        <v>215.70137293645203</v>
      </c>
    </row>
    <row r="50" spans="1:30" x14ac:dyDescent="0.55000000000000004">
      <c r="A50" s="33"/>
      <c r="E50">
        <v>48</v>
      </c>
      <c r="F50">
        <f t="shared" si="8"/>
        <v>142.5</v>
      </c>
      <c r="G50">
        <f t="shared" si="9"/>
        <v>2.731006160164271</v>
      </c>
      <c r="H50" s="15">
        <f t="shared" si="0"/>
        <v>16.468272600000002</v>
      </c>
      <c r="I50" s="14">
        <f t="shared" si="10"/>
        <v>2.8891706315789479E-7</v>
      </c>
      <c r="J50" s="14">
        <f t="shared" si="11"/>
        <v>0.99903108624259107</v>
      </c>
      <c r="K50" s="14">
        <f t="shared" si="18"/>
        <v>2.285510417887604E-5</v>
      </c>
      <c r="L50" s="14" t="str">
        <f t="shared" si="12"/>
        <v>Epidemic ongoing</v>
      </c>
      <c r="M50" s="14">
        <f t="shared" si="1"/>
        <v>2.4675854212164184E-6</v>
      </c>
      <c r="N50" s="14">
        <f t="shared" si="19"/>
        <v>9.46058653230053E-4</v>
      </c>
      <c r="O50" s="3">
        <f t="shared" si="2"/>
        <v>1302.7409381959342</v>
      </c>
      <c r="P50" s="3">
        <f t="shared" si="3"/>
        <v>651.37046909796709</v>
      </c>
      <c r="Q50" s="38">
        <f t="shared" si="13"/>
        <v>130.27409381959342</v>
      </c>
      <c r="R50" s="38">
        <f t="shared" si="4"/>
        <v>651.37046909796709</v>
      </c>
      <c r="S50" s="38">
        <f t="shared" si="14"/>
        <v>1710651.370469098</v>
      </c>
      <c r="T50" s="38">
        <f t="shared" si="15"/>
        <v>140.65236900933584</v>
      </c>
      <c r="U50" s="39">
        <f t="shared" si="16"/>
        <v>0.10796649194437269</v>
      </c>
      <c r="V50" s="38">
        <f t="shared" si="5"/>
        <v>26.054818763918686</v>
      </c>
      <c r="W50" s="3">
        <f t="shared" si="6"/>
        <v>0</v>
      </c>
      <c r="X50" s="3">
        <f t="shared" si="7"/>
        <v>5.2109637527837371</v>
      </c>
      <c r="Y50" s="3">
        <f t="shared" si="28"/>
        <v>55228.084172308976</v>
      </c>
      <c r="Z50" s="3">
        <f t="shared" si="28"/>
        <v>27614.042086154488</v>
      </c>
      <c r="AA50" s="3">
        <f t="shared" si="20"/>
        <v>82107614.042086154</v>
      </c>
      <c r="AB50" s="3">
        <f t="shared" si="24"/>
        <v>5962.9400744254672</v>
      </c>
      <c r="AC50" s="3">
        <f t="shared" si="25"/>
        <v>1104.5616834461791</v>
      </c>
      <c r="AD50" s="3">
        <f t="shared" si="26"/>
        <v>220.91233668923576</v>
      </c>
    </row>
    <row r="51" spans="1:30" x14ac:dyDescent="0.55000000000000004">
      <c r="A51" s="33"/>
      <c r="E51">
        <v>49</v>
      </c>
      <c r="F51">
        <f t="shared" si="8"/>
        <v>145.5</v>
      </c>
      <c r="G51">
        <f t="shared" si="9"/>
        <v>2.7885010266940453</v>
      </c>
      <c r="H51" s="15">
        <f t="shared" si="0"/>
        <v>16.468272600000002</v>
      </c>
      <c r="I51" s="14">
        <f t="shared" si="10"/>
        <v>2.8891706315789479E-7</v>
      </c>
      <c r="J51" s="14">
        <f t="shared" si="11"/>
        <v>0.99900816524452796</v>
      </c>
      <c r="K51" s="14">
        <f t="shared" si="18"/>
        <v>2.2920998063113984E-5</v>
      </c>
      <c r="L51" s="14" t="str">
        <f t="shared" si="12"/>
        <v>Epidemic ongoing</v>
      </c>
      <c r="M51" s="14">
        <f t="shared" si="1"/>
        <v>2.474697539241984E-6</v>
      </c>
      <c r="N51" s="14">
        <f t="shared" si="19"/>
        <v>9.6891375740892904E-4</v>
      </c>
      <c r="O51" s="3">
        <f t="shared" si="2"/>
        <v>1306.4968895974971</v>
      </c>
      <c r="P51" s="3">
        <f t="shared" si="3"/>
        <v>653.24844479874855</v>
      </c>
      <c r="Q51" s="38">
        <f t="shared" si="13"/>
        <v>130.64968895974971</v>
      </c>
      <c r="R51" s="38">
        <f t="shared" si="4"/>
        <v>653.24844479874855</v>
      </c>
      <c r="S51" s="38">
        <f t="shared" si="14"/>
        <v>1710653.2484447986</v>
      </c>
      <c r="T51" s="38">
        <f t="shared" si="15"/>
        <v>141.05775973679309</v>
      </c>
      <c r="U51" s="39">
        <f t="shared" si="16"/>
        <v>0.10796639537370034</v>
      </c>
      <c r="V51" s="38">
        <f t="shared" si="5"/>
        <v>26.129937791949942</v>
      </c>
      <c r="W51" s="3">
        <f t="shared" si="6"/>
        <v>0</v>
      </c>
      <c r="X51" s="3">
        <f t="shared" si="7"/>
        <v>5.2259875583899884</v>
      </c>
      <c r="Y51" s="3">
        <f t="shared" si="28"/>
        <v>56534.581061906472</v>
      </c>
      <c r="Z51" s="3">
        <f t="shared" si="28"/>
        <v>28267.290530953236</v>
      </c>
      <c r="AA51" s="3">
        <f t="shared" si="20"/>
        <v>83818267.29053095</v>
      </c>
      <c r="AB51" s="3">
        <f t="shared" si="24"/>
        <v>6103.99783416226</v>
      </c>
      <c r="AC51" s="3">
        <f t="shared" si="25"/>
        <v>1130.6916212381291</v>
      </c>
      <c r="AD51" s="3">
        <f t="shared" si="26"/>
        <v>226.13832424762575</v>
      </c>
    </row>
    <row r="52" spans="1:30" x14ac:dyDescent="0.55000000000000004">
      <c r="A52" s="33"/>
      <c r="E52">
        <v>50</v>
      </c>
      <c r="F52">
        <f t="shared" si="8"/>
        <v>148.5</v>
      </c>
      <c r="G52">
        <f t="shared" si="9"/>
        <v>2.8459958932238192</v>
      </c>
      <c r="H52" s="15">
        <f t="shared" si="0"/>
        <v>16.468272600000002</v>
      </c>
      <c r="I52" s="14">
        <f t="shared" si="10"/>
        <v>2.8891706315789479E-7</v>
      </c>
      <c r="J52" s="14">
        <f t="shared" si="11"/>
        <v>0.99898517951421328</v>
      </c>
      <c r="K52" s="14">
        <f t="shared" si="18"/>
        <v>2.2985730314672992E-5</v>
      </c>
      <c r="L52" s="14" t="str">
        <f t="shared" si="12"/>
        <v>Epidemic ongoing</v>
      </c>
      <c r="M52" s="14">
        <f t="shared" si="1"/>
        <v>2.4816842664961184E-6</v>
      </c>
      <c r="N52" s="14">
        <f t="shared" si="19"/>
        <v>9.9183475547204303E-4</v>
      </c>
      <c r="O52" s="3">
        <f t="shared" si="2"/>
        <v>1310.1866279363605</v>
      </c>
      <c r="P52" s="3">
        <f t="shared" si="3"/>
        <v>655.09331396818027</v>
      </c>
      <c r="Q52" s="38">
        <f t="shared" si="13"/>
        <v>131.01866279363605</v>
      </c>
      <c r="R52" s="38">
        <f t="shared" si="4"/>
        <v>655.09331396818027</v>
      </c>
      <c r="S52" s="38">
        <f t="shared" si="14"/>
        <v>1710655.0933139683</v>
      </c>
      <c r="T52" s="38">
        <f t="shared" si="15"/>
        <v>141.45600319027875</v>
      </c>
      <c r="U52" s="39">
        <f t="shared" si="16"/>
        <v>0.10796630050566328</v>
      </c>
      <c r="V52" s="38">
        <f t="shared" si="5"/>
        <v>26.203732558727211</v>
      </c>
      <c r="W52" s="3">
        <f t="shared" si="6"/>
        <v>0</v>
      </c>
      <c r="X52" s="3">
        <f t="shared" si="7"/>
        <v>5.2407465117454421</v>
      </c>
      <c r="Y52" s="3">
        <f t="shared" ref="Y52:Z62" si="29">O52+Y51</f>
        <v>57844.767689842833</v>
      </c>
      <c r="Z52" s="3">
        <f t="shared" si="29"/>
        <v>28922.383844921416</v>
      </c>
      <c r="AA52" s="3">
        <f t="shared" si="20"/>
        <v>85528922.383844912</v>
      </c>
      <c r="AB52" s="3">
        <f t="shared" si="24"/>
        <v>6245.4538373525384</v>
      </c>
      <c r="AC52" s="3">
        <f t="shared" si="25"/>
        <v>1156.8953537968564</v>
      </c>
      <c r="AD52" s="3">
        <f t="shared" si="26"/>
        <v>231.37907075937119</v>
      </c>
    </row>
    <row r="53" spans="1:30" x14ac:dyDescent="0.55000000000000004">
      <c r="A53" s="33"/>
      <c r="E53">
        <v>51</v>
      </c>
      <c r="F53">
        <f t="shared" si="8"/>
        <v>151.5</v>
      </c>
      <c r="G53">
        <f t="shared" si="9"/>
        <v>2.9034907597535935</v>
      </c>
      <c r="H53" s="15">
        <f t="shared" ref="H53:H116" si="30">IF(F53&lt;$C$10,IF(F53&lt;$C$9,$C$8*$C$4*$C$3,$C$8*$C$4*$C$3*(1-$C$19)),IF(F53&lt;$C$9,$C$8*$C$4*$C$23,$C$8*$C$4*$C$23*(1-$C$19)))</f>
        <v>16.468272600000002</v>
      </c>
      <c r="I53" s="14">
        <f t="shared" ref="I53:I116" si="31">H53/$D$6</f>
        <v>2.8891706315789479E-7</v>
      </c>
      <c r="J53" s="14">
        <f t="shared" ref="J53:J116" si="32">IF(AND(F52&gt;$C$10,F52&lt;$C$12),(J52-I52)*((1-K52+(M52*$C$20))^$C$23),(J52-I52)*((1-K52+(M52*$C$20))^$C$3))</f>
        <v>0.99896213020638625</v>
      </c>
      <c r="K53" s="14">
        <f t="shared" ref="K53:K116" si="33">IF(L52="Eliminated",0,J52-J53)</f>
        <v>2.3049307827038845E-5</v>
      </c>
      <c r="L53" s="14" t="str">
        <f t="shared" ref="L53:L116" si="34">IF(K53*$D$6&lt;0.1,"Eliminated",IF(K53*$D$6&lt;1,"Possibly eliminated",IF(K53*$D$6&lt;10,"Approaching elimination", "Epidemic ongoing")))</f>
        <v>Epidemic ongoing</v>
      </c>
      <c r="M53" s="14">
        <f t="shared" ref="M53:M116" si="35">K53*U53</f>
        <v>2.4885463476704754E-6</v>
      </c>
      <c r="N53" s="14">
        <f t="shared" ref="N53:N116" si="36">N52+K52</f>
        <v>1.014820485786716E-3</v>
      </c>
      <c r="O53" s="3">
        <f t="shared" ref="O53:O116" si="37">K53*$D$6</f>
        <v>1313.8105461412142</v>
      </c>
      <c r="P53" s="3">
        <f t="shared" ref="P53:P116" si="38">O53*(1-$C$5)</f>
        <v>656.90527307060711</v>
      </c>
      <c r="Q53" s="38">
        <f t="shared" ref="Q53:Q116" si="39">P53*$C$13</f>
        <v>131.38105461412144</v>
      </c>
      <c r="R53" s="38">
        <f t="shared" ref="R53:R116" si="40">O53*$C$5</f>
        <v>656.90527307060711</v>
      </c>
      <c r="S53" s="38">
        <f t="shared" ref="S53:S116" si="41">($D$6*$C$7*$C$4)+P53</f>
        <v>1710656.9052730706</v>
      </c>
      <c r="T53" s="38">
        <f t="shared" ref="T53:T116" si="42">IF(($D$18*$C$4)&gt;Q53,Q53+((($D$18*$C$4)-Q53)*(P53-Q53)/S53),$D$18*$C$4)</f>
        <v>141.84714181721711</v>
      </c>
      <c r="U53" s="39">
        <f t="shared" ref="U53:U116" si="43">IF(O53&gt;0.1,T53/O53,0)</f>
        <v>0.10796620733014785</v>
      </c>
      <c r="V53" s="38">
        <f t="shared" ref="V53:V116" si="44">P53*$C$14</f>
        <v>26.276210922824284</v>
      </c>
      <c r="W53" s="3">
        <f t="shared" ref="W53:W116" si="45">IF(V53&gt;($C$6*1000000*$C$15),V53-($C$6*1000000*$C$15),0)</f>
        <v>0</v>
      </c>
      <c r="X53" s="3">
        <f t="shared" ref="X53:X116" si="46">((V53-W53)*$C$16)+(W53*$C$17)</f>
        <v>5.2552421845648567</v>
      </c>
      <c r="Y53" s="3">
        <f t="shared" si="29"/>
        <v>59158.578235984045</v>
      </c>
      <c r="Z53" s="3">
        <f t="shared" si="29"/>
        <v>29579.289117992023</v>
      </c>
      <c r="AA53" s="3">
        <f t="shared" ref="AA53:AA116" si="47">S53+AA52</f>
        <v>87239579.289117977</v>
      </c>
      <c r="AB53" s="3">
        <f t="shared" ref="AB53:AB116" si="48">AB52+T53</f>
        <v>6387.300979169755</v>
      </c>
      <c r="AC53" s="3">
        <f t="shared" ref="AC53:AC116" si="49">AC52+V53</f>
        <v>1183.1715647196806</v>
      </c>
      <c r="AD53" s="3">
        <f t="shared" ref="AD53:AD116" si="50">AD52+X53</f>
        <v>236.63431294393604</v>
      </c>
    </row>
    <row r="54" spans="1:30" x14ac:dyDescent="0.55000000000000004">
      <c r="A54" s="33"/>
      <c r="E54">
        <v>52</v>
      </c>
      <c r="F54">
        <f t="shared" si="8"/>
        <v>154.5</v>
      </c>
      <c r="G54">
        <f t="shared" si="9"/>
        <v>2.9609856262833674</v>
      </c>
      <c r="H54" s="15">
        <f t="shared" si="30"/>
        <v>16.468272600000002</v>
      </c>
      <c r="I54" s="14">
        <f t="shared" si="31"/>
        <v>2.8891706315789479E-7</v>
      </c>
      <c r="J54" s="14">
        <f t="shared" si="32"/>
        <v>0.99893901846886712</v>
      </c>
      <c r="K54" s="14">
        <f t="shared" si="33"/>
        <v>2.3111737519121434E-5</v>
      </c>
      <c r="L54" s="14" t="str">
        <f t="shared" si="34"/>
        <v>Epidemic ongoing</v>
      </c>
      <c r="M54" s="14">
        <f t="shared" si="35"/>
        <v>2.4952845301838799E-6</v>
      </c>
      <c r="N54" s="14">
        <f t="shared" si="36"/>
        <v>1.0378697936137549E-3</v>
      </c>
      <c r="O54" s="3">
        <f t="shared" si="37"/>
        <v>1317.3690385899217</v>
      </c>
      <c r="P54" s="3">
        <f t="shared" si="38"/>
        <v>658.68451929496086</v>
      </c>
      <c r="Q54" s="38">
        <f t="shared" si="39"/>
        <v>131.73690385899218</v>
      </c>
      <c r="R54" s="38">
        <f t="shared" si="40"/>
        <v>658.68451929496086</v>
      </c>
      <c r="S54" s="38">
        <f t="shared" si="41"/>
        <v>1710658.6845192949</v>
      </c>
      <c r="T54" s="38">
        <f t="shared" si="42"/>
        <v>142.23121822048117</v>
      </c>
      <c r="U54" s="39">
        <f t="shared" si="43"/>
        <v>0.1079661158370033</v>
      </c>
      <c r="V54" s="38">
        <f t="shared" si="44"/>
        <v>26.347380771798434</v>
      </c>
      <c r="W54" s="3">
        <f t="shared" si="45"/>
        <v>0</v>
      </c>
      <c r="X54" s="3">
        <f t="shared" si="46"/>
        <v>5.2694761543596869</v>
      </c>
      <c r="Y54" s="3">
        <f t="shared" si="29"/>
        <v>60475.947274573969</v>
      </c>
      <c r="Z54" s="3">
        <f t="shared" si="29"/>
        <v>30237.973637286985</v>
      </c>
      <c r="AA54" s="3">
        <f t="shared" si="47"/>
        <v>88950237.973637268</v>
      </c>
      <c r="AB54" s="3">
        <f t="shared" si="48"/>
        <v>6529.5321973902364</v>
      </c>
      <c r="AC54" s="3">
        <f t="shared" si="49"/>
        <v>1209.5189454914791</v>
      </c>
      <c r="AD54" s="3">
        <f t="shared" si="50"/>
        <v>241.90378909829573</v>
      </c>
    </row>
    <row r="55" spans="1:30" x14ac:dyDescent="0.55000000000000004">
      <c r="A55" s="33"/>
      <c r="E55">
        <v>53</v>
      </c>
      <c r="F55">
        <f t="shared" si="8"/>
        <v>157.5</v>
      </c>
      <c r="G55">
        <f t="shared" si="9"/>
        <v>3.0184804928131417</v>
      </c>
      <c r="H55" s="15">
        <f t="shared" si="30"/>
        <v>16.468272600000002</v>
      </c>
      <c r="I55" s="14">
        <f t="shared" si="31"/>
        <v>2.8891706315789479E-7</v>
      </c>
      <c r="J55" s="14">
        <f t="shared" si="32"/>
        <v>0.99891584544253265</v>
      </c>
      <c r="K55" s="14">
        <f t="shared" si="33"/>
        <v>2.3173026334477598E-5</v>
      </c>
      <c r="L55" s="14" t="str">
        <f t="shared" si="34"/>
        <v>Epidemic ongoing</v>
      </c>
      <c r="M55" s="14">
        <f t="shared" si="35"/>
        <v>2.5018995640986626E-6</v>
      </c>
      <c r="N55" s="14">
        <f t="shared" si="36"/>
        <v>1.0609815311328763E-3</v>
      </c>
      <c r="O55" s="3">
        <f t="shared" si="37"/>
        <v>1320.8625010652231</v>
      </c>
      <c r="P55" s="3">
        <f t="shared" si="38"/>
        <v>660.43125053261156</v>
      </c>
      <c r="Q55" s="38">
        <f t="shared" si="39"/>
        <v>132.08625010652233</v>
      </c>
      <c r="R55" s="38">
        <f t="shared" si="40"/>
        <v>660.43125053261156</v>
      </c>
      <c r="S55" s="38">
        <f t="shared" si="41"/>
        <v>1710660.4312505326</v>
      </c>
      <c r="T55" s="38">
        <f t="shared" si="42"/>
        <v>142.60827515362377</v>
      </c>
      <c r="U55" s="39">
        <f t="shared" si="43"/>
        <v>0.1079660260160432</v>
      </c>
      <c r="V55" s="38">
        <f t="shared" si="44"/>
        <v>26.417250021304461</v>
      </c>
      <c r="W55" s="3">
        <f t="shared" si="45"/>
        <v>0</v>
      </c>
      <c r="X55" s="3">
        <f t="shared" si="46"/>
        <v>5.2834500042608923</v>
      </c>
      <c r="Y55" s="3">
        <f t="shared" si="29"/>
        <v>61796.809775639194</v>
      </c>
      <c r="Z55" s="3">
        <f t="shared" si="29"/>
        <v>30898.404887819597</v>
      </c>
      <c r="AA55" s="3">
        <f t="shared" si="47"/>
        <v>90660898.404887795</v>
      </c>
      <c r="AB55" s="3">
        <f t="shared" si="48"/>
        <v>6672.1404725438606</v>
      </c>
      <c r="AC55" s="3">
        <f t="shared" si="49"/>
        <v>1235.9361955127836</v>
      </c>
      <c r="AD55" s="3">
        <f t="shared" si="50"/>
        <v>247.18723910255662</v>
      </c>
    </row>
    <row r="56" spans="1:30" x14ac:dyDescent="0.55000000000000004">
      <c r="A56" s="33"/>
      <c r="E56">
        <v>54</v>
      </c>
      <c r="F56">
        <f t="shared" si="8"/>
        <v>160.5</v>
      </c>
      <c r="G56">
        <f t="shared" si="9"/>
        <v>3.075975359342916</v>
      </c>
      <c r="H56" s="15">
        <f t="shared" si="30"/>
        <v>16.468272600000002</v>
      </c>
      <c r="I56" s="14">
        <f t="shared" si="31"/>
        <v>2.8891706315789479E-7</v>
      </c>
      <c r="J56" s="14">
        <f t="shared" si="32"/>
        <v>0.99889261226129122</v>
      </c>
      <c r="K56" s="14">
        <f t="shared" si="33"/>
        <v>2.3233181241422152E-5</v>
      </c>
      <c r="L56" s="14" t="str">
        <f t="shared" si="34"/>
        <v>Epidemic ongoing</v>
      </c>
      <c r="M56" s="14">
        <f t="shared" si="35"/>
        <v>2.5083922021328455E-6</v>
      </c>
      <c r="N56" s="14">
        <f t="shared" si="36"/>
        <v>1.0841545574673539E-3</v>
      </c>
      <c r="O56" s="3">
        <f t="shared" si="37"/>
        <v>1324.2913307610627</v>
      </c>
      <c r="P56" s="3">
        <f t="shared" si="38"/>
        <v>662.14566538053134</v>
      </c>
      <c r="Q56" s="38">
        <f t="shared" si="39"/>
        <v>132.42913307610627</v>
      </c>
      <c r="R56" s="38">
        <f t="shared" si="40"/>
        <v>662.14566538053134</v>
      </c>
      <c r="S56" s="38">
        <f t="shared" si="41"/>
        <v>1710662.1456653806</v>
      </c>
      <c r="T56" s="38">
        <f t="shared" si="42"/>
        <v>142.97835552157221</v>
      </c>
      <c r="U56" s="39">
        <f t="shared" si="43"/>
        <v>0.10796593785704492</v>
      </c>
      <c r="V56" s="38">
        <f t="shared" si="44"/>
        <v>26.485826615221253</v>
      </c>
      <c r="W56" s="3">
        <f t="shared" si="45"/>
        <v>0</v>
      </c>
      <c r="X56" s="3">
        <f t="shared" si="46"/>
        <v>5.2971653230442506</v>
      </c>
      <c r="Y56" s="3">
        <f t="shared" si="29"/>
        <v>63121.10110640026</v>
      </c>
      <c r="Z56" s="3">
        <f t="shared" si="29"/>
        <v>31560.55055320013</v>
      </c>
      <c r="AA56" s="3">
        <f t="shared" si="47"/>
        <v>92371560.550553173</v>
      </c>
      <c r="AB56" s="3">
        <f t="shared" si="48"/>
        <v>6815.1188280654333</v>
      </c>
      <c r="AC56" s="3">
        <f t="shared" si="49"/>
        <v>1262.4220221280048</v>
      </c>
      <c r="AD56" s="3">
        <f t="shared" si="50"/>
        <v>252.48440442560087</v>
      </c>
    </row>
    <row r="57" spans="1:30" x14ac:dyDescent="0.55000000000000004">
      <c r="A57" s="33"/>
      <c r="E57">
        <v>55</v>
      </c>
      <c r="F57">
        <f t="shared" si="8"/>
        <v>163.5</v>
      </c>
      <c r="G57">
        <f t="shared" si="9"/>
        <v>3.1334702258726899</v>
      </c>
      <c r="H57" s="15">
        <f t="shared" si="30"/>
        <v>16.468272600000002</v>
      </c>
      <c r="I57" s="14">
        <f t="shared" si="31"/>
        <v>2.8891706315789479E-7</v>
      </c>
      <c r="J57" s="14">
        <f t="shared" si="32"/>
        <v>0.99886932005205886</v>
      </c>
      <c r="K57" s="14">
        <f t="shared" si="33"/>
        <v>2.3292209232361749E-5</v>
      </c>
      <c r="L57" s="14" t="str">
        <f t="shared" si="34"/>
        <v>Epidemic ongoing</v>
      </c>
      <c r="M57" s="14">
        <f t="shared" si="35"/>
        <v>2.5147631995884656E-6</v>
      </c>
      <c r="N57" s="14">
        <f t="shared" si="36"/>
        <v>1.107387738708776E-3</v>
      </c>
      <c r="O57" s="3">
        <f t="shared" si="37"/>
        <v>1327.6559262446196</v>
      </c>
      <c r="P57" s="3">
        <f t="shared" si="38"/>
        <v>663.82796312230982</v>
      </c>
      <c r="Q57" s="38">
        <f t="shared" si="39"/>
        <v>132.76559262446196</v>
      </c>
      <c r="R57" s="38">
        <f t="shared" si="40"/>
        <v>663.82796312230982</v>
      </c>
      <c r="S57" s="38">
        <f t="shared" si="41"/>
        <v>1710663.8279631224</v>
      </c>
      <c r="T57" s="38">
        <f t="shared" si="42"/>
        <v>143.34150237654254</v>
      </c>
      <c r="U57" s="39">
        <f t="shared" si="43"/>
        <v>0.10796585134975097</v>
      </c>
      <c r="V57" s="38">
        <f t="shared" si="44"/>
        <v>26.553118524892394</v>
      </c>
      <c r="W57" s="3">
        <f t="shared" si="45"/>
        <v>0</v>
      </c>
      <c r="X57" s="3">
        <f t="shared" si="46"/>
        <v>5.3106237049784788</v>
      </c>
      <c r="Y57" s="3">
        <f t="shared" si="29"/>
        <v>64448.757032644877</v>
      </c>
      <c r="Z57" s="3">
        <f t="shared" si="29"/>
        <v>32224.378516322438</v>
      </c>
      <c r="AA57" s="3">
        <f t="shared" si="47"/>
        <v>94082224.378516302</v>
      </c>
      <c r="AB57" s="3">
        <f t="shared" si="48"/>
        <v>6958.4603304419761</v>
      </c>
      <c r="AC57" s="3">
        <f t="shared" si="49"/>
        <v>1288.9751406528972</v>
      </c>
      <c r="AD57" s="3">
        <f t="shared" si="50"/>
        <v>257.79502813057934</v>
      </c>
    </row>
    <row r="58" spans="1:30" x14ac:dyDescent="0.55000000000000004">
      <c r="A58" s="33"/>
      <c r="E58">
        <v>56</v>
      </c>
      <c r="F58">
        <f t="shared" si="8"/>
        <v>166.5</v>
      </c>
      <c r="G58">
        <f t="shared" si="9"/>
        <v>3.1909650924024642</v>
      </c>
      <c r="H58" s="15">
        <f t="shared" si="30"/>
        <v>16.468272600000002</v>
      </c>
      <c r="I58" s="14">
        <f t="shared" si="31"/>
        <v>2.8891706315789479E-7</v>
      </c>
      <c r="J58" s="14">
        <f t="shared" si="32"/>
        <v>0.99884596993473507</v>
      </c>
      <c r="K58" s="14">
        <f t="shared" si="33"/>
        <v>2.3350117323794883E-5</v>
      </c>
      <c r="L58" s="14" t="str">
        <f t="shared" si="34"/>
        <v>Epidemic ongoing</v>
      </c>
      <c r="M58" s="14">
        <f t="shared" si="35"/>
        <v>2.5210133143517761E-6</v>
      </c>
      <c r="N58" s="14">
        <f t="shared" si="36"/>
        <v>1.1306799479411378E-3</v>
      </c>
      <c r="O58" s="3">
        <f t="shared" si="37"/>
        <v>1330.9566874563084</v>
      </c>
      <c r="P58" s="3">
        <f t="shared" si="38"/>
        <v>665.47834372815419</v>
      </c>
      <c r="Q58" s="38">
        <f t="shared" si="39"/>
        <v>133.09566874563083</v>
      </c>
      <c r="R58" s="38">
        <f t="shared" si="40"/>
        <v>665.47834372815419</v>
      </c>
      <c r="S58" s="38">
        <f t="shared" si="41"/>
        <v>1710665.4783437282</v>
      </c>
      <c r="T58" s="38">
        <f t="shared" si="42"/>
        <v>143.69775891805125</v>
      </c>
      <c r="U58" s="39">
        <f t="shared" si="43"/>
        <v>0.10796576648386873</v>
      </c>
      <c r="V58" s="38">
        <f t="shared" si="44"/>
        <v>26.619133749126167</v>
      </c>
      <c r="W58" s="3">
        <f t="shared" si="45"/>
        <v>0</v>
      </c>
      <c r="X58" s="3">
        <f t="shared" si="46"/>
        <v>5.3238267498252334</v>
      </c>
      <c r="Y58" s="3">
        <f t="shared" si="29"/>
        <v>65779.713720101179</v>
      </c>
      <c r="Z58" s="3">
        <f t="shared" si="29"/>
        <v>32889.85686005059</v>
      </c>
      <c r="AA58" s="3">
        <f t="shared" si="47"/>
        <v>95792889.856860027</v>
      </c>
      <c r="AB58" s="3">
        <f t="shared" si="48"/>
        <v>7102.1580893600276</v>
      </c>
      <c r="AC58" s="3">
        <f t="shared" si="49"/>
        <v>1315.5942744020233</v>
      </c>
      <c r="AD58" s="3">
        <f t="shared" si="50"/>
        <v>263.11885488040457</v>
      </c>
    </row>
    <row r="59" spans="1:30" x14ac:dyDescent="0.55000000000000004">
      <c r="A59" s="33"/>
      <c r="E59">
        <v>57</v>
      </c>
      <c r="F59">
        <f t="shared" si="8"/>
        <v>169.5</v>
      </c>
      <c r="G59">
        <f t="shared" si="9"/>
        <v>3.248459958932238</v>
      </c>
      <c r="H59" s="15">
        <f t="shared" si="30"/>
        <v>16.468272600000002</v>
      </c>
      <c r="I59" s="14">
        <f t="shared" si="31"/>
        <v>2.8891706315789479E-7</v>
      </c>
      <c r="J59" s="14">
        <f t="shared" si="32"/>
        <v>0.99882256302217953</v>
      </c>
      <c r="K59" s="14">
        <f t="shared" si="33"/>
        <v>2.3406912555534731E-5</v>
      </c>
      <c r="L59" s="14" t="str">
        <f t="shared" si="34"/>
        <v>Epidemic ongoing</v>
      </c>
      <c r="M59" s="14">
        <f t="shared" si="35"/>
        <v>2.5271433068095819E-6</v>
      </c>
      <c r="N59" s="14">
        <f t="shared" si="36"/>
        <v>1.1540300652649327E-3</v>
      </c>
      <c r="O59" s="3">
        <f t="shared" si="37"/>
        <v>1334.1940156654796</v>
      </c>
      <c r="P59" s="3">
        <f t="shared" si="38"/>
        <v>667.09700783273979</v>
      </c>
      <c r="Q59" s="38">
        <f t="shared" si="39"/>
        <v>133.41940156654798</v>
      </c>
      <c r="R59" s="38">
        <f t="shared" si="40"/>
        <v>667.09700783273979</v>
      </c>
      <c r="S59" s="38">
        <f t="shared" si="41"/>
        <v>1710667.0970078327</v>
      </c>
      <c r="T59" s="38">
        <f t="shared" si="42"/>
        <v>144.04716848814616</v>
      </c>
      <c r="U59" s="39">
        <f t="shared" si="43"/>
        <v>0.10796568324907169</v>
      </c>
      <c r="V59" s="38">
        <f t="shared" si="44"/>
        <v>26.683880313309594</v>
      </c>
      <c r="W59" s="3">
        <f t="shared" si="45"/>
        <v>0</v>
      </c>
      <c r="X59" s="3">
        <f t="shared" si="46"/>
        <v>5.3367760626619187</v>
      </c>
      <c r="Y59" s="3">
        <f t="shared" si="29"/>
        <v>67113.907735766654</v>
      </c>
      <c r="Z59" s="3">
        <f t="shared" si="29"/>
        <v>33556.953867883327</v>
      </c>
      <c r="AA59" s="3">
        <f t="shared" si="47"/>
        <v>97503556.953867853</v>
      </c>
      <c r="AB59" s="3">
        <f t="shared" si="48"/>
        <v>7246.2052578481735</v>
      </c>
      <c r="AC59" s="3">
        <f t="shared" si="49"/>
        <v>1342.2781547153329</v>
      </c>
      <c r="AD59" s="3">
        <f t="shared" si="50"/>
        <v>268.45563094306647</v>
      </c>
    </row>
    <row r="60" spans="1:30" x14ac:dyDescent="0.55000000000000004">
      <c r="A60" s="36" t="s">
        <v>37</v>
      </c>
      <c r="E60">
        <v>58</v>
      </c>
      <c r="F60">
        <f t="shared" si="8"/>
        <v>172.5</v>
      </c>
      <c r="G60">
        <f t="shared" si="9"/>
        <v>3.3059548254620124</v>
      </c>
      <c r="H60" s="15">
        <f t="shared" si="30"/>
        <v>16.468272600000002</v>
      </c>
      <c r="I60" s="14">
        <f t="shared" si="31"/>
        <v>2.8891706315789479E-7</v>
      </c>
      <c r="J60" s="14">
        <f t="shared" si="32"/>
        <v>0.99879910042018893</v>
      </c>
      <c r="K60" s="14">
        <f t="shared" si="33"/>
        <v>2.3462601990598131E-5</v>
      </c>
      <c r="L60" s="14" t="str">
        <f t="shared" si="34"/>
        <v>Epidemic ongoing</v>
      </c>
      <c r="M60" s="14">
        <f t="shared" si="35"/>
        <v>2.5331539398374662E-6</v>
      </c>
      <c r="N60" s="14">
        <f t="shared" si="36"/>
        <v>1.1774369778204674E-3</v>
      </c>
      <c r="O60" s="3">
        <f t="shared" si="37"/>
        <v>1337.3683134640935</v>
      </c>
      <c r="P60" s="3">
        <f t="shared" si="38"/>
        <v>668.68415673204674</v>
      </c>
      <c r="Q60" s="38">
        <f t="shared" si="39"/>
        <v>133.73683134640936</v>
      </c>
      <c r="R60" s="38">
        <f t="shared" si="40"/>
        <v>668.68415673204674</v>
      </c>
      <c r="S60" s="38">
        <f t="shared" si="41"/>
        <v>1710668.6841567319</v>
      </c>
      <c r="T60" s="38">
        <f t="shared" si="42"/>
        <v>144.38977457073557</v>
      </c>
      <c r="U60" s="39">
        <f t="shared" si="43"/>
        <v>0.10796560163499959</v>
      </c>
      <c r="V60" s="38">
        <f t="shared" si="44"/>
        <v>26.747366269281869</v>
      </c>
      <c r="W60" s="3">
        <f t="shared" si="45"/>
        <v>0</v>
      </c>
      <c r="X60" s="3">
        <f t="shared" si="46"/>
        <v>5.3494732538563738</v>
      </c>
      <c r="Y60" s="3">
        <f t="shared" si="29"/>
        <v>68451.276049230743</v>
      </c>
      <c r="Z60" s="3">
        <f t="shared" si="29"/>
        <v>34225.638024615371</v>
      </c>
      <c r="AA60" s="3">
        <f t="shared" si="47"/>
        <v>99214225.638024583</v>
      </c>
      <c r="AB60" s="3">
        <f t="shared" si="48"/>
        <v>7390.5950324189089</v>
      </c>
      <c r="AC60" s="3">
        <f t="shared" si="49"/>
        <v>1369.0255209846148</v>
      </c>
      <c r="AD60" s="3">
        <f t="shared" si="50"/>
        <v>273.80510419692285</v>
      </c>
    </row>
    <row r="61" spans="1:30" x14ac:dyDescent="0.55000000000000004">
      <c r="A61" s="33" t="s">
        <v>38</v>
      </c>
      <c r="E61">
        <v>59</v>
      </c>
      <c r="F61">
        <f t="shared" si="8"/>
        <v>175.5</v>
      </c>
      <c r="G61">
        <f t="shared" si="9"/>
        <v>3.3634496919917862</v>
      </c>
      <c r="H61" s="15">
        <f t="shared" si="30"/>
        <v>16.468272600000002</v>
      </c>
      <c r="I61" s="14">
        <f t="shared" si="31"/>
        <v>2.8891706315789479E-7</v>
      </c>
      <c r="J61" s="14">
        <f t="shared" si="32"/>
        <v>0.99877558322747395</v>
      </c>
      <c r="K61" s="14">
        <f t="shared" si="33"/>
        <v>2.3517192714983537E-5</v>
      </c>
      <c r="L61" s="14" t="str">
        <f t="shared" si="34"/>
        <v>Epidemic ongoing</v>
      </c>
      <c r="M61" s="14">
        <f t="shared" si="35"/>
        <v>2.5390459787760354E-6</v>
      </c>
      <c r="N61" s="14">
        <f t="shared" si="36"/>
        <v>1.2008995798110655E-3</v>
      </c>
      <c r="O61" s="3">
        <f t="shared" si="37"/>
        <v>1340.4799847540617</v>
      </c>
      <c r="P61" s="3">
        <f t="shared" si="38"/>
        <v>670.23999237703083</v>
      </c>
      <c r="Q61" s="38">
        <f t="shared" si="39"/>
        <v>134.04799847540616</v>
      </c>
      <c r="R61" s="38">
        <f t="shared" si="40"/>
        <v>670.23999237703083</v>
      </c>
      <c r="S61" s="38">
        <f t="shared" si="41"/>
        <v>1710670.2399923771</v>
      </c>
      <c r="T61" s="38">
        <f t="shared" si="42"/>
        <v>144.72562079023402</v>
      </c>
      <c r="U61" s="39">
        <f t="shared" si="43"/>
        <v>0.10796552163125873</v>
      </c>
      <c r="V61" s="38">
        <f t="shared" si="44"/>
        <v>26.809599695081232</v>
      </c>
      <c r="W61" s="3">
        <f t="shared" si="45"/>
        <v>0</v>
      </c>
      <c r="X61" s="3">
        <f t="shared" si="46"/>
        <v>5.3619199390162464</v>
      </c>
      <c r="Y61" s="3">
        <f t="shared" si="29"/>
        <v>69791.756033984799</v>
      </c>
      <c r="Z61" s="3">
        <f t="shared" si="29"/>
        <v>34895.878016992399</v>
      </c>
      <c r="AA61" s="3">
        <f t="shared" si="47"/>
        <v>100924895.87801696</v>
      </c>
      <c r="AB61" s="3">
        <f t="shared" si="48"/>
        <v>7535.3206532091426</v>
      </c>
      <c r="AC61" s="3">
        <f t="shared" si="49"/>
        <v>1395.835120679696</v>
      </c>
      <c r="AD61" s="3">
        <f t="shared" si="50"/>
        <v>279.16702413593907</v>
      </c>
    </row>
    <row r="62" spans="1:30" x14ac:dyDescent="0.55000000000000004">
      <c r="A62" s="33" t="s">
        <v>39</v>
      </c>
      <c r="E62">
        <v>60</v>
      </c>
      <c r="F62">
        <f t="shared" si="8"/>
        <v>178.5</v>
      </c>
      <c r="G62">
        <f t="shared" si="9"/>
        <v>3.4209445585215605</v>
      </c>
      <c r="H62" s="15">
        <f t="shared" si="30"/>
        <v>16.468272600000002</v>
      </c>
      <c r="I62" s="14">
        <f t="shared" si="31"/>
        <v>2.8891706315789479E-7</v>
      </c>
      <c r="J62" s="14">
        <f t="shared" si="32"/>
        <v>0.99875201253563739</v>
      </c>
      <c r="K62" s="14">
        <f t="shared" si="33"/>
        <v>2.3570691836560798E-5</v>
      </c>
      <c r="L62" s="14" t="str">
        <f t="shared" si="34"/>
        <v>Epidemic ongoing</v>
      </c>
      <c r="M62" s="14">
        <f t="shared" si="35"/>
        <v>2.5448201913113031E-6</v>
      </c>
      <c r="N62" s="14">
        <f t="shared" si="36"/>
        <v>1.2244167725260491E-3</v>
      </c>
      <c r="O62" s="3">
        <f t="shared" si="37"/>
        <v>1343.5294346839655</v>
      </c>
      <c r="P62" s="3">
        <f t="shared" si="38"/>
        <v>671.76471734198276</v>
      </c>
      <c r="Q62" s="38">
        <f t="shared" si="39"/>
        <v>134.35294346839655</v>
      </c>
      <c r="R62" s="38">
        <f t="shared" si="40"/>
        <v>671.76471734198276</v>
      </c>
      <c r="S62" s="38">
        <f t="shared" si="41"/>
        <v>1710671.7647173419</v>
      </c>
      <c r="T62" s="38">
        <f t="shared" si="42"/>
        <v>145.05475090474428</v>
      </c>
      <c r="U62" s="39">
        <f t="shared" si="43"/>
        <v>0.10796544322742366</v>
      </c>
      <c r="V62" s="38">
        <f t="shared" si="44"/>
        <v>26.870588693679309</v>
      </c>
      <c r="W62" s="3">
        <f t="shared" si="45"/>
        <v>0</v>
      </c>
      <c r="X62" s="3">
        <f t="shared" si="46"/>
        <v>5.3741177387358618</v>
      </c>
      <c r="Y62" s="3">
        <f t="shared" si="29"/>
        <v>71135.285468668764</v>
      </c>
      <c r="Z62" s="3">
        <f t="shared" si="29"/>
        <v>35567.642734334382</v>
      </c>
      <c r="AA62" s="3">
        <f t="shared" si="47"/>
        <v>102635567.6427343</v>
      </c>
      <c r="AB62" s="3">
        <f t="shared" si="48"/>
        <v>7680.3754041138873</v>
      </c>
      <c r="AC62" s="3">
        <f t="shared" si="49"/>
        <v>1422.7057093733754</v>
      </c>
      <c r="AD62" s="3">
        <f t="shared" si="50"/>
        <v>284.54114187467496</v>
      </c>
    </row>
    <row r="63" spans="1:30" x14ac:dyDescent="0.55000000000000004">
      <c r="A63" s="33" t="s">
        <v>45</v>
      </c>
      <c r="E63">
        <v>61</v>
      </c>
      <c r="F63">
        <f t="shared" si="8"/>
        <v>181.5</v>
      </c>
      <c r="G63">
        <f t="shared" si="9"/>
        <v>3.4784394250513349</v>
      </c>
      <c r="H63" s="15">
        <f t="shared" si="30"/>
        <v>16.468272600000002</v>
      </c>
      <c r="I63" s="14">
        <f t="shared" si="31"/>
        <v>2.8891706315789479E-7</v>
      </c>
      <c r="J63" s="14">
        <f t="shared" si="32"/>
        <v>0.99872838942915187</v>
      </c>
      <c r="K63" s="14">
        <f t="shared" si="33"/>
        <v>2.3623106485515244E-5</v>
      </c>
      <c r="L63" s="14" t="str">
        <f t="shared" si="34"/>
        <v>Epidemic ongoing</v>
      </c>
      <c r="M63" s="14">
        <f t="shared" si="35"/>
        <v>2.5504773475228312E-6</v>
      </c>
      <c r="N63" s="14">
        <f t="shared" si="36"/>
        <v>1.2479874643626099E-3</v>
      </c>
      <c r="O63" s="3">
        <f t="shared" si="37"/>
        <v>1346.5170696743689</v>
      </c>
      <c r="P63" s="3">
        <f t="shared" si="38"/>
        <v>673.25853483718447</v>
      </c>
      <c r="Q63" s="38">
        <f t="shared" si="39"/>
        <v>134.65170696743689</v>
      </c>
      <c r="R63" s="38">
        <f t="shared" si="40"/>
        <v>673.25853483718447</v>
      </c>
      <c r="S63" s="38">
        <f t="shared" si="41"/>
        <v>1710673.2585348373</v>
      </c>
      <c r="T63" s="38">
        <f t="shared" si="42"/>
        <v>145.37720880880138</v>
      </c>
      <c r="U63" s="39">
        <f t="shared" si="43"/>
        <v>0.10796536641303646</v>
      </c>
      <c r="V63" s="38">
        <f t="shared" si="44"/>
        <v>26.930341393487378</v>
      </c>
      <c r="W63" s="3">
        <f t="shared" si="45"/>
        <v>0</v>
      </c>
      <c r="X63" s="3">
        <f t="shared" si="46"/>
        <v>5.3860682786974756</v>
      </c>
      <c r="Y63" s="3">
        <f t="shared" ref="Y63:Y126" si="51">O63+Y62</f>
        <v>72481.802538343138</v>
      </c>
      <c r="Z63" s="3">
        <f t="shared" ref="Z63:Z126" si="52">P63+Z62</f>
        <v>36240.901269171569</v>
      </c>
      <c r="AA63" s="3">
        <f t="shared" si="47"/>
        <v>104346240.90126914</v>
      </c>
      <c r="AB63" s="3">
        <f t="shared" si="48"/>
        <v>7825.752612922689</v>
      </c>
      <c r="AC63" s="3">
        <f t="shared" si="49"/>
        <v>1449.6360507668628</v>
      </c>
      <c r="AD63" s="3">
        <f t="shared" si="50"/>
        <v>289.92721015337241</v>
      </c>
    </row>
    <row r="64" spans="1:30" x14ac:dyDescent="0.55000000000000004">
      <c r="A64" s="33" t="s">
        <v>42</v>
      </c>
      <c r="E64">
        <v>62</v>
      </c>
      <c r="F64">
        <f t="shared" si="8"/>
        <v>184.5</v>
      </c>
      <c r="G64">
        <f t="shared" si="9"/>
        <v>3.5359342915811087</v>
      </c>
      <c r="H64" s="15">
        <f t="shared" si="30"/>
        <v>16.468272600000002</v>
      </c>
      <c r="I64" s="14">
        <f t="shared" si="31"/>
        <v>2.8891706315789479E-7</v>
      </c>
      <c r="J64" s="14">
        <f t="shared" si="32"/>
        <v>0.99870471498533853</v>
      </c>
      <c r="K64" s="14">
        <f t="shared" si="33"/>
        <v>2.3674443813348489E-5</v>
      </c>
      <c r="L64" s="14" t="str">
        <f t="shared" si="34"/>
        <v>Epidemic ongoing</v>
      </c>
      <c r="M64" s="14">
        <f t="shared" si="35"/>
        <v>2.5560182197760942E-6</v>
      </c>
      <c r="N64" s="14">
        <f t="shared" si="36"/>
        <v>1.2716105708481251E-3</v>
      </c>
      <c r="O64" s="3">
        <f t="shared" si="37"/>
        <v>1349.4432973608639</v>
      </c>
      <c r="P64" s="3">
        <f t="shared" si="38"/>
        <v>674.72164868043194</v>
      </c>
      <c r="Q64" s="38">
        <f t="shared" si="39"/>
        <v>134.94432973608639</v>
      </c>
      <c r="R64" s="38">
        <f t="shared" si="40"/>
        <v>674.72164868043194</v>
      </c>
      <c r="S64" s="38">
        <f t="shared" si="41"/>
        <v>1710674.7216486805</v>
      </c>
      <c r="T64" s="38">
        <f t="shared" si="42"/>
        <v>145.69303852723738</v>
      </c>
      <c r="U64" s="39">
        <f t="shared" si="43"/>
        <v>0.10796529117760818</v>
      </c>
      <c r="V64" s="38">
        <f t="shared" si="44"/>
        <v>26.988865947217278</v>
      </c>
      <c r="W64" s="3">
        <f t="shared" si="45"/>
        <v>0</v>
      </c>
      <c r="X64" s="3">
        <f t="shared" si="46"/>
        <v>5.3977731894434555</v>
      </c>
      <c r="Y64" s="3">
        <f t="shared" si="51"/>
        <v>73831.245835704001</v>
      </c>
      <c r="Z64" s="3">
        <f t="shared" si="52"/>
        <v>36915.622917852001</v>
      </c>
      <c r="AA64" s="3">
        <f t="shared" si="47"/>
        <v>106056915.62291782</v>
      </c>
      <c r="AB64" s="3">
        <f t="shared" si="48"/>
        <v>7971.4456514499261</v>
      </c>
      <c r="AC64" s="3">
        <f t="shared" si="49"/>
        <v>1476.62491671408</v>
      </c>
      <c r="AD64" s="3">
        <f t="shared" si="50"/>
        <v>295.32498334281587</v>
      </c>
    </row>
    <row r="65" spans="1:30" x14ac:dyDescent="0.55000000000000004">
      <c r="A65" s="33" t="s">
        <v>67</v>
      </c>
      <c r="E65">
        <v>63</v>
      </c>
      <c r="F65">
        <f t="shared" si="8"/>
        <v>187.5</v>
      </c>
      <c r="G65">
        <f t="shared" si="9"/>
        <v>3.593429158110883</v>
      </c>
      <c r="H65" s="15">
        <f t="shared" si="30"/>
        <v>16.468272600000002</v>
      </c>
      <c r="I65" s="14">
        <f t="shared" si="31"/>
        <v>2.8891706315789479E-7</v>
      </c>
      <c r="J65" s="14">
        <f t="shared" si="32"/>
        <v>0.9986809902743462</v>
      </c>
      <c r="K65" s="14">
        <f t="shared" si="33"/>
        <v>2.3724710992323317E-5</v>
      </c>
      <c r="L65" s="14" t="str">
        <f t="shared" si="34"/>
        <v>Epidemic ongoing</v>
      </c>
      <c r="M65" s="14">
        <f t="shared" si="35"/>
        <v>2.5614435826627779E-6</v>
      </c>
      <c r="N65" s="14">
        <f t="shared" si="36"/>
        <v>1.2952850146614736E-3</v>
      </c>
      <c r="O65" s="3">
        <f t="shared" si="37"/>
        <v>1352.3085265624291</v>
      </c>
      <c r="P65" s="3">
        <f t="shared" si="38"/>
        <v>676.15426328121453</v>
      </c>
      <c r="Q65" s="38">
        <f t="shared" si="39"/>
        <v>135.23085265624292</v>
      </c>
      <c r="R65" s="38">
        <f t="shared" si="40"/>
        <v>676.15426328121453</v>
      </c>
      <c r="S65" s="38">
        <f t="shared" si="41"/>
        <v>1710676.1542632813</v>
      </c>
      <c r="T65" s="38">
        <f t="shared" si="42"/>
        <v>146.00228421177835</v>
      </c>
      <c r="U65" s="39">
        <f t="shared" si="43"/>
        <v>0.10796521751061974</v>
      </c>
      <c r="V65" s="38">
        <f t="shared" si="44"/>
        <v>27.046170531248581</v>
      </c>
      <c r="W65" s="3">
        <f t="shared" si="45"/>
        <v>0</v>
      </c>
      <c r="X65" s="3">
        <f t="shared" si="46"/>
        <v>5.4092341062497162</v>
      </c>
      <c r="Y65" s="3">
        <f t="shared" si="51"/>
        <v>75183.554362266426</v>
      </c>
      <c r="Z65" s="3">
        <f t="shared" si="52"/>
        <v>37591.777181133213</v>
      </c>
      <c r="AA65" s="3">
        <f t="shared" si="47"/>
        <v>107767591.7771811</v>
      </c>
      <c r="AB65" s="3">
        <f t="shared" si="48"/>
        <v>8117.4479356617048</v>
      </c>
      <c r="AC65" s="3">
        <f t="shared" si="49"/>
        <v>1503.6710872453286</v>
      </c>
      <c r="AD65" s="3">
        <f t="shared" si="50"/>
        <v>300.73421744906557</v>
      </c>
    </row>
    <row r="66" spans="1:30" x14ac:dyDescent="0.55000000000000004">
      <c r="E66">
        <v>64</v>
      </c>
      <c r="F66">
        <f t="shared" si="8"/>
        <v>190.5</v>
      </c>
      <c r="G66">
        <f t="shared" si="9"/>
        <v>3.6509240246406569</v>
      </c>
      <c r="H66" s="15">
        <f t="shared" si="30"/>
        <v>16.468272600000002</v>
      </c>
      <c r="I66" s="14">
        <f t="shared" si="31"/>
        <v>2.8891706315789479E-7</v>
      </c>
      <c r="J66" s="14">
        <f t="shared" si="32"/>
        <v>0.99865721635913074</v>
      </c>
      <c r="K66" s="14">
        <f t="shared" si="33"/>
        <v>2.3773915215463681E-5</v>
      </c>
      <c r="L66" s="14" t="str">
        <f t="shared" si="34"/>
        <v>Epidemic ongoing</v>
      </c>
      <c r="M66" s="14">
        <f t="shared" si="35"/>
        <v>2.566754213000988E-6</v>
      </c>
      <c r="N66" s="14">
        <f t="shared" si="36"/>
        <v>1.3190097256537969E-3</v>
      </c>
      <c r="O66" s="3">
        <f t="shared" si="37"/>
        <v>1355.1131672814299</v>
      </c>
      <c r="P66" s="3">
        <f t="shared" si="38"/>
        <v>677.55658364071496</v>
      </c>
      <c r="Q66" s="38">
        <f t="shared" si="39"/>
        <v>135.51131672814299</v>
      </c>
      <c r="R66" s="38">
        <f t="shared" si="40"/>
        <v>677.55658364071496</v>
      </c>
      <c r="S66" s="38">
        <f t="shared" si="41"/>
        <v>1710677.5565836406</v>
      </c>
      <c r="T66" s="38">
        <f t="shared" si="42"/>
        <v>146.30499014105632</v>
      </c>
      <c r="U66" s="39">
        <f t="shared" si="43"/>
        <v>0.1079651454015218</v>
      </c>
      <c r="V66" s="38">
        <f t="shared" si="44"/>
        <v>27.1022633456286</v>
      </c>
      <c r="W66" s="3">
        <f t="shared" si="45"/>
        <v>0</v>
      </c>
      <c r="X66" s="3">
        <f t="shared" si="46"/>
        <v>5.4204526691257202</v>
      </c>
      <c r="Y66" s="3">
        <f t="shared" si="51"/>
        <v>76538.667529547849</v>
      </c>
      <c r="Z66" s="3">
        <f t="shared" si="52"/>
        <v>38269.333764773924</v>
      </c>
      <c r="AA66" s="3">
        <f t="shared" si="47"/>
        <v>109478269.33376475</v>
      </c>
      <c r="AB66" s="3">
        <f t="shared" si="48"/>
        <v>8263.7529258027607</v>
      </c>
      <c r="AC66" s="3">
        <f t="shared" si="49"/>
        <v>1530.7733505909573</v>
      </c>
      <c r="AD66" s="3">
        <f t="shared" si="50"/>
        <v>306.15467011819129</v>
      </c>
    </row>
    <row r="67" spans="1:30" x14ac:dyDescent="0.55000000000000004">
      <c r="E67">
        <v>65</v>
      </c>
      <c r="F67">
        <f t="shared" si="8"/>
        <v>193.5</v>
      </c>
      <c r="G67">
        <f t="shared" si="9"/>
        <v>3.7084188911704312</v>
      </c>
      <c r="H67" s="15">
        <f t="shared" si="30"/>
        <v>16.468272600000002</v>
      </c>
      <c r="I67" s="14">
        <f t="shared" si="31"/>
        <v>2.8891706315789479E-7</v>
      </c>
      <c r="J67" s="14">
        <f t="shared" si="32"/>
        <v>0.99863339429543518</v>
      </c>
      <c r="K67" s="14">
        <f t="shared" si="33"/>
        <v>2.3822063695555507E-5</v>
      </c>
      <c r="L67" s="14" t="str">
        <f t="shared" si="34"/>
        <v>Epidemic ongoing</v>
      </c>
      <c r="M67" s="14">
        <f t="shared" si="35"/>
        <v>2.5719508897276175E-6</v>
      </c>
      <c r="N67" s="14">
        <f t="shared" si="36"/>
        <v>1.3427836408692606E-3</v>
      </c>
      <c r="O67" s="3">
        <f t="shared" si="37"/>
        <v>1357.8576306466639</v>
      </c>
      <c r="P67" s="3">
        <f t="shared" si="38"/>
        <v>678.92881532333195</v>
      </c>
      <c r="Q67" s="38">
        <f t="shared" si="39"/>
        <v>135.78576306466638</v>
      </c>
      <c r="R67" s="38">
        <f t="shared" si="40"/>
        <v>678.92881532333195</v>
      </c>
      <c r="S67" s="38">
        <f t="shared" si="41"/>
        <v>1710678.9288153234</v>
      </c>
      <c r="T67" s="38">
        <f t="shared" si="42"/>
        <v>146.6012007144742</v>
      </c>
      <c r="U67" s="39">
        <f t="shared" si="43"/>
        <v>0.10796507483973639</v>
      </c>
      <c r="V67" s="38">
        <f t="shared" si="44"/>
        <v>27.157152612933277</v>
      </c>
      <c r="W67" s="3">
        <f t="shared" si="45"/>
        <v>0</v>
      </c>
      <c r="X67" s="3">
        <f t="shared" si="46"/>
        <v>5.4314305225866555</v>
      </c>
      <c r="Y67" s="3">
        <f t="shared" si="51"/>
        <v>77896.52516019452</v>
      </c>
      <c r="Z67" s="3">
        <f t="shared" si="52"/>
        <v>38948.26258009726</v>
      </c>
      <c r="AA67" s="3">
        <f t="shared" si="47"/>
        <v>111188948.26258007</v>
      </c>
      <c r="AB67" s="3">
        <f t="shared" si="48"/>
        <v>8410.3541265172353</v>
      </c>
      <c r="AC67" s="3">
        <f t="shared" si="49"/>
        <v>1557.9305032038906</v>
      </c>
      <c r="AD67" s="3">
        <f t="shared" si="50"/>
        <v>311.58610064077794</v>
      </c>
    </row>
    <row r="68" spans="1:30" x14ac:dyDescent="0.55000000000000004">
      <c r="E68">
        <v>66</v>
      </c>
      <c r="F68">
        <f t="shared" ref="F68:F131" si="53">(E68-0.5)*$C$4</f>
        <v>196.5</v>
      </c>
      <c r="G68">
        <f t="shared" ref="G68:G131" si="54">F68*7/365.25</f>
        <v>3.7659137577002055</v>
      </c>
      <c r="H68" s="15">
        <f t="shared" si="30"/>
        <v>16.468272600000002</v>
      </c>
      <c r="I68" s="14">
        <f t="shared" si="31"/>
        <v>2.8891706315789479E-7</v>
      </c>
      <c r="J68" s="14">
        <f t="shared" si="32"/>
        <v>0.99860952513177015</v>
      </c>
      <c r="K68" s="14">
        <f t="shared" si="33"/>
        <v>2.3869163665035664E-5</v>
      </c>
      <c r="L68" s="14" t="str">
        <f t="shared" si="34"/>
        <v>Epidemic ongoing</v>
      </c>
      <c r="M68" s="14">
        <f t="shared" si="35"/>
        <v>2.5770343938865726E-6</v>
      </c>
      <c r="N68" s="14">
        <f t="shared" si="36"/>
        <v>1.3666057045648161E-3</v>
      </c>
      <c r="O68" s="3">
        <f t="shared" si="37"/>
        <v>1360.5423289070329</v>
      </c>
      <c r="P68" s="3">
        <f t="shared" si="38"/>
        <v>680.27116445351646</v>
      </c>
      <c r="Q68" s="38">
        <f t="shared" si="39"/>
        <v>136.0542328907033</v>
      </c>
      <c r="R68" s="38">
        <f t="shared" si="40"/>
        <v>680.27116445351646</v>
      </c>
      <c r="S68" s="38">
        <f t="shared" si="41"/>
        <v>1710680.2711644536</v>
      </c>
      <c r="T68" s="38">
        <f t="shared" si="42"/>
        <v>146.89096045153465</v>
      </c>
      <c r="U68" s="39">
        <f t="shared" si="43"/>
        <v>0.1079650058146569</v>
      </c>
      <c r="V68" s="38">
        <f t="shared" si="44"/>
        <v>27.210846578140661</v>
      </c>
      <c r="W68" s="3">
        <f t="shared" si="45"/>
        <v>0</v>
      </c>
      <c r="X68" s="3">
        <f t="shared" si="46"/>
        <v>5.4421693156281323</v>
      </c>
      <c r="Y68" s="3">
        <f t="shared" si="51"/>
        <v>79257.067489101551</v>
      </c>
      <c r="Z68" s="3">
        <f t="shared" si="52"/>
        <v>39628.533744550776</v>
      </c>
      <c r="AA68" s="3">
        <f t="shared" si="47"/>
        <v>112899628.53374451</v>
      </c>
      <c r="AB68" s="3">
        <f t="shared" si="48"/>
        <v>8557.2450869687691</v>
      </c>
      <c r="AC68" s="3">
        <f t="shared" si="49"/>
        <v>1585.1413497820313</v>
      </c>
      <c r="AD68" s="3">
        <f t="shared" si="50"/>
        <v>317.02826995640606</v>
      </c>
    </row>
    <row r="69" spans="1:30" x14ac:dyDescent="0.55000000000000004">
      <c r="E69">
        <v>67</v>
      </c>
      <c r="F69">
        <f t="shared" si="53"/>
        <v>199.5</v>
      </c>
      <c r="G69">
        <f t="shared" si="54"/>
        <v>3.8234086242299794</v>
      </c>
      <c r="H69" s="15">
        <f t="shared" si="30"/>
        <v>16.468272600000002</v>
      </c>
      <c r="I69" s="14">
        <f t="shared" si="31"/>
        <v>2.8891706315789479E-7</v>
      </c>
      <c r="J69" s="14">
        <f t="shared" si="32"/>
        <v>0.99858560990939516</v>
      </c>
      <c r="K69" s="14">
        <f t="shared" si="33"/>
        <v>2.3915222374992773E-5</v>
      </c>
      <c r="L69" s="14" t="str">
        <f t="shared" si="34"/>
        <v>Epidemic ongoing</v>
      </c>
      <c r="M69" s="14">
        <f t="shared" si="35"/>
        <v>2.5820055085211392E-6</v>
      </c>
      <c r="N69" s="14">
        <f t="shared" si="36"/>
        <v>1.3904748682298518E-3</v>
      </c>
      <c r="O69" s="3">
        <f t="shared" si="37"/>
        <v>1363.167675374588</v>
      </c>
      <c r="P69" s="3">
        <f t="shared" si="38"/>
        <v>681.58383768729402</v>
      </c>
      <c r="Q69" s="38">
        <f t="shared" si="39"/>
        <v>136.31676753745882</v>
      </c>
      <c r="R69" s="38">
        <f t="shared" si="40"/>
        <v>681.58383768729402</v>
      </c>
      <c r="S69" s="38">
        <f t="shared" si="41"/>
        <v>1710681.5838376873</v>
      </c>
      <c r="T69" s="38">
        <f t="shared" si="42"/>
        <v>147.17431398570494</v>
      </c>
      <c r="U69" s="39">
        <f t="shared" si="43"/>
        <v>0.10796493831564966</v>
      </c>
      <c r="V69" s="38">
        <f t="shared" si="44"/>
        <v>27.263353507491761</v>
      </c>
      <c r="W69" s="3">
        <f t="shared" si="45"/>
        <v>0</v>
      </c>
      <c r="X69" s="3">
        <f t="shared" si="46"/>
        <v>5.4526707014983522</v>
      </c>
      <c r="Y69" s="3">
        <f t="shared" si="51"/>
        <v>80620.235164476137</v>
      </c>
      <c r="Z69" s="3">
        <f t="shared" si="52"/>
        <v>40310.117582238068</v>
      </c>
      <c r="AA69" s="3">
        <f t="shared" si="47"/>
        <v>114610310.1175822</v>
      </c>
      <c r="AB69" s="3">
        <f t="shared" si="48"/>
        <v>8704.4194009544735</v>
      </c>
      <c r="AC69" s="3">
        <f t="shared" si="49"/>
        <v>1612.404703289523</v>
      </c>
      <c r="AD69" s="3">
        <f t="shared" si="50"/>
        <v>322.4809406579044</v>
      </c>
    </row>
    <row r="70" spans="1:30" x14ac:dyDescent="0.55000000000000004">
      <c r="E70">
        <v>68</v>
      </c>
      <c r="F70">
        <f t="shared" si="53"/>
        <v>202.5</v>
      </c>
      <c r="G70">
        <f t="shared" si="54"/>
        <v>3.8809034907597537</v>
      </c>
      <c r="H70" s="15">
        <f t="shared" si="30"/>
        <v>16.468272600000002</v>
      </c>
      <c r="I70" s="14">
        <f t="shared" si="31"/>
        <v>2.8891706315789479E-7</v>
      </c>
      <c r="J70" s="14">
        <f t="shared" si="32"/>
        <v>0.99856164966229999</v>
      </c>
      <c r="K70" s="14">
        <f t="shared" si="33"/>
        <v>2.3960247095167198E-5</v>
      </c>
      <c r="L70" s="14" t="str">
        <f t="shared" si="34"/>
        <v>Epidemic ongoing</v>
      </c>
      <c r="M70" s="14">
        <f t="shared" si="35"/>
        <v>2.5868650186741896E-6</v>
      </c>
      <c r="N70" s="14">
        <f t="shared" si="36"/>
        <v>1.4143900906048446E-3</v>
      </c>
      <c r="O70" s="3">
        <f t="shared" si="37"/>
        <v>1365.7340844245302</v>
      </c>
      <c r="P70" s="3">
        <f t="shared" si="38"/>
        <v>682.86704221226512</v>
      </c>
      <c r="Q70" s="38">
        <f t="shared" si="39"/>
        <v>136.57340844245303</v>
      </c>
      <c r="R70" s="38">
        <f t="shared" si="40"/>
        <v>682.86704221226512</v>
      </c>
      <c r="S70" s="38">
        <f t="shared" si="41"/>
        <v>1710682.8670422123</v>
      </c>
      <c r="T70" s="38">
        <f t="shared" si="42"/>
        <v>147.45130606442882</v>
      </c>
      <c r="U70" s="39">
        <f t="shared" si="43"/>
        <v>0.10796487233205382</v>
      </c>
      <c r="V70" s="38">
        <f t="shared" si="44"/>
        <v>27.314681688490605</v>
      </c>
      <c r="W70" s="3">
        <f t="shared" si="45"/>
        <v>0</v>
      </c>
      <c r="X70" s="3">
        <f t="shared" si="46"/>
        <v>5.462936337698121</v>
      </c>
      <c r="Y70" s="3">
        <f t="shared" si="51"/>
        <v>81985.96924890067</v>
      </c>
      <c r="Z70" s="3">
        <f t="shared" si="52"/>
        <v>40992.984624450335</v>
      </c>
      <c r="AA70" s="3">
        <f t="shared" si="47"/>
        <v>116320992.98462442</v>
      </c>
      <c r="AB70" s="3">
        <f t="shared" si="48"/>
        <v>8851.870707018903</v>
      </c>
      <c r="AC70" s="3">
        <f t="shared" si="49"/>
        <v>1639.7193849780135</v>
      </c>
      <c r="AD70" s="3">
        <f t="shared" si="50"/>
        <v>327.94387699560252</v>
      </c>
    </row>
    <row r="71" spans="1:30" x14ac:dyDescent="0.55000000000000004">
      <c r="E71">
        <v>69</v>
      </c>
      <c r="F71">
        <f t="shared" si="53"/>
        <v>205.5</v>
      </c>
      <c r="G71">
        <f t="shared" si="54"/>
        <v>3.9383983572895276</v>
      </c>
      <c r="H71" s="15">
        <f t="shared" si="30"/>
        <v>16.468272600000002</v>
      </c>
      <c r="I71" s="14">
        <f t="shared" si="31"/>
        <v>2.8891706315789479E-7</v>
      </c>
      <c r="J71" s="14">
        <f t="shared" si="32"/>
        <v>0.99853764541718693</v>
      </c>
      <c r="K71" s="14">
        <f t="shared" si="33"/>
        <v>2.4004245113062872E-5</v>
      </c>
      <c r="L71" s="14" t="str">
        <f t="shared" si="34"/>
        <v>Epidemic ongoing</v>
      </c>
      <c r="M71" s="14">
        <f t="shared" si="35"/>
        <v>2.5916137112925357E-6</v>
      </c>
      <c r="N71" s="14">
        <f t="shared" si="36"/>
        <v>1.4383503377000117E-3</v>
      </c>
      <c r="O71" s="3">
        <f t="shared" si="37"/>
        <v>1368.2419714445837</v>
      </c>
      <c r="P71" s="3">
        <f t="shared" si="38"/>
        <v>684.12098572229183</v>
      </c>
      <c r="Q71" s="38">
        <f t="shared" si="39"/>
        <v>136.82419714445837</v>
      </c>
      <c r="R71" s="38">
        <f t="shared" si="40"/>
        <v>684.12098572229183</v>
      </c>
      <c r="S71" s="38">
        <f t="shared" si="41"/>
        <v>1710684.1209857224</v>
      </c>
      <c r="T71" s="38">
        <f t="shared" si="42"/>
        <v>147.72198154367453</v>
      </c>
      <c r="U71" s="39">
        <f t="shared" si="43"/>
        <v>0.10796480785318283</v>
      </c>
      <c r="V71" s="38">
        <f t="shared" si="44"/>
        <v>27.364839428891674</v>
      </c>
      <c r="W71" s="3">
        <f t="shared" si="45"/>
        <v>0</v>
      </c>
      <c r="X71" s="3">
        <f t="shared" si="46"/>
        <v>5.4729678857783348</v>
      </c>
      <c r="Y71" s="3">
        <f t="shared" si="51"/>
        <v>83354.211220345256</v>
      </c>
      <c r="Z71" s="3">
        <f t="shared" si="52"/>
        <v>41677.105610172628</v>
      </c>
      <c r="AA71" s="3">
        <f t="shared" si="47"/>
        <v>118031677.10561013</v>
      </c>
      <c r="AB71" s="3">
        <f t="shared" si="48"/>
        <v>8999.5926885625777</v>
      </c>
      <c r="AC71" s="3">
        <f t="shared" si="49"/>
        <v>1667.0842244069052</v>
      </c>
      <c r="AD71" s="3">
        <f t="shared" si="50"/>
        <v>333.41684488138088</v>
      </c>
    </row>
    <row r="72" spans="1:30" x14ac:dyDescent="0.55000000000000004">
      <c r="E72">
        <v>70</v>
      </c>
      <c r="F72">
        <f t="shared" si="53"/>
        <v>208.5</v>
      </c>
      <c r="G72">
        <f t="shared" si="54"/>
        <v>3.9958932238193019</v>
      </c>
      <c r="H72" s="15">
        <f t="shared" si="30"/>
        <v>16.468272600000002</v>
      </c>
      <c r="I72" s="14">
        <f t="shared" si="31"/>
        <v>2.8891706315789479E-7</v>
      </c>
      <c r="J72" s="14">
        <f t="shared" si="32"/>
        <v>0.99851359819345353</v>
      </c>
      <c r="K72" s="14">
        <f t="shared" si="33"/>
        <v>2.4047223733392187E-5</v>
      </c>
      <c r="L72" s="14" t="str">
        <f t="shared" si="34"/>
        <v>Epidemic ongoing</v>
      </c>
      <c r="M72" s="14">
        <f t="shared" si="35"/>
        <v>2.5962523751672176E-6</v>
      </c>
      <c r="N72" s="14">
        <f t="shared" si="36"/>
        <v>1.4623545828130746E-3</v>
      </c>
      <c r="O72" s="3">
        <f t="shared" si="37"/>
        <v>1370.6917528033546</v>
      </c>
      <c r="P72" s="3">
        <f t="shared" si="38"/>
        <v>685.34587640167729</v>
      </c>
      <c r="Q72" s="38">
        <f t="shared" si="39"/>
        <v>137.06917528033546</v>
      </c>
      <c r="R72" s="38">
        <f t="shared" si="40"/>
        <v>685.34587640167729</v>
      </c>
      <c r="S72" s="38">
        <f t="shared" si="41"/>
        <v>1710685.3458764018</v>
      </c>
      <c r="T72" s="38">
        <f t="shared" si="42"/>
        <v>147.98638538453139</v>
      </c>
      <c r="U72" s="39">
        <f t="shared" si="43"/>
        <v>0.10796474486832501</v>
      </c>
      <c r="V72" s="38">
        <f t="shared" si="44"/>
        <v>27.413835056067093</v>
      </c>
      <c r="W72" s="3">
        <f t="shared" si="45"/>
        <v>0</v>
      </c>
      <c r="X72" s="3">
        <f t="shared" si="46"/>
        <v>5.4827670112134186</v>
      </c>
      <c r="Y72" s="3">
        <f t="shared" si="51"/>
        <v>84724.902973148608</v>
      </c>
      <c r="Z72" s="3">
        <f t="shared" si="52"/>
        <v>42362.451486574304</v>
      </c>
      <c r="AA72" s="3">
        <f t="shared" si="47"/>
        <v>119742362.45148653</v>
      </c>
      <c r="AB72" s="3">
        <f t="shared" si="48"/>
        <v>9147.5790739471086</v>
      </c>
      <c r="AC72" s="3">
        <f t="shared" si="49"/>
        <v>1694.4980594629722</v>
      </c>
      <c r="AD72" s="3">
        <f t="shared" si="50"/>
        <v>338.89961189259429</v>
      </c>
    </row>
    <row r="73" spans="1:30" x14ac:dyDescent="0.55000000000000004">
      <c r="E73">
        <v>71</v>
      </c>
      <c r="F73">
        <f t="shared" si="53"/>
        <v>211.5</v>
      </c>
      <c r="G73">
        <f t="shared" si="54"/>
        <v>4.0533880903490758</v>
      </c>
      <c r="H73" s="15">
        <f t="shared" si="30"/>
        <v>16.468272600000002</v>
      </c>
      <c r="I73" s="14">
        <f t="shared" si="31"/>
        <v>2.8891706315789479E-7</v>
      </c>
      <c r="J73" s="14">
        <f t="shared" si="32"/>
        <v>0.99848950900317612</v>
      </c>
      <c r="K73" s="14">
        <f t="shared" si="33"/>
        <v>2.4089190277409855E-5</v>
      </c>
      <c r="L73" s="14" t="str">
        <f t="shared" si="34"/>
        <v>Epidemic ongoing</v>
      </c>
      <c r="M73" s="14">
        <f t="shared" si="35"/>
        <v>2.6007818008618215E-6</v>
      </c>
      <c r="N73" s="14">
        <f t="shared" si="36"/>
        <v>1.4864018065464668E-3</v>
      </c>
      <c r="O73" s="3">
        <f t="shared" si="37"/>
        <v>1373.0838458123617</v>
      </c>
      <c r="P73" s="3">
        <f t="shared" si="38"/>
        <v>686.54192290618084</v>
      </c>
      <c r="Q73" s="38">
        <f t="shared" si="39"/>
        <v>137.30838458123617</v>
      </c>
      <c r="R73" s="38">
        <f t="shared" si="40"/>
        <v>686.54192290618084</v>
      </c>
      <c r="S73" s="38">
        <f t="shared" si="41"/>
        <v>1710686.5419229062</v>
      </c>
      <c r="T73" s="38">
        <f t="shared" si="42"/>
        <v>148.24456264912382</v>
      </c>
      <c r="U73" s="39">
        <f t="shared" si="43"/>
        <v>0.10796468336674477</v>
      </c>
      <c r="V73" s="38">
        <f t="shared" si="44"/>
        <v>27.461676916247235</v>
      </c>
      <c r="W73" s="3">
        <f t="shared" si="45"/>
        <v>0</v>
      </c>
      <c r="X73" s="3">
        <f t="shared" si="46"/>
        <v>5.492335383249447</v>
      </c>
      <c r="Y73" s="3">
        <f t="shared" si="51"/>
        <v>86097.98681896097</v>
      </c>
      <c r="Z73" s="3">
        <f t="shared" si="52"/>
        <v>43048.993409480485</v>
      </c>
      <c r="AA73" s="3">
        <f t="shared" si="47"/>
        <v>121453048.99340944</v>
      </c>
      <c r="AB73" s="3">
        <f t="shared" si="48"/>
        <v>9295.823636596233</v>
      </c>
      <c r="AC73" s="3">
        <f t="shared" si="49"/>
        <v>1721.9597363792193</v>
      </c>
      <c r="AD73" s="3">
        <f t="shared" si="50"/>
        <v>344.39194727584373</v>
      </c>
    </row>
    <row r="74" spans="1:30" x14ac:dyDescent="0.55000000000000004">
      <c r="E74">
        <v>72</v>
      </c>
      <c r="F74">
        <f t="shared" si="53"/>
        <v>214.5</v>
      </c>
      <c r="G74">
        <f t="shared" si="54"/>
        <v>4.1108829568788501</v>
      </c>
      <c r="H74" s="15">
        <f t="shared" si="30"/>
        <v>16.468272600000002</v>
      </c>
      <c r="I74" s="14">
        <f t="shared" si="31"/>
        <v>2.8891706315789479E-7</v>
      </c>
      <c r="J74" s="14">
        <f t="shared" si="32"/>
        <v>0.99846537885109332</v>
      </c>
      <c r="K74" s="14">
        <f t="shared" si="33"/>
        <v>2.4130152082801892E-5</v>
      </c>
      <c r="L74" s="14" t="str">
        <f t="shared" si="34"/>
        <v>Epidemic ongoing</v>
      </c>
      <c r="M74" s="14">
        <f t="shared" si="35"/>
        <v>2.6052027807007038E-6</v>
      </c>
      <c r="N74" s="14">
        <f t="shared" si="36"/>
        <v>1.5104909968238767E-3</v>
      </c>
      <c r="O74" s="3">
        <f t="shared" si="37"/>
        <v>1375.418668719708</v>
      </c>
      <c r="P74" s="3">
        <f t="shared" si="38"/>
        <v>687.70933435985398</v>
      </c>
      <c r="Q74" s="38">
        <f t="shared" si="39"/>
        <v>137.5418668719708</v>
      </c>
      <c r="R74" s="38">
        <f t="shared" si="40"/>
        <v>687.70933435985398</v>
      </c>
      <c r="S74" s="38">
        <f t="shared" si="41"/>
        <v>1710687.70933436</v>
      </c>
      <c r="T74" s="38">
        <f t="shared" si="42"/>
        <v>148.49655849994011</v>
      </c>
      <c r="U74" s="39">
        <f t="shared" si="43"/>
        <v>0.1079646233376826</v>
      </c>
      <c r="V74" s="38">
        <f t="shared" si="44"/>
        <v>27.508373374394161</v>
      </c>
      <c r="W74" s="3">
        <f t="shared" si="45"/>
        <v>0</v>
      </c>
      <c r="X74" s="3">
        <f t="shared" si="46"/>
        <v>5.5016746748788323</v>
      </c>
      <c r="Y74" s="3">
        <f t="shared" si="51"/>
        <v>87473.405487680677</v>
      </c>
      <c r="Z74" s="3">
        <f t="shared" si="52"/>
        <v>43736.702743840338</v>
      </c>
      <c r="AA74" s="3">
        <f t="shared" si="47"/>
        <v>123163736.7027438</v>
      </c>
      <c r="AB74" s="3">
        <f t="shared" si="48"/>
        <v>9444.3201950961738</v>
      </c>
      <c r="AC74" s="3">
        <f t="shared" si="49"/>
        <v>1749.4681097536134</v>
      </c>
      <c r="AD74" s="3">
        <f t="shared" si="50"/>
        <v>349.89362195072255</v>
      </c>
    </row>
    <row r="75" spans="1:30" x14ac:dyDescent="0.55000000000000004">
      <c r="E75">
        <v>73</v>
      </c>
      <c r="F75">
        <f t="shared" si="53"/>
        <v>217.5</v>
      </c>
      <c r="G75">
        <f t="shared" si="54"/>
        <v>4.1683778234086244</v>
      </c>
      <c r="H75" s="15">
        <f t="shared" si="30"/>
        <v>16.468272600000002</v>
      </c>
      <c r="I75" s="14">
        <f t="shared" si="31"/>
        <v>2.8891706315789479E-7</v>
      </c>
      <c r="J75" s="14">
        <f t="shared" si="32"/>
        <v>0.99844120873459086</v>
      </c>
      <c r="K75" s="14">
        <f t="shared" si="33"/>
        <v>2.4170116502464367E-5</v>
      </c>
      <c r="L75" s="14" t="str">
        <f t="shared" si="34"/>
        <v>Epidemic ongoing</v>
      </c>
      <c r="M75" s="14">
        <f t="shared" si="35"/>
        <v>2.6095161086373857E-6</v>
      </c>
      <c r="N75" s="14">
        <f t="shared" si="36"/>
        <v>1.5346211489066786E-3</v>
      </c>
      <c r="O75" s="3">
        <f t="shared" si="37"/>
        <v>1377.696640640469</v>
      </c>
      <c r="P75" s="3">
        <f t="shared" si="38"/>
        <v>688.84832032023451</v>
      </c>
      <c r="Q75" s="38">
        <f t="shared" si="39"/>
        <v>137.76966406404691</v>
      </c>
      <c r="R75" s="38">
        <f t="shared" si="40"/>
        <v>688.84832032023451</v>
      </c>
      <c r="S75" s="38">
        <f t="shared" si="41"/>
        <v>1710688.8483203202</v>
      </c>
      <c r="T75" s="38">
        <f t="shared" si="42"/>
        <v>148.742418192331</v>
      </c>
      <c r="U75" s="39">
        <f t="shared" si="43"/>
        <v>0.10796456477035687</v>
      </c>
      <c r="V75" s="38">
        <f t="shared" si="44"/>
        <v>27.553932812809382</v>
      </c>
      <c r="W75" s="3">
        <f t="shared" si="45"/>
        <v>0</v>
      </c>
      <c r="X75" s="3">
        <f t="shared" si="46"/>
        <v>5.5107865625618766</v>
      </c>
      <c r="Y75" s="3">
        <f t="shared" si="51"/>
        <v>88851.102128321145</v>
      </c>
      <c r="Z75" s="3">
        <f t="shared" si="52"/>
        <v>44425.551064160572</v>
      </c>
      <c r="AA75" s="3">
        <f t="shared" si="47"/>
        <v>124874425.55106412</v>
      </c>
      <c r="AB75" s="3">
        <f t="shared" si="48"/>
        <v>9593.0626132885045</v>
      </c>
      <c r="AC75" s="3">
        <f t="shared" si="49"/>
        <v>1777.0220425664227</v>
      </c>
      <c r="AD75" s="3">
        <f t="shared" si="50"/>
        <v>355.40440851328441</v>
      </c>
    </row>
    <row r="76" spans="1:30" x14ac:dyDescent="0.55000000000000004">
      <c r="E76">
        <v>74</v>
      </c>
      <c r="F76">
        <f t="shared" si="53"/>
        <v>220.5</v>
      </c>
      <c r="G76">
        <f t="shared" si="54"/>
        <v>4.2258726899383987</v>
      </c>
      <c r="H76" s="15">
        <f t="shared" si="30"/>
        <v>16.468272600000002</v>
      </c>
      <c r="I76" s="14">
        <f t="shared" si="31"/>
        <v>2.8891706315789479E-7</v>
      </c>
      <c r="J76" s="14">
        <f t="shared" si="32"/>
        <v>0.99841699964368658</v>
      </c>
      <c r="K76" s="14">
        <f t="shared" si="33"/>
        <v>2.4209090904281361E-5</v>
      </c>
      <c r="L76" s="14" t="str">
        <f t="shared" si="34"/>
        <v>Epidemic ongoing</v>
      </c>
      <c r="M76" s="14">
        <f t="shared" si="35"/>
        <v>2.6137225802308006E-6</v>
      </c>
      <c r="N76" s="14">
        <f t="shared" si="36"/>
        <v>1.5587912654091429E-3</v>
      </c>
      <c r="O76" s="3">
        <f t="shared" si="37"/>
        <v>1379.9181815440375</v>
      </c>
      <c r="P76" s="3">
        <f t="shared" si="38"/>
        <v>689.95909077201873</v>
      </c>
      <c r="Q76" s="38">
        <f t="shared" si="39"/>
        <v>137.99181815440375</v>
      </c>
      <c r="R76" s="38">
        <f t="shared" si="40"/>
        <v>689.95909077201873</v>
      </c>
      <c r="S76" s="38">
        <f t="shared" si="41"/>
        <v>1710689.9590907721</v>
      </c>
      <c r="T76" s="38">
        <f t="shared" si="42"/>
        <v>148.98218707315564</v>
      </c>
      <c r="U76" s="39">
        <f t="shared" si="43"/>
        <v>0.10796450765396423</v>
      </c>
      <c r="V76" s="38">
        <f t="shared" si="44"/>
        <v>27.598363630880751</v>
      </c>
      <c r="W76" s="3">
        <f t="shared" si="45"/>
        <v>0</v>
      </c>
      <c r="X76" s="3">
        <f t="shared" si="46"/>
        <v>5.5196727261761502</v>
      </c>
      <c r="Y76" s="3">
        <f t="shared" si="51"/>
        <v>90231.020309865184</v>
      </c>
      <c r="Z76" s="3">
        <f t="shared" si="52"/>
        <v>45115.510154932592</v>
      </c>
      <c r="AA76" s="3">
        <f t="shared" si="47"/>
        <v>126585115.51015489</v>
      </c>
      <c r="AB76" s="3">
        <f t="shared" si="48"/>
        <v>9742.0448003616602</v>
      </c>
      <c r="AC76" s="3">
        <f t="shared" si="49"/>
        <v>1804.6204061973035</v>
      </c>
      <c r="AD76" s="3">
        <f t="shared" si="50"/>
        <v>360.92408123946058</v>
      </c>
    </row>
    <row r="77" spans="1:30" x14ac:dyDescent="0.55000000000000004">
      <c r="E77">
        <v>75</v>
      </c>
      <c r="F77">
        <f t="shared" si="53"/>
        <v>223.5</v>
      </c>
      <c r="G77">
        <f t="shared" si="54"/>
        <v>4.2833675564681721</v>
      </c>
      <c r="H77" s="15">
        <f t="shared" si="30"/>
        <v>16.468272600000002</v>
      </c>
      <c r="I77" s="14">
        <f t="shared" si="31"/>
        <v>2.8891706315789479E-7</v>
      </c>
      <c r="J77" s="14">
        <f t="shared" si="32"/>
        <v>0.99839275256101623</v>
      </c>
      <c r="K77" s="14">
        <f t="shared" si="33"/>
        <v>2.4247082670347808E-5</v>
      </c>
      <c r="L77" s="14" t="str">
        <f t="shared" si="34"/>
        <v>Epidemic ongoing</v>
      </c>
      <c r="M77" s="14">
        <f t="shared" si="35"/>
        <v>2.6178229925616211E-6</v>
      </c>
      <c r="N77" s="14">
        <f t="shared" si="36"/>
        <v>1.5830003563134243E-3</v>
      </c>
      <c r="O77" s="3">
        <f t="shared" si="37"/>
        <v>1382.0837122098251</v>
      </c>
      <c r="P77" s="3">
        <f t="shared" si="38"/>
        <v>691.04185610491254</v>
      </c>
      <c r="Q77" s="38">
        <f t="shared" si="39"/>
        <v>138.20837122098251</v>
      </c>
      <c r="R77" s="38">
        <f t="shared" si="40"/>
        <v>691.04185610491254</v>
      </c>
      <c r="S77" s="38">
        <f t="shared" si="41"/>
        <v>1710691.041856105</v>
      </c>
      <c r="T77" s="38">
        <f t="shared" si="42"/>
        <v>149.21591057601242</v>
      </c>
      <c r="U77" s="39">
        <f t="shared" si="43"/>
        <v>0.10796445197768076</v>
      </c>
      <c r="V77" s="38">
        <f t="shared" si="44"/>
        <v>27.641674244196501</v>
      </c>
      <c r="W77" s="3">
        <f t="shared" si="45"/>
        <v>0</v>
      </c>
      <c r="X77" s="3">
        <f t="shared" si="46"/>
        <v>5.5283348488393003</v>
      </c>
      <c r="Y77" s="3">
        <f t="shared" si="51"/>
        <v>91613.104022075015</v>
      </c>
      <c r="Z77" s="3">
        <f t="shared" si="52"/>
        <v>45806.552011037507</v>
      </c>
      <c r="AA77" s="3">
        <f t="shared" si="47"/>
        <v>128295806.552011</v>
      </c>
      <c r="AB77" s="3">
        <f t="shared" si="48"/>
        <v>9891.2607109376731</v>
      </c>
      <c r="AC77" s="3">
        <f t="shared" si="49"/>
        <v>1832.2620804415001</v>
      </c>
      <c r="AD77" s="3">
        <f t="shared" si="50"/>
        <v>366.45241608829986</v>
      </c>
    </row>
    <row r="78" spans="1:30" x14ac:dyDescent="0.55000000000000004">
      <c r="E78">
        <v>76</v>
      </c>
      <c r="F78">
        <f t="shared" si="53"/>
        <v>226.5</v>
      </c>
      <c r="G78">
        <f t="shared" si="54"/>
        <v>4.3408624229979464</v>
      </c>
      <c r="H78" s="15">
        <f t="shared" si="30"/>
        <v>16.468272600000002</v>
      </c>
      <c r="I78" s="14">
        <f t="shared" si="31"/>
        <v>2.8891706315789479E-7</v>
      </c>
      <c r="J78" s="14">
        <f t="shared" si="32"/>
        <v>0.99836846846181992</v>
      </c>
      <c r="K78" s="14">
        <f t="shared" si="33"/>
        <v>2.4284099196303366E-5</v>
      </c>
      <c r="L78" s="14" t="str">
        <f t="shared" si="34"/>
        <v>Epidemic ongoing</v>
      </c>
      <c r="M78" s="14">
        <f t="shared" si="35"/>
        <v>2.6218181441605642E-6</v>
      </c>
      <c r="N78" s="14">
        <f t="shared" si="36"/>
        <v>1.6072474389837721E-3</v>
      </c>
      <c r="O78" s="3">
        <f t="shared" si="37"/>
        <v>1384.1936541892919</v>
      </c>
      <c r="P78" s="3">
        <f t="shared" si="38"/>
        <v>692.09682709464596</v>
      </c>
      <c r="Q78" s="38">
        <f t="shared" si="39"/>
        <v>138.4193654189292</v>
      </c>
      <c r="R78" s="38">
        <f t="shared" si="40"/>
        <v>692.09682709464596</v>
      </c>
      <c r="S78" s="38">
        <f t="shared" si="41"/>
        <v>1710692.0968270947</v>
      </c>
      <c r="T78" s="38">
        <f t="shared" si="42"/>
        <v>149.44363421715218</v>
      </c>
      <c r="U78" s="39">
        <f t="shared" si="43"/>
        <v>0.10796439773066276</v>
      </c>
      <c r="V78" s="38">
        <f t="shared" si="44"/>
        <v>27.683873083785841</v>
      </c>
      <c r="W78" s="3">
        <f t="shared" si="45"/>
        <v>0</v>
      </c>
      <c r="X78" s="3">
        <f t="shared" si="46"/>
        <v>5.5367746167571683</v>
      </c>
      <c r="Y78" s="3">
        <f t="shared" si="51"/>
        <v>92997.297676264308</v>
      </c>
      <c r="Z78" s="3">
        <f t="shared" si="52"/>
        <v>46498.648838132154</v>
      </c>
      <c r="AA78" s="3">
        <f t="shared" si="47"/>
        <v>130006498.64883809</v>
      </c>
      <c r="AB78" s="3">
        <f t="shared" si="48"/>
        <v>10040.704345154825</v>
      </c>
      <c r="AC78" s="3">
        <f t="shared" si="49"/>
        <v>1859.9459535252859</v>
      </c>
      <c r="AD78" s="3">
        <f t="shared" si="50"/>
        <v>371.98919070505701</v>
      </c>
    </row>
    <row r="79" spans="1:30" x14ac:dyDescent="0.55000000000000004">
      <c r="E79">
        <v>77</v>
      </c>
      <c r="F79">
        <f t="shared" si="53"/>
        <v>229.5</v>
      </c>
      <c r="G79">
        <f t="shared" si="54"/>
        <v>4.3983572895277208</v>
      </c>
      <c r="H79" s="15">
        <f t="shared" si="30"/>
        <v>16.468272600000002</v>
      </c>
      <c r="I79" s="14">
        <f t="shared" si="31"/>
        <v>2.8891706315789479E-7</v>
      </c>
      <c r="J79" s="14">
        <f t="shared" si="32"/>
        <v>0.99834414831392915</v>
      </c>
      <c r="K79" s="14">
        <f t="shared" si="33"/>
        <v>2.4320147890777299E-5</v>
      </c>
      <c r="L79" s="14" t="str">
        <f t="shared" si="34"/>
        <v>Epidemic ongoing</v>
      </c>
      <c r="M79" s="14">
        <f t="shared" si="35"/>
        <v>2.6257088349486902E-6</v>
      </c>
      <c r="N79" s="14">
        <f t="shared" si="36"/>
        <v>1.6315315381800755E-3</v>
      </c>
      <c r="O79" s="3">
        <f t="shared" si="37"/>
        <v>1386.248429774306</v>
      </c>
      <c r="P79" s="3">
        <f t="shared" si="38"/>
        <v>693.12421488715302</v>
      </c>
      <c r="Q79" s="38">
        <f t="shared" si="39"/>
        <v>138.6248429774306</v>
      </c>
      <c r="R79" s="38">
        <f t="shared" si="40"/>
        <v>693.12421488715302</v>
      </c>
      <c r="S79" s="38">
        <f t="shared" si="41"/>
        <v>1710693.1242148872</v>
      </c>
      <c r="T79" s="38">
        <f t="shared" si="42"/>
        <v>149.66540359207534</v>
      </c>
      <c r="U79" s="39">
        <f t="shared" si="43"/>
        <v>0.10796434490204777</v>
      </c>
      <c r="V79" s="38">
        <f t="shared" si="44"/>
        <v>27.724968595486121</v>
      </c>
      <c r="W79" s="3">
        <f t="shared" si="45"/>
        <v>0</v>
      </c>
      <c r="X79" s="3">
        <f t="shared" si="46"/>
        <v>5.5449937190972243</v>
      </c>
      <c r="Y79" s="3">
        <f t="shared" si="51"/>
        <v>94383.546106038615</v>
      </c>
      <c r="Z79" s="3">
        <f t="shared" si="52"/>
        <v>47191.773053019308</v>
      </c>
      <c r="AA79" s="3">
        <f t="shared" si="47"/>
        <v>131717191.77305298</v>
      </c>
      <c r="AB79" s="3">
        <f t="shared" si="48"/>
        <v>10190.3697487469</v>
      </c>
      <c r="AC79" s="3">
        <f t="shared" si="49"/>
        <v>1887.670922120772</v>
      </c>
      <c r="AD79" s="3">
        <f t="shared" si="50"/>
        <v>377.53418442415426</v>
      </c>
    </row>
    <row r="80" spans="1:30" x14ac:dyDescent="0.55000000000000004">
      <c r="E80">
        <v>78</v>
      </c>
      <c r="F80">
        <f t="shared" si="53"/>
        <v>232.5</v>
      </c>
      <c r="G80">
        <f t="shared" si="54"/>
        <v>4.4558521560574951</v>
      </c>
      <c r="H80" s="15">
        <f t="shared" si="30"/>
        <v>16.468272600000002</v>
      </c>
      <c r="I80" s="14">
        <f t="shared" si="31"/>
        <v>2.8891706315789479E-7</v>
      </c>
      <c r="J80" s="14">
        <f t="shared" si="32"/>
        <v>0.9983197930777542</v>
      </c>
      <c r="K80" s="14">
        <f t="shared" si="33"/>
        <v>2.4355236174944395E-5</v>
      </c>
      <c r="L80" s="14" t="str">
        <f t="shared" si="34"/>
        <v>Epidemic ongoing</v>
      </c>
      <c r="M80" s="14">
        <f t="shared" si="35"/>
        <v>2.6294958661896727E-6</v>
      </c>
      <c r="N80" s="14">
        <f t="shared" si="36"/>
        <v>1.6558516860708528E-3</v>
      </c>
      <c r="O80" s="3">
        <f t="shared" si="37"/>
        <v>1388.2484619718305</v>
      </c>
      <c r="P80" s="3">
        <f t="shared" si="38"/>
        <v>694.12423098591523</v>
      </c>
      <c r="Q80" s="38">
        <f t="shared" si="39"/>
        <v>138.82484619718306</v>
      </c>
      <c r="R80" s="38">
        <f t="shared" si="40"/>
        <v>694.12423098591523</v>
      </c>
      <c r="S80" s="38">
        <f t="shared" si="41"/>
        <v>1710694.124230986</v>
      </c>
      <c r="T80" s="38">
        <f t="shared" si="42"/>
        <v>149.88126437281133</v>
      </c>
      <c r="U80" s="39">
        <f t="shared" si="43"/>
        <v>0.10796429348095517</v>
      </c>
      <c r="V80" s="38">
        <f t="shared" si="44"/>
        <v>27.76496923943661</v>
      </c>
      <c r="W80" s="3">
        <f t="shared" si="45"/>
        <v>0</v>
      </c>
      <c r="X80" s="3">
        <f t="shared" si="46"/>
        <v>5.552993847887322</v>
      </c>
      <c r="Y80" s="3">
        <f t="shared" si="51"/>
        <v>95771.794568010446</v>
      </c>
      <c r="Z80" s="3">
        <f t="shared" si="52"/>
        <v>47885.897284005223</v>
      </c>
      <c r="AA80" s="3">
        <f t="shared" si="47"/>
        <v>133427885.89728396</v>
      </c>
      <c r="AB80" s="3">
        <f t="shared" si="48"/>
        <v>10340.25101311971</v>
      </c>
      <c r="AC80" s="3">
        <f t="shared" si="49"/>
        <v>1915.4358913602086</v>
      </c>
      <c r="AD80" s="3">
        <f t="shared" si="50"/>
        <v>383.08717827204157</v>
      </c>
    </row>
    <row r="81" spans="5:30" x14ac:dyDescent="0.55000000000000004">
      <c r="E81">
        <v>79</v>
      </c>
      <c r="F81">
        <f t="shared" si="53"/>
        <v>235.5</v>
      </c>
      <c r="G81">
        <f t="shared" si="54"/>
        <v>4.5133470225872694</v>
      </c>
      <c r="H81" s="15">
        <f t="shared" si="30"/>
        <v>16.468272600000002</v>
      </c>
      <c r="I81" s="14">
        <f t="shared" si="31"/>
        <v>2.8891706315789479E-7</v>
      </c>
      <c r="J81" s="14">
        <f t="shared" si="32"/>
        <v>0.99829540370627301</v>
      </c>
      <c r="K81" s="14">
        <f t="shared" si="33"/>
        <v>2.438937148119269E-5</v>
      </c>
      <c r="L81" s="14" t="str">
        <f t="shared" si="34"/>
        <v>Epidemic ongoing</v>
      </c>
      <c r="M81" s="14">
        <f t="shared" si="35"/>
        <v>2.6331800403462121E-6</v>
      </c>
      <c r="N81" s="14">
        <f t="shared" si="36"/>
        <v>1.6802069222457972E-3</v>
      </c>
      <c r="O81" s="3">
        <f t="shared" si="37"/>
        <v>1390.1941744279834</v>
      </c>
      <c r="P81" s="3">
        <f t="shared" si="38"/>
        <v>695.0970872139917</v>
      </c>
      <c r="Q81" s="38">
        <f t="shared" si="39"/>
        <v>139.01941744279836</v>
      </c>
      <c r="R81" s="38">
        <f t="shared" si="40"/>
        <v>695.0970872139917</v>
      </c>
      <c r="S81" s="38">
        <f t="shared" si="41"/>
        <v>1710695.097087214</v>
      </c>
      <c r="T81" s="38">
        <f t="shared" si="42"/>
        <v>150.0912622997341</v>
      </c>
      <c r="U81" s="39">
        <f t="shared" si="43"/>
        <v>0.10796424345648796</v>
      </c>
      <c r="V81" s="38">
        <f t="shared" si="44"/>
        <v>27.80388348855967</v>
      </c>
      <c r="W81" s="3">
        <f t="shared" si="45"/>
        <v>0</v>
      </c>
      <c r="X81" s="3">
        <f t="shared" si="46"/>
        <v>5.5607766977119342</v>
      </c>
      <c r="Y81" s="3">
        <f t="shared" si="51"/>
        <v>97161.988742438436</v>
      </c>
      <c r="Z81" s="3">
        <f t="shared" si="52"/>
        <v>48580.994371219218</v>
      </c>
      <c r="AA81" s="3">
        <f t="shared" si="47"/>
        <v>135138580.99437118</v>
      </c>
      <c r="AB81" s="3">
        <f t="shared" si="48"/>
        <v>10490.342275419445</v>
      </c>
      <c r="AC81" s="3">
        <f t="shared" si="49"/>
        <v>1943.2397748487683</v>
      </c>
      <c r="AD81" s="3">
        <f t="shared" si="50"/>
        <v>388.64795496975353</v>
      </c>
    </row>
    <row r="82" spans="5:30" x14ac:dyDescent="0.55000000000000004">
      <c r="E82">
        <v>80</v>
      </c>
      <c r="F82">
        <f t="shared" si="53"/>
        <v>238.5</v>
      </c>
      <c r="G82">
        <f t="shared" si="54"/>
        <v>4.5708418891170428</v>
      </c>
      <c r="H82" s="15">
        <f t="shared" si="30"/>
        <v>16.468272600000002</v>
      </c>
      <c r="I82" s="14">
        <f t="shared" si="31"/>
        <v>2.8891706315789479E-7</v>
      </c>
      <c r="J82" s="14">
        <f t="shared" si="32"/>
        <v>0.99827098114501978</v>
      </c>
      <c r="K82" s="14">
        <f t="shared" si="33"/>
        <v>2.4422561253234498E-5</v>
      </c>
      <c r="L82" s="14" t="str">
        <f t="shared" si="34"/>
        <v>Epidemic ongoing</v>
      </c>
      <c r="M82" s="14">
        <f t="shared" si="35"/>
        <v>2.6367621610922243E-6</v>
      </c>
      <c r="N82" s="14">
        <f t="shared" si="36"/>
        <v>1.7045962937269898E-3</v>
      </c>
      <c r="O82" s="3">
        <f t="shared" si="37"/>
        <v>1392.0859914343664</v>
      </c>
      <c r="P82" s="3">
        <f t="shared" si="38"/>
        <v>696.0429957171832</v>
      </c>
      <c r="Q82" s="38">
        <f t="shared" si="39"/>
        <v>139.20859914343666</v>
      </c>
      <c r="R82" s="38">
        <f t="shared" si="40"/>
        <v>696.0429957171832</v>
      </c>
      <c r="S82" s="38">
        <f t="shared" si="41"/>
        <v>1710696.0429957171</v>
      </c>
      <c r="T82" s="38">
        <f t="shared" si="42"/>
        <v>150.29544318225678</v>
      </c>
      <c r="U82" s="39">
        <f t="shared" si="43"/>
        <v>0.10796419481773289</v>
      </c>
      <c r="V82" s="38">
        <f t="shared" si="44"/>
        <v>27.841719828687328</v>
      </c>
      <c r="W82" s="3">
        <f t="shared" si="45"/>
        <v>0</v>
      </c>
      <c r="X82" s="3">
        <f t="shared" si="46"/>
        <v>5.5683439657374656</v>
      </c>
      <c r="Y82" s="3">
        <f t="shared" si="51"/>
        <v>98554.074733872796</v>
      </c>
      <c r="Z82" s="3">
        <f t="shared" si="52"/>
        <v>49277.037366936398</v>
      </c>
      <c r="AA82" s="3">
        <f t="shared" si="47"/>
        <v>136849277.0373669</v>
      </c>
      <c r="AB82" s="3">
        <f t="shared" si="48"/>
        <v>10640.637718601702</v>
      </c>
      <c r="AC82" s="3">
        <f t="shared" si="49"/>
        <v>1971.0814946774556</v>
      </c>
      <c r="AD82" s="3">
        <f t="shared" si="50"/>
        <v>394.21629893549101</v>
      </c>
    </row>
    <row r="83" spans="5:30" x14ac:dyDescent="0.55000000000000004">
      <c r="E83">
        <v>81</v>
      </c>
      <c r="F83">
        <f t="shared" si="53"/>
        <v>241.5</v>
      </c>
      <c r="G83">
        <f t="shared" si="54"/>
        <v>4.6283367556468171</v>
      </c>
      <c r="H83" s="15">
        <f t="shared" si="30"/>
        <v>16.468272600000002</v>
      </c>
      <c r="I83" s="14">
        <f t="shared" si="31"/>
        <v>2.8891706315789479E-7</v>
      </c>
      <c r="J83" s="14">
        <f t="shared" si="32"/>
        <v>0.99824652633207489</v>
      </c>
      <c r="K83" s="14">
        <f t="shared" si="33"/>
        <v>2.4454812944885163E-5</v>
      </c>
      <c r="L83" s="14" t="str">
        <f t="shared" si="34"/>
        <v>Epidemic ongoing</v>
      </c>
      <c r="M83" s="14">
        <f t="shared" si="35"/>
        <v>2.6402430331812293E-6</v>
      </c>
      <c r="N83" s="14">
        <f t="shared" si="36"/>
        <v>1.7290188549802243E-3</v>
      </c>
      <c r="O83" s="3">
        <f t="shared" si="37"/>
        <v>1393.9243378584542</v>
      </c>
      <c r="P83" s="3">
        <f t="shared" si="38"/>
        <v>696.96216892922712</v>
      </c>
      <c r="Q83" s="38">
        <f t="shared" si="39"/>
        <v>139.39243378584544</v>
      </c>
      <c r="R83" s="38">
        <f t="shared" si="40"/>
        <v>696.96216892922712</v>
      </c>
      <c r="S83" s="38">
        <f t="shared" si="41"/>
        <v>1710696.9621689292</v>
      </c>
      <c r="T83" s="38">
        <f t="shared" si="42"/>
        <v>150.49385289133008</v>
      </c>
      <c r="U83" s="39">
        <f t="shared" si="43"/>
        <v>0.10796414755376195</v>
      </c>
      <c r="V83" s="38">
        <f t="shared" si="44"/>
        <v>27.878486757169085</v>
      </c>
      <c r="W83" s="3">
        <f t="shared" si="45"/>
        <v>0</v>
      </c>
      <c r="X83" s="3">
        <f t="shared" si="46"/>
        <v>5.5756973514338171</v>
      </c>
      <c r="Y83" s="3">
        <f t="shared" si="51"/>
        <v>99947.999071731247</v>
      </c>
      <c r="Z83" s="3">
        <f t="shared" si="52"/>
        <v>49973.999535865623</v>
      </c>
      <c r="AA83" s="3">
        <f t="shared" si="47"/>
        <v>138559973.99953583</v>
      </c>
      <c r="AB83" s="3">
        <f t="shared" si="48"/>
        <v>10791.131571493032</v>
      </c>
      <c r="AC83" s="3">
        <f t="shared" si="49"/>
        <v>1998.9599814346248</v>
      </c>
      <c r="AD83" s="3">
        <f t="shared" si="50"/>
        <v>399.79199628692481</v>
      </c>
    </row>
    <row r="84" spans="5:30" x14ac:dyDescent="0.55000000000000004">
      <c r="E84">
        <v>82</v>
      </c>
      <c r="F84">
        <f t="shared" si="53"/>
        <v>244.5</v>
      </c>
      <c r="G84">
        <f t="shared" si="54"/>
        <v>4.6858316221765914</v>
      </c>
      <c r="H84" s="15">
        <f t="shared" si="30"/>
        <v>16.468272600000002</v>
      </c>
      <c r="I84" s="14">
        <f t="shared" si="31"/>
        <v>2.8891706315789479E-7</v>
      </c>
      <c r="J84" s="14">
        <f t="shared" si="32"/>
        <v>0.99822204019805527</v>
      </c>
      <c r="K84" s="14">
        <f t="shared" si="33"/>
        <v>2.4486134019618966E-5</v>
      </c>
      <c r="L84" s="14" t="str">
        <f t="shared" si="34"/>
        <v>Epidemic ongoing</v>
      </c>
      <c r="M84" s="14">
        <f t="shared" si="35"/>
        <v>2.6436234623986283E-6</v>
      </c>
      <c r="N84" s="14">
        <f t="shared" si="36"/>
        <v>1.7534736679251095E-3</v>
      </c>
      <c r="O84" s="3">
        <f t="shared" si="37"/>
        <v>1395.7096391182811</v>
      </c>
      <c r="P84" s="3">
        <f t="shared" si="38"/>
        <v>697.85481955914054</v>
      </c>
      <c r="Q84" s="38">
        <f t="shared" si="39"/>
        <v>139.5709639118281</v>
      </c>
      <c r="R84" s="38">
        <f t="shared" si="40"/>
        <v>697.85481955914054</v>
      </c>
      <c r="S84" s="38">
        <f t="shared" si="41"/>
        <v>1710697.854819559</v>
      </c>
      <c r="T84" s="38">
        <f t="shared" si="42"/>
        <v>150.68653735672183</v>
      </c>
      <c r="U84" s="39">
        <f t="shared" si="43"/>
        <v>0.10796410165363321</v>
      </c>
      <c r="V84" s="38">
        <f t="shared" si="44"/>
        <v>27.914192782365621</v>
      </c>
      <c r="W84" s="3">
        <f t="shared" si="45"/>
        <v>0</v>
      </c>
      <c r="X84" s="3">
        <f t="shared" si="46"/>
        <v>5.5828385564731242</v>
      </c>
      <c r="Y84" s="3">
        <f t="shared" si="51"/>
        <v>101343.70871084953</v>
      </c>
      <c r="Z84" s="3">
        <f t="shared" si="52"/>
        <v>50671.854355424766</v>
      </c>
      <c r="AA84" s="3">
        <f t="shared" si="47"/>
        <v>140270671.85435539</v>
      </c>
      <c r="AB84" s="3">
        <f t="shared" si="48"/>
        <v>10941.818108849753</v>
      </c>
      <c r="AC84" s="3">
        <f t="shared" si="49"/>
        <v>2026.8741742169905</v>
      </c>
      <c r="AD84" s="3">
        <f t="shared" si="50"/>
        <v>405.37483484339793</v>
      </c>
    </row>
    <row r="85" spans="5:30" x14ac:dyDescent="0.55000000000000004">
      <c r="E85">
        <v>83</v>
      </c>
      <c r="F85">
        <f t="shared" si="53"/>
        <v>247.5</v>
      </c>
      <c r="G85">
        <f t="shared" si="54"/>
        <v>4.7433264887063658</v>
      </c>
      <c r="H85" s="15">
        <f t="shared" si="30"/>
        <v>16.468272600000002</v>
      </c>
      <c r="I85" s="14">
        <f t="shared" si="31"/>
        <v>2.8891706315789479E-7</v>
      </c>
      <c r="J85" s="14">
        <f t="shared" si="32"/>
        <v>0.99819752366610526</v>
      </c>
      <c r="K85" s="14">
        <f t="shared" si="33"/>
        <v>2.451653195001402E-5</v>
      </c>
      <c r="L85" s="14" t="str">
        <f t="shared" si="34"/>
        <v>Epidemic ongoing</v>
      </c>
      <c r="M85" s="14">
        <f t="shared" si="35"/>
        <v>2.6469042555019893E-6</v>
      </c>
      <c r="N85" s="14">
        <f t="shared" si="36"/>
        <v>1.7779598019447285E-3</v>
      </c>
      <c r="O85" s="3">
        <f t="shared" si="37"/>
        <v>1397.4423211507992</v>
      </c>
      <c r="P85" s="3">
        <f t="shared" si="38"/>
        <v>698.72116057539961</v>
      </c>
      <c r="Q85" s="38">
        <f t="shared" si="39"/>
        <v>139.74423211507994</v>
      </c>
      <c r="R85" s="38">
        <f t="shared" si="40"/>
        <v>698.72116057539961</v>
      </c>
      <c r="S85" s="38">
        <f t="shared" si="41"/>
        <v>1710698.7211605755</v>
      </c>
      <c r="T85" s="38">
        <f t="shared" si="42"/>
        <v>150.8735425636134</v>
      </c>
      <c r="U85" s="39">
        <f t="shared" si="43"/>
        <v>0.10796405710639166</v>
      </c>
      <c r="V85" s="38">
        <f t="shared" si="44"/>
        <v>27.948846423015986</v>
      </c>
      <c r="W85" s="3">
        <f t="shared" si="45"/>
        <v>0</v>
      </c>
      <c r="X85" s="3">
        <f t="shared" si="46"/>
        <v>5.5897692846031974</v>
      </c>
      <c r="Y85" s="3">
        <f t="shared" si="51"/>
        <v>102741.15103200033</v>
      </c>
      <c r="Z85" s="3">
        <f t="shared" si="52"/>
        <v>51370.575516000164</v>
      </c>
      <c r="AA85" s="3">
        <f t="shared" si="47"/>
        <v>141981370.57551596</v>
      </c>
      <c r="AB85" s="3">
        <f t="shared" si="48"/>
        <v>11092.691651413366</v>
      </c>
      <c r="AC85" s="3">
        <f t="shared" si="49"/>
        <v>2054.8230206400062</v>
      </c>
      <c r="AD85" s="3">
        <f t="shared" si="50"/>
        <v>410.96460412800116</v>
      </c>
    </row>
    <row r="86" spans="5:30" x14ac:dyDescent="0.55000000000000004">
      <c r="E86">
        <v>84</v>
      </c>
      <c r="F86">
        <f t="shared" si="53"/>
        <v>250.5</v>
      </c>
      <c r="G86">
        <f t="shared" si="54"/>
        <v>4.8008213552361401</v>
      </c>
      <c r="H86" s="15">
        <f t="shared" si="30"/>
        <v>16.468272600000002</v>
      </c>
      <c r="I86" s="14">
        <f t="shared" si="31"/>
        <v>2.8891706315789479E-7</v>
      </c>
      <c r="J86" s="14">
        <f t="shared" si="32"/>
        <v>0.99817297765188884</v>
      </c>
      <c r="K86" s="14">
        <f t="shared" si="33"/>
        <v>2.4546014216419998E-5</v>
      </c>
      <c r="L86" s="14" t="str">
        <f t="shared" si="34"/>
        <v>Epidemic ongoing</v>
      </c>
      <c r="M86" s="14">
        <f t="shared" si="35"/>
        <v>2.6500862200774512E-6</v>
      </c>
      <c r="N86" s="14">
        <f t="shared" si="36"/>
        <v>1.8024763338947425E-3</v>
      </c>
      <c r="O86" s="3">
        <f t="shared" si="37"/>
        <v>1399.1228103359399</v>
      </c>
      <c r="P86" s="3">
        <f t="shared" si="38"/>
        <v>699.56140516796995</v>
      </c>
      <c r="Q86" s="38">
        <f t="shared" si="39"/>
        <v>139.91228103359398</v>
      </c>
      <c r="R86" s="38">
        <f t="shared" si="40"/>
        <v>699.56140516796995</v>
      </c>
      <c r="S86" s="38">
        <f t="shared" si="41"/>
        <v>1710699.5614051679</v>
      </c>
      <c r="T86" s="38">
        <f t="shared" si="42"/>
        <v>151.05491454441471</v>
      </c>
      <c r="U86" s="39">
        <f t="shared" si="43"/>
        <v>0.10796401390107084</v>
      </c>
      <c r="V86" s="38">
        <f t="shared" si="44"/>
        <v>27.982456206718798</v>
      </c>
      <c r="W86" s="3">
        <f t="shared" si="45"/>
        <v>0</v>
      </c>
      <c r="X86" s="3">
        <f t="shared" si="46"/>
        <v>5.5964912413437595</v>
      </c>
      <c r="Y86" s="3">
        <f t="shared" si="51"/>
        <v>104140.27384233628</v>
      </c>
      <c r="Z86" s="3">
        <f t="shared" si="52"/>
        <v>52070.136921168138</v>
      </c>
      <c r="AA86" s="3">
        <f t="shared" si="47"/>
        <v>143692070.13692114</v>
      </c>
      <c r="AB86" s="3">
        <f t="shared" si="48"/>
        <v>11243.746565957781</v>
      </c>
      <c r="AC86" s="3">
        <f t="shared" si="49"/>
        <v>2082.805476846725</v>
      </c>
      <c r="AD86" s="3">
        <f t="shared" si="50"/>
        <v>416.56109536934491</v>
      </c>
    </row>
    <row r="87" spans="5:30" x14ac:dyDescent="0.55000000000000004">
      <c r="E87">
        <v>85</v>
      </c>
      <c r="F87">
        <f t="shared" si="53"/>
        <v>253.5</v>
      </c>
      <c r="G87">
        <f t="shared" si="54"/>
        <v>4.8583162217659135</v>
      </c>
      <c r="H87" s="15">
        <f t="shared" si="30"/>
        <v>16.468272600000002</v>
      </c>
      <c r="I87" s="14">
        <f t="shared" si="31"/>
        <v>2.8891706315789479E-7</v>
      </c>
      <c r="J87" s="14">
        <f t="shared" si="32"/>
        <v>0.99814840306358166</v>
      </c>
      <c r="K87" s="14">
        <f t="shared" si="33"/>
        <v>2.4574588307180179E-5</v>
      </c>
      <c r="L87" s="14" t="str">
        <f t="shared" si="34"/>
        <v>Epidemic ongoing</v>
      </c>
      <c r="M87" s="14">
        <f t="shared" si="35"/>
        <v>2.6531701645638978E-6</v>
      </c>
      <c r="N87" s="14">
        <f t="shared" si="36"/>
        <v>1.8270223481111625E-3</v>
      </c>
      <c r="O87" s="3">
        <f t="shared" si="37"/>
        <v>1400.7515335092701</v>
      </c>
      <c r="P87" s="3">
        <f t="shared" si="38"/>
        <v>700.37576675463504</v>
      </c>
      <c r="Q87" s="38">
        <f t="shared" si="39"/>
        <v>140.07515335092702</v>
      </c>
      <c r="R87" s="38">
        <f t="shared" si="40"/>
        <v>700.37576675463504</v>
      </c>
      <c r="S87" s="38">
        <f t="shared" si="41"/>
        <v>1710700.3757667546</v>
      </c>
      <c r="T87" s="38">
        <f t="shared" si="42"/>
        <v>151.23069938014217</v>
      </c>
      <c r="U87" s="39">
        <f t="shared" si="43"/>
        <v>0.10796397202669301</v>
      </c>
      <c r="V87" s="38">
        <f t="shared" si="44"/>
        <v>28.015030670185403</v>
      </c>
      <c r="W87" s="3">
        <f t="shared" si="45"/>
        <v>0</v>
      </c>
      <c r="X87" s="3">
        <f t="shared" si="46"/>
        <v>5.6030061340370807</v>
      </c>
      <c r="Y87" s="3">
        <f t="shared" si="51"/>
        <v>105541.02537584555</v>
      </c>
      <c r="Z87" s="3">
        <f t="shared" si="52"/>
        <v>52770.512687922776</v>
      </c>
      <c r="AA87" s="3">
        <f t="shared" si="47"/>
        <v>145402770.51268789</v>
      </c>
      <c r="AB87" s="3">
        <f t="shared" si="48"/>
        <v>11394.977265337924</v>
      </c>
      <c r="AC87" s="3">
        <f t="shared" si="49"/>
        <v>2110.8205075169103</v>
      </c>
      <c r="AD87" s="3">
        <f t="shared" si="50"/>
        <v>422.16410150338197</v>
      </c>
    </row>
    <row r="88" spans="5:30" x14ac:dyDescent="0.55000000000000004">
      <c r="E88">
        <v>86</v>
      </c>
      <c r="F88">
        <f t="shared" si="53"/>
        <v>256.5</v>
      </c>
      <c r="G88">
        <f t="shared" si="54"/>
        <v>4.9158110882956878</v>
      </c>
      <c r="H88" s="15">
        <f t="shared" si="30"/>
        <v>16.468272600000002</v>
      </c>
      <c r="I88" s="14">
        <f t="shared" si="31"/>
        <v>2.8891706315789479E-7</v>
      </c>
      <c r="J88" s="14">
        <f t="shared" si="32"/>
        <v>0.99812380080186458</v>
      </c>
      <c r="K88" s="14">
        <f t="shared" si="33"/>
        <v>2.4602261717077134E-5</v>
      </c>
      <c r="L88" s="14" t="str">
        <f t="shared" si="34"/>
        <v>Epidemic ongoing</v>
      </c>
      <c r="M88" s="14">
        <f t="shared" si="35"/>
        <v>2.65615689808539E-6</v>
      </c>
      <c r="N88" s="14">
        <f t="shared" si="36"/>
        <v>1.8515969364183427E-3</v>
      </c>
      <c r="O88" s="3">
        <f t="shared" si="37"/>
        <v>1402.3289178733967</v>
      </c>
      <c r="P88" s="3">
        <f t="shared" si="38"/>
        <v>701.16445893669834</v>
      </c>
      <c r="Q88" s="38">
        <f t="shared" si="39"/>
        <v>140.23289178733967</v>
      </c>
      <c r="R88" s="38">
        <f t="shared" si="40"/>
        <v>701.16445893669834</v>
      </c>
      <c r="S88" s="38">
        <f t="shared" si="41"/>
        <v>1710701.1644589368</v>
      </c>
      <c r="T88" s="38">
        <f t="shared" si="42"/>
        <v>151.40094319086725</v>
      </c>
      <c r="U88" s="39">
        <f t="shared" si="43"/>
        <v>0.10796393147227093</v>
      </c>
      <c r="V88" s="38">
        <f t="shared" si="44"/>
        <v>28.046578357467933</v>
      </c>
      <c r="W88" s="3">
        <f t="shared" si="45"/>
        <v>0</v>
      </c>
      <c r="X88" s="3">
        <f t="shared" si="46"/>
        <v>5.6093156714935866</v>
      </c>
      <c r="Y88" s="3">
        <f t="shared" si="51"/>
        <v>106943.35429371895</v>
      </c>
      <c r="Z88" s="3">
        <f t="shared" si="52"/>
        <v>53471.677146859474</v>
      </c>
      <c r="AA88" s="3">
        <f t="shared" si="47"/>
        <v>147113471.67714682</v>
      </c>
      <c r="AB88" s="3">
        <f t="shared" si="48"/>
        <v>11546.378208528791</v>
      </c>
      <c r="AC88" s="3">
        <f t="shared" si="49"/>
        <v>2138.8670858743781</v>
      </c>
      <c r="AD88" s="3">
        <f t="shared" si="50"/>
        <v>427.77341717487553</v>
      </c>
    </row>
    <row r="89" spans="5:30" x14ac:dyDescent="0.55000000000000004">
      <c r="E89">
        <v>87</v>
      </c>
      <c r="F89">
        <f t="shared" si="53"/>
        <v>259.5</v>
      </c>
      <c r="G89">
        <f t="shared" si="54"/>
        <v>4.9733059548254621</v>
      </c>
      <c r="H89" s="15">
        <f t="shared" si="30"/>
        <v>16.468272600000002</v>
      </c>
      <c r="I89" s="14">
        <f t="shared" si="31"/>
        <v>2.8891706315789479E-7</v>
      </c>
      <c r="J89" s="14">
        <f t="shared" si="32"/>
        <v>0.99809917175991736</v>
      </c>
      <c r="K89" s="14">
        <f t="shared" si="33"/>
        <v>2.4629041947221708E-5</v>
      </c>
      <c r="L89" s="14" t="str">
        <f t="shared" si="34"/>
        <v>Epidemic ongoing</v>
      </c>
      <c r="M89" s="14">
        <f t="shared" si="35"/>
        <v>2.6590472304393889E-6</v>
      </c>
      <c r="N89" s="14">
        <f t="shared" si="36"/>
        <v>1.8761991981354198E-3</v>
      </c>
      <c r="O89" s="3">
        <f t="shared" si="37"/>
        <v>1403.8553909916373</v>
      </c>
      <c r="P89" s="3">
        <f t="shared" si="38"/>
        <v>701.92769549581863</v>
      </c>
      <c r="Q89" s="38">
        <f t="shared" si="39"/>
        <v>140.38553909916374</v>
      </c>
      <c r="R89" s="38">
        <f t="shared" si="40"/>
        <v>701.92769549581863</v>
      </c>
      <c r="S89" s="38">
        <f t="shared" si="41"/>
        <v>1710701.9276954958</v>
      </c>
      <c r="T89" s="38">
        <f t="shared" si="42"/>
        <v>151.56569213504514</v>
      </c>
      <c r="U89" s="39">
        <f t="shared" si="43"/>
        <v>0.10796389222680844</v>
      </c>
      <c r="V89" s="38">
        <f t="shared" si="44"/>
        <v>28.077107819832747</v>
      </c>
      <c r="W89" s="3">
        <f t="shared" si="45"/>
        <v>0</v>
      </c>
      <c r="X89" s="3">
        <f t="shared" si="46"/>
        <v>5.6154215639665495</v>
      </c>
      <c r="Y89" s="3">
        <f t="shared" si="51"/>
        <v>108347.20968471059</v>
      </c>
      <c r="Z89" s="3">
        <f t="shared" si="52"/>
        <v>54173.604842355293</v>
      </c>
      <c r="AA89" s="3">
        <f t="shared" si="47"/>
        <v>148824173.60484231</v>
      </c>
      <c r="AB89" s="3">
        <f t="shared" si="48"/>
        <v>11697.943900663837</v>
      </c>
      <c r="AC89" s="3">
        <f t="shared" si="49"/>
        <v>2166.9441936942108</v>
      </c>
      <c r="AD89" s="3">
        <f t="shared" si="50"/>
        <v>433.38883873884208</v>
      </c>
    </row>
    <row r="90" spans="5:30" x14ac:dyDescent="0.55000000000000004">
      <c r="E90">
        <v>88</v>
      </c>
      <c r="F90">
        <f t="shared" si="53"/>
        <v>262.5</v>
      </c>
      <c r="G90">
        <f t="shared" si="54"/>
        <v>5.0308008213552364</v>
      </c>
      <c r="H90" s="15">
        <f t="shared" si="30"/>
        <v>16.468272600000002</v>
      </c>
      <c r="I90" s="14">
        <f t="shared" si="31"/>
        <v>2.8891706315789479E-7</v>
      </c>
      <c r="J90" s="14">
        <f t="shared" si="32"/>
        <v>0.9980745168234133</v>
      </c>
      <c r="K90" s="14">
        <f t="shared" si="33"/>
        <v>2.4654936504053815E-5</v>
      </c>
      <c r="L90" s="14" t="str">
        <f t="shared" si="34"/>
        <v>Epidemic ongoing</v>
      </c>
      <c r="M90" s="14">
        <f t="shared" si="35"/>
        <v>2.6618419719890981E-6</v>
      </c>
      <c r="N90" s="14">
        <f t="shared" si="36"/>
        <v>1.9008282400826415E-3</v>
      </c>
      <c r="O90" s="3">
        <f t="shared" si="37"/>
        <v>1405.3313807310674</v>
      </c>
      <c r="P90" s="3">
        <f t="shared" si="38"/>
        <v>702.66569036553369</v>
      </c>
      <c r="Q90" s="38">
        <f t="shared" si="39"/>
        <v>140.53313807310676</v>
      </c>
      <c r="R90" s="38">
        <f t="shared" si="40"/>
        <v>702.66569036553369</v>
      </c>
      <c r="S90" s="38">
        <f t="shared" si="41"/>
        <v>1710702.6656903655</v>
      </c>
      <c r="T90" s="38">
        <f t="shared" si="42"/>
        <v>151.72499240337859</v>
      </c>
      <c r="U90" s="39">
        <f t="shared" si="43"/>
        <v>0.10796385427930154</v>
      </c>
      <c r="V90" s="38">
        <f t="shared" si="44"/>
        <v>28.106627614621349</v>
      </c>
      <c r="W90" s="3">
        <f t="shared" si="45"/>
        <v>0</v>
      </c>
      <c r="X90" s="3">
        <f t="shared" si="46"/>
        <v>5.6213255229242698</v>
      </c>
      <c r="Y90" s="3">
        <f t="shared" si="51"/>
        <v>109752.54106544165</v>
      </c>
      <c r="Z90" s="3">
        <f t="shared" si="52"/>
        <v>54876.270532720824</v>
      </c>
      <c r="AA90" s="3">
        <f t="shared" si="47"/>
        <v>150534876.27053267</v>
      </c>
      <c r="AB90" s="3">
        <f t="shared" si="48"/>
        <v>11849.668893067215</v>
      </c>
      <c r="AC90" s="3">
        <f t="shared" si="49"/>
        <v>2195.0508213088319</v>
      </c>
      <c r="AD90" s="3">
        <f t="shared" si="50"/>
        <v>439.01016426176636</v>
      </c>
    </row>
    <row r="91" spans="5:30" x14ac:dyDescent="0.55000000000000004">
      <c r="E91">
        <v>89</v>
      </c>
      <c r="F91">
        <f t="shared" si="53"/>
        <v>265.5</v>
      </c>
      <c r="G91">
        <f t="shared" si="54"/>
        <v>5.0882956878850099</v>
      </c>
      <c r="H91" s="15">
        <f t="shared" si="30"/>
        <v>16.468272600000002</v>
      </c>
      <c r="I91" s="14">
        <f t="shared" si="31"/>
        <v>2.8891706315789479E-7</v>
      </c>
      <c r="J91" s="14">
        <f t="shared" si="32"/>
        <v>0.99804983687051485</v>
      </c>
      <c r="K91" s="14">
        <f t="shared" si="33"/>
        <v>2.467995289845426E-5</v>
      </c>
      <c r="L91" s="14" t="str">
        <f t="shared" si="34"/>
        <v>Epidemic ongoing</v>
      </c>
      <c r="M91" s="14">
        <f t="shared" si="35"/>
        <v>2.6645419335678098E-6</v>
      </c>
      <c r="N91" s="14">
        <f t="shared" si="36"/>
        <v>1.9254831765866953E-3</v>
      </c>
      <c r="O91" s="3">
        <f t="shared" si="37"/>
        <v>1406.7573152118928</v>
      </c>
      <c r="P91" s="3">
        <f t="shared" si="38"/>
        <v>703.37865760594639</v>
      </c>
      <c r="Q91" s="38">
        <f t="shared" si="39"/>
        <v>140.67573152118928</v>
      </c>
      <c r="R91" s="38">
        <f t="shared" si="40"/>
        <v>703.37865760594639</v>
      </c>
      <c r="S91" s="38">
        <f t="shared" si="41"/>
        <v>1710703.378657606</v>
      </c>
      <c r="T91" s="38">
        <f t="shared" si="42"/>
        <v>151.87889021336517</v>
      </c>
      <c r="U91" s="39">
        <f t="shared" si="43"/>
        <v>0.10796381761874002</v>
      </c>
      <c r="V91" s="38">
        <f t="shared" si="44"/>
        <v>28.135146304237857</v>
      </c>
      <c r="W91" s="3">
        <f t="shared" si="45"/>
        <v>0</v>
      </c>
      <c r="X91" s="3">
        <f t="shared" si="46"/>
        <v>5.6270292608475714</v>
      </c>
      <c r="Y91" s="3">
        <f t="shared" si="51"/>
        <v>111159.29838065353</v>
      </c>
      <c r="Z91" s="3">
        <f t="shared" si="52"/>
        <v>55579.649190326767</v>
      </c>
      <c r="AA91" s="3">
        <f t="shared" si="47"/>
        <v>152245579.64919028</v>
      </c>
      <c r="AB91" s="3">
        <f t="shared" si="48"/>
        <v>12001.547783280581</v>
      </c>
      <c r="AC91" s="3">
        <f t="shared" si="49"/>
        <v>2223.1859676130698</v>
      </c>
      <c r="AD91" s="3">
        <f t="shared" si="50"/>
        <v>444.63719352261393</v>
      </c>
    </row>
    <row r="92" spans="5:30" x14ac:dyDescent="0.55000000000000004">
      <c r="E92">
        <v>90</v>
      </c>
      <c r="F92">
        <f t="shared" si="53"/>
        <v>268.5</v>
      </c>
      <c r="G92">
        <f t="shared" si="54"/>
        <v>5.1457905544147842</v>
      </c>
      <c r="H92" s="15">
        <f t="shared" si="30"/>
        <v>16.468272600000002</v>
      </c>
      <c r="I92" s="14">
        <f t="shared" si="31"/>
        <v>2.8891706315789479E-7</v>
      </c>
      <c r="J92" s="14">
        <f t="shared" si="32"/>
        <v>0.99802513277186933</v>
      </c>
      <c r="K92" s="14">
        <f t="shared" si="33"/>
        <v>2.4704098645522699E-5</v>
      </c>
      <c r="L92" s="14" t="str">
        <f t="shared" si="34"/>
        <v>Epidemic ongoing</v>
      </c>
      <c r="M92" s="14">
        <f t="shared" si="35"/>
        <v>2.667147926455125E-6</v>
      </c>
      <c r="N92" s="14">
        <f t="shared" si="36"/>
        <v>1.9501631294851496E-3</v>
      </c>
      <c r="O92" s="3">
        <f t="shared" si="37"/>
        <v>1408.1336227947938</v>
      </c>
      <c r="P92" s="3">
        <f t="shared" si="38"/>
        <v>704.06681139739692</v>
      </c>
      <c r="Q92" s="38">
        <f t="shared" si="39"/>
        <v>140.81336227947938</v>
      </c>
      <c r="R92" s="38">
        <f t="shared" si="40"/>
        <v>704.06681139739692</v>
      </c>
      <c r="S92" s="38">
        <f t="shared" si="41"/>
        <v>1710704.0668113974</v>
      </c>
      <c r="T92" s="38">
        <f t="shared" si="42"/>
        <v>152.02743180794212</v>
      </c>
      <c r="U92" s="39">
        <f t="shared" si="43"/>
        <v>0.10796378223410759</v>
      </c>
      <c r="V92" s="38">
        <f t="shared" si="44"/>
        <v>28.162672455895876</v>
      </c>
      <c r="W92" s="3">
        <f t="shared" si="45"/>
        <v>0</v>
      </c>
      <c r="X92" s="3">
        <f t="shared" si="46"/>
        <v>5.6325344911791753</v>
      </c>
      <c r="Y92" s="3">
        <f t="shared" si="51"/>
        <v>112567.43200344832</v>
      </c>
      <c r="Z92" s="3">
        <f t="shared" si="52"/>
        <v>56283.716001724162</v>
      </c>
      <c r="AA92" s="3">
        <f t="shared" si="47"/>
        <v>153956283.71600166</v>
      </c>
      <c r="AB92" s="3">
        <f t="shared" si="48"/>
        <v>12153.575215088524</v>
      </c>
      <c r="AC92" s="3">
        <f t="shared" si="49"/>
        <v>2251.3486400689658</v>
      </c>
      <c r="AD92" s="3">
        <f t="shared" si="50"/>
        <v>450.2697280137931</v>
      </c>
    </row>
    <row r="93" spans="5:30" x14ac:dyDescent="0.55000000000000004">
      <c r="E93">
        <v>91</v>
      </c>
      <c r="F93">
        <f t="shared" si="53"/>
        <v>271.5</v>
      </c>
      <c r="G93">
        <f t="shared" si="54"/>
        <v>5.2032854209445585</v>
      </c>
      <c r="H93" s="15">
        <f t="shared" si="30"/>
        <v>16.468272600000002</v>
      </c>
      <c r="I93" s="14">
        <f t="shared" si="31"/>
        <v>2.8891706315789479E-7</v>
      </c>
      <c r="J93" s="14">
        <f t="shared" si="32"/>
        <v>0.99800040539060608</v>
      </c>
      <c r="K93" s="14">
        <f t="shared" si="33"/>
        <v>2.4727381263245363E-5</v>
      </c>
      <c r="L93" s="14" t="str">
        <f t="shared" si="34"/>
        <v>Epidemic ongoing</v>
      </c>
      <c r="M93" s="14">
        <f t="shared" si="35"/>
        <v>2.6696607622333574E-6</v>
      </c>
      <c r="N93" s="14">
        <f t="shared" si="36"/>
        <v>1.9748672281306723E-3</v>
      </c>
      <c r="O93" s="3">
        <f t="shared" si="37"/>
        <v>1409.4607320049856</v>
      </c>
      <c r="P93" s="3">
        <f t="shared" si="38"/>
        <v>704.73036600249281</v>
      </c>
      <c r="Q93" s="38">
        <f t="shared" si="39"/>
        <v>140.94607320049857</v>
      </c>
      <c r="R93" s="38">
        <f t="shared" si="40"/>
        <v>704.73036600249281</v>
      </c>
      <c r="S93" s="38">
        <f t="shared" si="41"/>
        <v>1710704.7303660025</v>
      </c>
      <c r="T93" s="38">
        <f t="shared" si="42"/>
        <v>152.17066344730137</v>
      </c>
      <c r="U93" s="39">
        <f t="shared" si="43"/>
        <v>0.10796374811438386</v>
      </c>
      <c r="V93" s="38">
        <f t="shared" si="44"/>
        <v>28.189214640099713</v>
      </c>
      <c r="W93" s="3">
        <f t="shared" si="45"/>
        <v>0</v>
      </c>
      <c r="X93" s="3">
        <f t="shared" si="46"/>
        <v>5.6378429280199427</v>
      </c>
      <c r="Y93" s="3">
        <f t="shared" si="51"/>
        <v>113976.89273545331</v>
      </c>
      <c r="Z93" s="3">
        <f t="shared" si="52"/>
        <v>56988.446367726654</v>
      </c>
      <c r="AA93" s="3">
        <f t="shared" si="47"/>
        <v>155666988.44636765</v>
      </c>
      <c r="AB93" s="3">
        <f t="shared" si="48"/>
        <v>12305.745878535825</v>
      </c>
      <c r="AC93" s="3">
        <f t="shared" si="49"/>
        <v>2279.5378547090654</v>
      </c>
      <c r="AD93" s="3">
        <f t="shared" si="50"/>
        <v>455.90757094181305</v>
      </c>
    </row>
    <row r="94" spans="5:30" x14ac:dyDescent="0.55000000000000004">
      <c r="E94">
        <v>92</v>
      </c>
      <c r="F94">
        <f t="shared" si="53"/>
        <v>274.5</v>
      </c>
      <c r="G94">
        <f t="shared" si="54"/>
        <v>5.2607802874743328</v>
      </c>
      <c r="H94" s="15">
        <f t="shared" si="30"/>
        <v>16.468272600000002</v>
      </c>
      <c r="I94" s="14">
        <f t="shared" si="31"/>
        <v>2.8891706315789479E-7</v>
      </c>
      <c r="J94" s="14">
        <f t="shared" si="32"/>
        <v>0.99797565558233392</v>
      </c>
      <c r="K94" s="14">
        <f t="shared" si="33"/>
        <v>2.4749808272161999E-5</v>
      </c>
      <c r="L94" s="14" t="str">
        <f t="shared" si="34"/>
        <v>Epidemic ongoing</v>
      </c>
      <c r="M94" s="14">
        <f t="shared" si="35"/>
        <v>2.6720812527517781E-6</v>
      </c>
      <c r="N94" s="14">
        <f t="shared" si="36"/>
        <v>1.9995946093939176E-3</v>
      </c>
      <c r="O94" s="3">
        <f t="shared" si="37"/>
        <v>1410.739071513234</v>
      </c>
      <c r="P94" s="3">
        <f t="shared" si="38"/>
        <v>705.36953575661698</v>
      </c>
      <c r="Q94" s="38">
        <f t="shared" si="39"/>
        <v>141.0739071513234</v>
      </c>
      <c r="R94" s="38">
        <f t="shared" si="40"/>
        <v>705.36953575661698</v>
      </c>
      <c r="S94" s="38">
        <f t="shared" si="41"/>
        <v>1710705.3695357565</v>
      </c>
      <c r="T94" s="38">
        <f t="shared" si="42"/>
        <v>152.30863140685136</v>
      </c>
      <c r="U94" s="39">
        <f t="shared" si="43"/>
        <v>0.10796371524854487</v>
      </c>
      <c r="V94" s="38">
        <f t="shared" si="44"/>
        <v>28.214781430264679</v>
      </c>
      <c r="W94" s="3">
        <f t="shared" si="45"/>
        <v>0</v>
      </c>
      <c r="X94" s="3">
        <f t="shared" si="46"/>
        <v>5.6429562860529359</v>
      </c>
      <c r="Y94" s="3">
        <f t="shared" si="51"/>
        <v>115387.63180696654</v>
      </c>
      <c r="Z94" s="3">
        <f t="shared" si="52"/>
        <v>57693.815903483272</v>
      </c>
      <c r="AA94" s="3">
        <f t="shared" si="47"/>
        <v>157377693.8159034</v>
      </c>
      <c r="AB94" s="3">
        <f t="shared" si="48"/>
        <v>12458.054509942676</v>
      </c>
      <c r="AC94" s="3">
        <f t="shared" si="49"/>
        <v>2307.7526361393302</v>
      </c>
      <c r="AD94" s="3">
        <f t="shared" si="50"/>
        <v>461.55052722786598</v>
      </c>
    </row>
    <row r="95" spans="5:30" x14ac:dyDescent="0.55000000000000004">
      <c r="E95">
        <v>93</v>
      </c>
      <c r="F95">
        <f t="shared" si="53"/>
        <v>277.5</v>
      </c>
      <c r="G95">
        <f t="shared" si="54"/>
        <v>5.3182751540041071</v>
      </c>
      <c r="H95" s="15">
        <f t="shared" si="30"/>
        <v>16.468272600000002</v>
      </c>
      <c r="I95" s="14">
        <f t="shared" si="31"/>
        <v>2.8891706315789479E-7</v>
      </c>
      <c r="J95" s="14">
        <f t="shared" si="32"/>
        <v>0.99795088419513944</v>
      </c>
      <c r="K95" s="14">
        <f t="shared" si="33"/>
        <v>2.477138719447769E-5</v>
      </c>
      <c r="L95" s="14" t="str">
        <f t="shared" si="34"/>
        <v>Epidemic ongoing</v>
      </c>
      <c r="M95" s="14">
        <f t="shared" si="35"/>
        <v>2.6744102100309448E-6</v>
      </c>
      <c r="N95" s="14">
        <f t="shared" si="36"/>
        <v>2.0243444176660796E-3</v>
      </c>
      <c r="O95" s="3">
        <f t="shared" si="37"/>
        <v>1411.9690700852284</v>
      </c>
      <c r="P95" s="3">
        <f t="shared" si="38"/>
        <v>705.9845350426142</v>
      </c>
      <c r="Q95" s="38">
        <f t="shared" si="39"/>
        <v>141.19690700852286</v>
      </c>
      <c r="R95" s="38">
        <f t="shared" si="40"/>
        <v>705.9845350426142</v>
      </c>
      <c r="S95" s="38">
        <f t="shared" si="41"/>
        <v>1710705.9845350427</v>
      </c>
      <c r="T95" s="38">
        <f t="shared" si="42"/>
        <v>152.44138197176386</v>
      </c>
      <c r="U95" s="39">
        <f t="shared" si="43"/>
        <v>0.10796368362556433</v>
      </c>
      <c r="V95" s="38">
        <f t="shared" si="44"/>
        <v>28.23938140170457</v>
      </c>
      <c r="W95" s="3">
        <f t="shared" si="45"/>
        <v>0</v>
      </c>
      <c r="X95" s="3">
        <f t="shared" si="46"/>
        <v>5.6478762803409142</v>
      </c>
      <c r="Y95" s="3">
        <f t="shared" si="51"/>
        <v>116799.60087705177</v>
      </c>
      <c r="Z95" s="3">
        <f t="shared" si="52"/>
        <v>58399.800438525883</v>
      </c>
      <c r="AA95" s="3">
        <f t="shared" si="47"/>
        <v>159088399.80043843</v>
      </c>
      <c r="AB95" s="3">
        <f t="shared" si="48"/>
        <v>12610.495891914441</v>
      </c>
      <c r="AC95" s="3">
        <f t="shared" si="49"/>
        <v>2335.9920175410348</v>
      </c>
      <c r="AD95" s="3">
        <f t="shared" si="50"/>
        <v>467.19840350820692</v>
      </c>
    </row>
    <row r="96" spans="5:30" x14ac:dyDescent="0.55000000000000004">
      <c r="E96">
        <v>94</v>
      </c>
      <c r="F96">
        <f t="shared" si="53"/>
        <v>280.5</v>
      </c>
      <c r="G96">
        <f t="shared" si="54"/>
        <v>5.3757700205338805</v>
      </c>
      <c r="H96" s="15">
        <f t="shared" si="30"/>
        <v>16.468272600000002</v>
      </c>
      <c r="I96" s="14">
        <f t="shared" si="31"/>
        <v>2.8891706315789479E-7</v>
      </c>
      <c r="J96" s="14">
        <f t="shared" si="32"/>
        <v>0.99792609206958593</v>
      </c>
      <c r="K96" s="14">
        <f t="shared" si="33"/>
        <v>2.4792125553507738E-5</v>
      </c>
      <c r="L96" s="14" t="str">
        <f t="shared" si="34"/>
        <v>Epidemic ongoing</v>
      </c>
      <c r="M96" s="14">
        <f t="shared" si="35"/>
        <v>2.676648446202975E-6</v>
      </c>
      <c r="N96" s="14">
        <f t="shared" si="36"/>
        <v>2.0491158048605573E-3</v>
      </c>
      <c r="O96" s="3">
        <f t="shared" si="37"/>
        <v>1413.1511565499411</v>
      </c>
      <c r="P96" s="3">
        <f t="shared" si="38"/>
        <v>706.57557827497055</v>
      </c>
      <c r="Q96" s="38">
        <f t="shared" si="39"/>
        <v>141.31511565499412</v>
      </c>
      <c r="R96" s="38">
        <f t="shared" si="40"/>
        <v>706.57557827497055</v>
      </c>
      <c r="S96" s="38">
        <f t="shared" si="41"/>
        <v>1710706.5755782749</v>
      </c>
      <c r="T96" s="38">
        <f t="shared" si="42"/>
        <v>152.56896143356957</v>
      </c>
      <c r="U96" s="39">
        <f t="shared" si="43"/>
        <v>0.10796365323441445</v>
      </c>
      <c r="V96" s="38">
        <f t="shared" si="44"/>
        <v>28.263023130998821</v>
      </c>
      <c r="W96" s="3">
        <f t="shared" si="45"/>
        <v>0</v>
      </c>
      <c r="X96" s="3">
        <f t="shared" si="46"/>
        <v>5.6526046261997642</v>
      </c>
      <c r="Y96" s="3">
        <f t="shared" si="51"/>
        <v>118212.7520336017</v>
      </c>
      <c r="Z96" s="3">
        <f t="shared" si="52"/>
        <v>59106.376016800852</v>
      </c>
      <c r="AA96" s="3">
        <f t="shared" si="47"/>
        <v>160799106.37601671</v>
      </c>
      <c r="AB96" s="3">
        <f t="shared" si="48"/>
        <v>12763.064853348011</v>
      </c>
      <c r="AC96" s="3">
        <f t="shared" si="49"/>
        <v>2364.2550406720338</v>
      </c>
      <c r="AD96" s="3">
        <f t="shared" si="50"/>
        <v>472.8510081344067</v>
      </c>
    </row>
    <row r="97" spans="5:30" x14ac:dyDescent="0.55000000000000004">
      <c r="E97">
        <v>95</v>
      </c>
      <c r="F97">
        <f t="shared" si="53"/>
        <v>283.5</v>
      </c>
      <c r="G97">
        <f t="shared" si="54"/>
        <v>5.4332648870636548</v>
      </c>
      <c r="H97" s="15">
        <f t="shared" si="30"/>
        <v>16.468272600000002</v>
      </c>
      <c r="I97" s="14">
        <f t="shared" si="31"/>
        <v>2.8891706315789479E-7</v>
      </c>
      <c r="J97" s="14">
        <f t="shared" si="32"/>
        <v>0.99790128003871326</v>
      </c>
      <c r="K97" s="14">
        <f t="shared" si="33"/>
        <v>2.481203087267847E-5</v>
      </c>
      <c r="L97" s="14" t="str">
        <f t="shared" si="34"/>
        <v>Epidemic ongoing</v>
      </c>
      <c r="M97" s="14">
        <f t="shared" si="35"/>
        <v>2.6787967734038951E-6</v>
      </c>
      <c r="N97" s="14">
        <f t="shared" si="36"/>
        <v>2.0739079304140651E-3</v>
      </c>
      <c r="O97" s="3">
        <f t="shared" si="37"/>
        <v>1414.2857597426728</v>
      </c>
      <c r="P97" s="3">
        <f t="shared" si="38"/>
        <v>707.14287987133639</v>
      </c>
      <c r="Q97" s="38">
        <f t="shared" si="39"/>
        <v>141.42857597426729</v>
      </c>
      <c r="R97" s="38">
        <f t="shared" si="40"/>
        <v>707.14287987133639</v>
      </c>
      <c r="S97" s="38">
        <f t="shared" si="41"/>
        <v>1710707.1428798714</v>
      </c>
      <c r="T97" s="38">
        <f t="shared" si="42"/>
        <v>152.69141608402202</v>
      </c>
      <c r="U97" s="39">
        <f t="shared" si="43"/>
        <v>0.10796362406406751</v>
      </c>
      <c r="V97" s="38">
        <f t="shared" si="44"/>
        <v>28.285715194853456</v>
      </c>
      <c r="W97" s="3">
        <f t="shared" si="45"/>
        <v>0</v>
      </c>
      <c r="X97" s="3">
        <f t="shared" si="46"/>
        <v>5.6571430389706912</v>
      </c>
      <c r="Y97" s="3">
        <f t="shared" si="51"/>
        <v>119627.03779334438</v>
      </c>
      <c r="Z97" s="3">
        <f t="shared" si="52"/>
        <v>59813.518896672191</v>
      </c>
      <c r="AA97" s="3">
        <f t="shared" si="47"/>
        <v>162509813.51889658</v>
      </c>
      <c r="AB97" s="3">
        <f t="shared" si="48"/>
        <v>12915.756269432033</v>
      </c>
      <c r="AC97" s="3">
        <f t="shared" si="49"/>
        <v>2392.5407558668871</v>
      </c>
      <c r="AD97" s="3">
        <f t="shared" si="50"/>
        <v>478.50815117337737</v>
      </c>
    </row>
    <row r="98" spans="5:30" x14ac:dyDescent="0.55000000000000004">
      <c r="E98">
        <v>96</v>
      </c>
      <c r="F98">
        <f t="shared" si="53"/>
        <v>286.5</v>
      </c>
      <c r="G98">
        <f t="shared" si="54"/>
        <v>5.4907597535934292</v>
      </c>
      <c r="H98" s="15">
        <f t="shared" si="30"/>
        <v>16.468272600000002</v>
      </c>
      <c r="I98" s="14">
        <f t="shared" si="31"/>
        <v>2.8891706315789479E-7</v>
      </c>
      <c r="J98" s="14">
        <f t="shared" si="32"/>
        <v>0.99787644892803828</v>
      </c>
      <c r="K98" s="14">
        <f t="shared" si="33"/>
        <v>2.4831110674972123E-5</v>
      </c>
      <c r="L98" s="14" t="str">
        <f t="shared" si="34"/>
        <v>Epidemic ongoing</v>
      </c>
      <c r="M98" s="14">
        <f t="shared" si="35"/>
        <v>2.6808560037139088E-6</v>
      </c>
      <c r="N98" s="14">
        <f t="shared" si="36"/>
        <v>2.0987199612867435E-3</v>
      </c>
      <c r="O98" s="3">
        <f t="shared" si="37"/>
        <v>1415.373308473411</v>
      </c>
      <c r="P98" s="3">
        <f t="shared" si="38"/>
        <v>707.68665423670552</v>
      </c>
      <c r="Q98" s="38">
        <f t="shared" si="39"/>
        <v>141.53733084734111</v>
      </c>
      <c r="R98" s="38">
        <f t="shared" si="40"/>
        <v>707.68665423670552</v>
      </c>
      <c r="S98" s="38">
        <f t="shared" si="41"/>
        <v>1710707.6866542366</v>
      </c>
      <c r="T98" s="38">
        <f t="shared" si="42"/>
        <v>152.8087922116928</v>
      </c>
      <c r="U98" s="39">
        <f t="shared" si="43"/>
        <v>0.10796359610349643</v>
      </c>
      <c r="V98" s="38">
        <f t="shared" si="44"/>
        <v>28.307466169468221</v>
      </c>
      <c r="W98" s="3">
        <f t="shared" si="45"/>
        <v>0</v>
      </c>
      <c r="X98" s="3">
        <f t="shared" si="46"/>
        <v>5.6614932338936441</v>
      </c>
      <c r="Y98" s="3">
        <f t="shared" si="51"/>
        <v>121042.41110181779</v>
      </c>
      <c r="Z98" s="3">
        <f t="shared" si="52"/>
        <v>60521.205550908897</v>
      </c>
      <c r="AA98" s="3">
        <f t="shared" si="47"/>
        <v>164220521.20555082</v>
      </c>
      <c r="AB98" s="3">
        <f t="shared" si="48"/>
        <v>13068.565061643725</v>
      </c>
      <c r="AC98" s="3">
        <f t="shared" si="49"/>
        <v>2420.8482220363553</v>
      </c>
      <c r="AD98" s="3">
        <f t="shared" si="50"/>
        <v>484.16964440727099</v>
      </c>
    </row>
    <row r="99" spans="5:30" x14ac:dyDescent="0.55000000000000004">
      <c r="E99">
        <v>97</v>
      </c>
      <c r="F99">
        <f t="shared" si="53"/>
        <v>289.5</v>
      </c>
      <c r="G99">
        <f t="shared" si="54"/>
        <v>5.5482546201232035</v>
      </c>
      <c r="H99" s="15">
        <f t="shared" si="30"/>
        <v>16.468272600000002</v>
      </c>
      <c r="I99" s="14">
        <f t="shared" si="31"/>
        <v>2.8891706315789479E-7</v>
      </c>
      <c r="J99" s="14">
        <f t="shared" si="32"/>
        <v>0.99785159955555636</v>
      </c>
      <c r="K99" s="14">
        <f t="shared" si="33"/>
        <v>2.4849372481927645E-5</v>
      </c>
      <c r="L99" s="14" t="str">
        <f t="shared" si="34"/>
        <v>Epidemic ongoing</v>
      </c>
      <c r="M99" s="14">
        <f t="shared" si="35"/>
        <v>2.6828269490497431E-6</v>
      </c>
      <c r="N99" s="14">
        <f t="shared" si="36"/>
        <v>2.1235510719617157E-3</v>
      </c>
      <c r="O99" s="3">
        <f t="shared" si="37"/>
        <v>1416.4142314698759</v>
      </c>
      <c r="P99" s="3">
        <f t="shared" si="38"/>
        <v>708.20711573493793</v>
      </c>
      <c r="Q99" s="38">
        <f t="shared" si="39"/>
        <v>141.64142314698759</v>
      </c>
      <c r="R99" s="38">
        <f t="shared" si="40"/>
        <v>708.20711573493793</v>
      </c>
      <c r="S99" s="38">
        <f t="shared" si="41"/>
        <v>1710708.2071157349</v>
      </c>
      <c r="T99" s="38">
        <f t="shared" si="42"/>
        <v>152.92113609583535</v>
      </c>
      <c r="U99" s="39">
        <f t="shared" si="43"/>
        <v>0.10796356934167649</v>
      </c>
      <c r="V99" s="38">
        <f t="shared" si="44"/>
        <v>28.328284629397519</v>
      </c>
      <c r="W99" s="3">
        <f t="shared" si="45"/>
        <v>0</v>
      </c>
      <c r="X99" s="3">
        <f t="shared" si="46"/>
        <v>5.665656925879504</v>
      </c>
      <c r="Y99" s="3">
        <f t="shared" si="51"/>
        <v>122458.82533328766</v>
      </c>
      <c r="Z99" s="3">
        <f t="shared" si="52"/>
        <v>61229.412666643831</v>
      </c>
      <c r="AA99" s="3">
        <f t="shared" si="47"/>
        <v>165931229.41266656</v>
      </c>
      <c r="AB99" s="3">
        <f t="shared" si="48"/>
        <v>13221.486197739561</v>
      </c>
      <c r="AC99" s="3">
        <f t="shared" si="49"/>
        <v>2449.1765066657526</v>
      </c>
      <c r="AD99" s="3">
        <f t="shared" si="50"/>
        <v>489.83530133315048</v>
      </c>
    </row>
    <row r="100" spans="5:30" x14ac:dyDescent="0.55000000000000004">
      <c r="E100">
        <v>98</v>
      </c>
      <c r="F100">
        <f t="shared" si="53"/>
        <v>292.5</v>
      </c>
      <c r="G100">
        <f t="shared" si="54"/>
        <v>5.6057494866529778</v>
      </c>
      <c r="H100" s="15">
        <f t="shared" si="30"/>
        <v>16.468272600000002</v>
      </c>
      <c r="I100" s="14">
        <f t="shared" si="31"/>
        <v>2.8891706315789479E-7</v>
      </c>
      <c r="J100" s="14">
        <f t="shared" si="32"/>
        <v>0.99782673273174305</v>
      </c>
      <c r="K100" s="14">
        <f t="shared" si="33"/>
        <v>2.4866823813307626E-5</v>
      </c>
      <c r="L100" s="14" t="str">
        <f t="shared" si="34"/>
        <v>Epidemic ongoing</v>
      </c>
      <c r="M100" s="14">
        <f t="shared" si="35"/>
        <v>2.6847104211288785E-6</v>
      </c>
      <c r="N100" s="14">
        <f t="shared" si="36"/>
        <v>2.1484004444436433E-3</v>
      </c>
      <c r="O100" s="3">
        <f t="shared" si="37"/>
        <v>1417.4089573585347</v>
      </c>
      <c r="P100" s="3">
        <f t="shared" si="38"/>
        <v>708.70447867926737</v>
      </c>
      <c r="Q100" s="38">
        <f t="shared" si="39"/>
        <v>141.74089573585348</v>
      </c>
      <c r="R100" s="38">
        <f t="shared" si="40"/>
        <v>708.70447867926737</v>
      </c>
      <c r="S100" s="38">
        <f t="shared" si="41"/>
        <v>1710708.7044786792</v>
      </c>
      <c r="T100" s="38">
        <f t="shared" si="42"/>
        <v>153.02849400434607</v>
      </c>
      <c r="U100" s="39">
        <f t="shared" si="43"/>
        <v>0.10796354376758563</v>
      </c>
      <c r="V100" s="38">
        <f t="shared" si="44"/>
        <v>28.348179147170697</v>
      </c>
      <c r="W100" s="3">
        <f t="shared" si="45"/>
        <v>0</v>
      </c>
      <c r="X100" s="3">
        <f t="shared" si="46"/>
        <v>5.6696358294341396</v>
      </c>
      <c r="Y100" s="3">
        <f t="shared" si="51"/>
        <v>123876.2342906462</v>
      </c>
      <c r="Z100" s="3">
        <f t="shared" si="52"/>
        <v>61938.1171453231</v>
      </c>
      <c r="AA100" s="3">
        <f t="shared" si="47"/>
        <v>167641938.11714524</v>
      </c>
      <c r="AB100" s="3">
        <f t="shared" si="48"/>
        <v>13374.514691743907</v>
      </c>
      <c r="AC100" s="3">
        <f t="shared" si="49"/>
        <v>2477.5246858129235</v>
      </c>
      <c r="AD100" s="3">
        <f t="shared" si="50"/>
        <v>495.50493716258461</v>
      </c>
    </row>
    <row r="101" spans="5:30" x14ac:dyDescent="0.55000000000000004">
      <c r="E101">
        <v>99</v>
      </c>
      <c r="F101">
        <f t="shared" si="53"/>
        <v>295.5</v>
      </c>
      <c r="G101">
        <f t="shared" si="54"/>
        <v>5.6632443531827512</v>
      </c>
      <c r="H101" s="15">
        <f t="shared" si="30"/>
        <v>16.468272600000002</v>
      </c>
      <c r="I101" s="14">
        <f t="shared" si="31"/>
        <v>2.8891706315789479E-7</v>
      </c>
      <c r="J101" s="14">
        <f t="shared" si="32"/>
        <v>0.99780184925955728</v>
      </c>
      <c r="K101" s="14">
        <f t="shared" si="33"/>
        <v>2.4883472185766031E-5</v>
      </c>
      <c r="L101" s="14" t="str">
        <f t="shared" si="34"/>
        <v>Epidemic ongoing</v>
      </c>
      <c r="M101" s="14">
        <f t="shared" si="35"/>
        <v>2.6865072313259456E-6</v>
      </c>
      <c r="N101" s="14">
        <f t="shared" si="36"/>
        <v>2.1732672682569509E-3</v>
      </c>
      <c r="O101" s="3">
        <f t="shared" si="37"/>
        <v>1418.3579145886638</v>
      </c>
      <c r="P101" s="3">
        <f t="shared" si="38"/>
        <v>709.17895729433189</v>
      </c>
      <c r="Q101" s="38">
        <f t="shared" si="39"/>
        <v>141.8357914588664</v>
      </c>
      <c r="R101" s="38">
        <f t="shared" si="40"/>
        <v>709.17895729433189</v>
      </c>
      <c r="S101" s="38">
        <f t="shared" si="41"/>
        <v>1710709.1789572944</v>
      </c>
      <c r="T101" s="38">
        <f t="shared" si="42"/>
        <v>153.13091218557889</v>
      </c>
      <c r="U101" s="39">
        <f t="shared" si="43"/>
        <v>0.1079635193702065</v>
      </c>
      <c r="V101" s="38">
        <f t="shared" si="44"/>
        <v>28.367158291773276</v>
      </c>
      <c r="W101" s="3">
        <f t="shared" si="45"/>
        <v>0</v>
      </c>
      <c r="X101" s="3">
        <f t="shared" si="46"/>
        <v>5.6734316583546551</v>
      </c>
      <c r="Y101" s="3">
        <f t="shared" si="51"/>
        <v>125294.59220523486</v>
      </c>
      <c r="Z101" s="3">
        <f t="shared" si="52"/>
        <v>62647.296102617431</v>
      </c>
      <c r="AA101" s="3">
        <f t="shared" si="47"/>
        <v>169352647.29610252</v>
      </c>
      <c r="AB101" s="3">
        <f t="shared" si="48"/>
        <v>13527.645603929486</v>
      </c>
      <c r="AC101" s="3">
        <f t="shared" si="49"/>
        <v>2505.8918441046967</v>
      </c>
      <c r="AD101" s="3">
        <f t="shared" si="50"/>
        <v>501.17836882093928</v>
      </c>
    </row>
    <row r="102" spans="5:30" x14ac:dyDescent="0.55000000000000004">
      <c r="E102">
        <v>100</v>
      </c>
      <c r="F102">
        <f t="shared" si="53"/>
        <v>298.5</v>
      </c>
      <c r="G102">
        <f t="shared" si="54"/>
        <v>5.7207392197125255</v>
      </c>
      <c r="H102" s="15">
        <f t="shared" si="30"/>
        <v>16.468272600000002</v>
      </c>
      <c r="I102" s="14">
        <f t="shared" si="31"/>
        <v>2.8891706315789479E-7</v>
      </c>
      <c r="J102" s="14">
        <f t="shared" si="32"/>
        <v>0.99777694993444466</v>
      </c>
      <c r="K102" s="14">
        <f t="shared" si="33"/>
        <v>2.4899325112626158E-5</v>
      </c>
      <c r="L102" s="14" t="str">
        <f t="shared" si="34"/>
        <v>Epidemic ongoing</v>
      </c>
      <c r="M102" s="14">
        <f t="shared" si="35"/>
        <v>2.6882181906489357E-6</v>
      </c>
      <c r="N102" s="14">
        <f t="shared" si="36"/>
        <v>2.198150740442717E-3</v>
      </c>
      <c r="O102" s="3">
        <f t="shared" si="37"/>
        <v>1419.261531419691</v>
      </c>
      <c r="P102" s="3">
        <f t="shared" si="38"/>
        <v>709.63076570984549</v>
      </c>
      <c r="Q102" s="38">
        <f t="shared" si="39"/>
        <v>141.92615314196911</v>
      </c>
      <c r="R102" s="38">
        <f t="shared" si="40"/>
        <v>709.63076570984549</v>
      </c>
      <c r="S102" s="38">
        <f t="shared" si="41"/>
        <v>1710709.6307657098</v>
      </c>
      <c r="T102" s="38">
        <f t="shared" si="42"/>
        <v>153.22843686698934</v>
      </c>
      <c r="U102" s="39">
        <f t="shared" si="43"/>
        <v>0.10796349613852672</v>
      </c>
      <c r="V102" s="38">
        <f t="shared" si="44"/>
        <v>28.38523062839382</v>
      </c>
      <c r="W102" s="3">
        <f t="shared" si="45"/>
        <v>0</v>
      </c>
      <c r="X102" s="3">
        <f t="shared" si="46"/>
        <v>5.6770461256787641</v>
      </c>
      <c r="Y102" s="3">
        <f t="shared" si="51"/>
        <v>126713.85373665455</v>
      </c>
      <c r="Z102" s="3">
        <f t="shared" si="52"/>
        <v>63356.926868327275</v>
      </c>
      <c r="AA102" s="3">
        <f t="shared" si="47"/>
        <v>171063356.92686823</v>
      </c>
      <c r="AB102" s="3">
        <f t="shared" si="48"/>
        <v>13680.874040796476</v>
      </c>
      <c r="AC102" s="3">
        <f t="shared" si="49"/>
        <v>2534.2770747330906</v>
      </c>
      <c r="AD102" s="3">
        <f t="shared" si="50"/>
        <v>506.85541494661805</v>
      </c>
    </row>
    <row r="103" spans="5:30" x14ac:dyDescent="0.55000000000000004">
      <c r="E103">
        <v>101</v>
      </c>
      <c r="F103">
        <f t="shared" si="53"/>
        <v>301.5</v>
      </c>
      <c r="G103">
        <f t="shared" si="54"/>
        <v>5.7782340862422998</v>
      </c>
      <c r="H103" s="15">
        <f t="shared" si="30"/>
        <v>16.468272600000002</v>
      </c>
      <c r="I103" s="14">
        <f t="shared" si="31"/>
        <v>2.8891706315789479E-7</v>
      </c>
      <c r="J103" s="14">
        <f t="shared" si="32"/>
        <v>0.99775203554434144</v>
      </c>
      <c r="K103" s="14">
        <f t="shared" si="33"/>
        <v>2.4914390103214501E-5</v>
      </c>
      <c r="L103" s="14" t="str">
        <f t="shared" si="34"/>
        <v>Epidemic ongoing</v>
      </c>
      <c r="M103" s="14">
        <f t="shared" si="35"/>
        <v>2.6898441096674864E-6</v>
      </c>
      <c r="N103" s="14">
        <f t="shared" si="36"/>
        <v>2.2230500655553431E-3</v>
      </c>
      <c r="O103" s="3">
        <f t="shared" si="37"/>
        <v>1420.1202358832265</v>
      </c>
      <c r="P103" s="3">
        <f t="shared" si="38"/>
        <v>710.06011794161327</v>
      </c>
      <c r="Q103" s="38">
        <f t="shared" si="39"/>
        <v>142.01202358832265</v>
      </c>
      <c r="R103" s="38">
        <f t="shared" si="40"/>
        <v>710.06011794161327</v>
      </c>
      <c r="S103" s="38">
        <f t="shared" si="41"/>
        <v>1710710.0601179416</v>
      </c>
      <c r="T103" s="38">
        <f t="shared" si="42"/>
        <v>153.32111425104671</v>
      </c>
      <c r="U103" s="39">
        <f t="shared" si="43"/>
        <v>0.10796347406153994</v>
      </c>
      <c r="V103" s="38">
        <f t="shared" si="44"/>
        <v>28.402404717664531</v>
      </c>
      <c r="W103" s="3">
        <f t="shared" si="45"/>
        <v>0</v>
      </c>
      <c r="X103" s="3">
        <f t="shared" si="46"/>
        <v>5.6804809435329062</v>
      </c>
      <c r="Y103" s="3">
        <f t="shared" si="51"/>
        <v>128133.97397253777</v>
      </c>
      <c r="Z103" s="3">
        <f t="shared" si="52"/>
        <v>64066.986986268887</v>
      </c>
      <c r="AA103" s="3">
        <f t="shared" si="47"/>
        <v>172774066.98698616</v>
      </c>
      <c r="AB103" s="3">
        <f t="shared" si="48"/>
        <v>13834.195155047522</v>
      </c>
      <c r="AC103" s="3">
        <f t="shared" si="49"/>
        <v>2562.679479450755</v>
      </c>
      <c r="AD103" s="3">
        <f t="shared" si="50"/>
        <v>512.53589589015098</v>
      </c>
    </row>
    <row r="104" spans="5:30" x14ac:dyDescent="0.55000000000000004">
      <c r="E104">
        <v>102</v>
      </c>
      <c r="F104">
        <f t="shared" si="53"/>
        <v>304.5</v>
      </c>
      <c r="G104">
        <f t="shared" si="54"/>
        <v>5.8357289527720742</v>
      </c>
      <c r="H104" s="15">
        <f t="shared" si="30"/>
        <v>16.468272600000002</v>
      </c>
      <c r="I104" s="14">
        <f t="shared" si="31"/>
        <v>2.8891706315789479E-7</v>
      </c>
      <c r="J104" s="14">
        <f t="shared" si="32"/>
        <v>0.99772710686968002</v>
      </c>
      <c r="K104" s="14">
        <f t="shared" si="33"/>
        <v>2.492867466141746E-5</v>
      </c>
      <c r="L104" s="14" t="str">
        <f t="shared" si="34"/>
        <v>Epidemic ongoing</v>
      </c>
      <c r="M104" s="14">
        <f t="shared" si="35"/>
        <v>2.6913857983572837E-6</v>
      </c>
      <c r="N104" s="14">
        <f t="shared" si="36"/>
        <v>2.2479644556585576E-3</v>
      </c>
      <c r="O104" s="3">
        <f t="shared" si="37"/>
        <v>1420.9344557007953</v>
      </c>
      <c r="P104" s="3">
        <f t="shared" si="38"/>
        <v>710.46722785039765</v>
      </c>
      <c r="Q104" s="38">
        <f t="shared" si="39"/>
        <v>142.09344557007952</v>
      </c>
      <c r="R104" s="38">
        <f t="shared" si="40"/>
        <v>710.46722785039765</v>
      </c>
      <c r="S104" s="38">
        <f t="shared" si="41"/>
        <v>1710710.4672278503</v>
      </c>
      <c r="T104" s="38">
        <f t="shared" si="42"/>
        <v>153.40899050636517</v>
      </c>
      <c r="U104" s="39">
        <f t="shared" si="43"/>
        <v>0.10796345312824784</v>
      </c>
      <c r="V104" s="38">
        <f t="shared" si="44"/>
        <v>28.418689114015905</v>
      </c>
      <c r="W104" s="3">
        <f t="shared" si="45"/>
        <v>0</v>
      </c>
      <c r="X104" s="3">
        <f t="shared" si="46"/>
        <v>5.683737822803181</v>
      </c>
      <c r="Y104" s="3">
        <f t="shared" si="51"/>
        <v>129554.90842823857</v>
      </c>
      <c r="Z104" s="3">
        <f t="shared" si="52"/>
        <v>64777.454214119287</v>
      </c>
      <c r="AA104" s="3">
        <f t="shared" si="47"/>
        <v>174484777.45421401</v>
      </c>
      <c r="AB104" s="3">
        <f t="shared" si="48"/>
        <v>13987.604145553887</v>
      </c>
      <c r="AC104" s="3">
        <f t="shared" si="49"/>
        <v>2591.0981685647707</v>
      </c>
      <c r="AD104" s="3">
        <f t="shared" si="50"/>
        <v>518.21963371295419</v>
      </c>
    </row>
    <row r="105" spans="5:30" x14ac:dyDescent="0.55000000000000004">
      <c r="E105">
        <v>103</v>
      </c>
      <c r="F105">
        <f t="shared" si="53"/>
        <v>307.5</v>
      </c>
      <c r="G105">
        <f t="shared" si="54"/>
        <v>5.8932238193018485</v>
      </c>
      <c r="H105" s="15">
        <f t="shared" si="30"/>
        <v>16.468272600000002</v>
      </c>
      <c r="I105" s="14">
        <f t="shared" si="31"/>
        <v>2.8891706315789479E-7</v>
      </c>
      <c r="J105" s="14">
        <f t="shared" si="32"/>
        <v>0.99770216468339434</v>
      </c>
      <c r="K105" s="14">
        <f t="shared" si="33"/>
        <v>2.4942186285681345E-5</v>
      </c>
      <c r="L105" s="14" t="str">
        <f t="shared" si="34"/>
        <v>Epidemic ongoing</v>
      </c>
      <c r="M105" s="14">
        <f t="shared" si="35"/>
        <v>2.6928440661002394E-6</v>
      </c>
      <c r="N105" s="14">
        <f t="shared" si="36"/>
        <v>2.2728931303199751E-3</v>
      </c>
      <c r="O105" s="3">
        <f t="shared" si="37"/>
        <v>1421.7046182838367</v>
      </c>
      <c r="P105" s="3">
        <f t="shared" si="38"/>
        <v>710.85230914191834</v>
      </c>
      <c r="Q105" s="38">
        <f t="shared" si="39"/>
        <v>142.17046182838368</v>
      </c>
      <c r="R105" s="38">
        <f t="shared" si="40"/>
        <v>710.85230914191834</v>
      </c>
      <c r="S105" s="38">
        <f t="shared" si="41"/>
        <v>1710710.852309142</v>
      </c>
      <c r="T105" s="38">
        <f t="shared" si="42"/>
        <v>153.49211176771365</v>
      </c>
      <c r="U105" s="39">
        <f t="shared" si="43"/>
        <v>0.10796343332766024</v>
      </c>
      <c r="V105" s="38">
        <f t="shared" si="44"/>
        <v>28.434092365676733</v>
      </c>
      <c r="W105" s="3">
        <f t="shared" si="45"/>
        <v>0</v>
      </c>
      <c r="X105" s="3">
        <f t="shared" si="46"/>
        <v>5.6868184731353466</v>
      </c>
      <c r="Y105" s="3">
        <f t="shared" si="51"/>
        <v>130976.61304652241</v>
      </c>
      <c r="Z105" s="3">
        <f t="shared" si="52"/>
        <v>65488.306523261206</v>
      </c>
      <c r="AA105" s="3">
        <f t="shared" si="47"/>
        <v>176195488.30652314</v>
      </c>
      <c r="AB105" s="3">
        <f t="shared" si="48"/>
        <v>14141.0962573216</v>
      </c>
      <c r="AC105" s="3">
        <f t="shared" si="49"/>
        <v>2619.5322609304476</v>
      </c>
      <c r="AD105" s="3">
        <f t="shared" si="50"/>
        <v>523.9064521860895</v>
      </c>
    </row>
    <row r="106" spans="5:30" x14ac:dyDescent="0.55000000000000004">
      <c r="E106">
        <v>104</v>
      </c>
      <c r="F106">
        <f t="shared" si="53"/>
        <v>310.5</v>
      </c>
      <c r="G106">
        <f t="shared" si="54"/>
        <v>5.9507186858316219</v>
      </c>
      <c r="H106" s="15">
        <f t="shared" si="30"/>
        <v>16.468272600000002</v>
      </c>
      <c r="I106" s="14">
        <f t="shared" si="31"/>
        <v>2.8891706315789479E-7</v>
      </c>
      <c r="J106" s="14">
        <f t="shared" si="32"/>
        <v>0.99767720975092655</v>
      </c>
      <c r="K106" s="14">
        <f t="shared" si="33"/>
        <v>2.4954932467791124E-5</v>
      </c>
      <c r="L106" s="14" t="str">
        <f t="shared" si="34"/>
        <v>Epidemic ongoing</v>
      </c>
      <c r="M106" s="14">
        <f t="shared" si="35"/>
        <v>2.6942197215528532E-6</v>
      </c>
      <c r="N106" s="14">
        <f t="shared" si="36"/>
        <v>2.2978353166056564E-3</v>
      </c>
      <c r="O106" s="3">
        <f t="shared" si="37"/>
        <v>1422.431150664094</v>
      </c>
      <c r="P106" s="3">
        <f t="shared" si="38"/>
        <v>711.21557533204702</v>
      </c>
      <c r="Q106" s="38">
        <f t="shared" si="39"/>
        <v>142.24311506640942</v>
      </c>
      <c r="R106" s="38">
        <f t="shared" si="40"/>
        <v>711.21557533204702</v>
      </c>
      <c r="S106" s="38">
        <f t="shared" si="41"/>
        <v>1710711.2155753321</v>
      </c>
      <c r="T106" s="38">
        <f t="shared" si="42"/>
        <v>153.57052412851263</v>
      </c>
      <c r="U106" s="39">
        <f t="shared" si="43"/>
        <v>0.10796341464879672</v>
      </c>
      <c r="V106" s="38">
        <f t="shared" si="44"/>
        <v>28.448623013281882</v>
      </c>
      <c r="W106" s="3">
        <f t="shared" si="45"/>
        <v>0</v>
      </c>
      <c r="X106" s="3">
        <f t="shared" si="46"/>
        <v>5.6897246026563764</v>
      </c>
      <c r="Y106" s="3">
        <f t="shared" si="51"/>
        <v>132399.04419718651</v>
      </c>
      <c r="Z106" s="3">
        <f t="shared" si="52"/>
        <v>66199.522098593254</v>
      </c>
      <c r="AA106" s="3">
        <f t="shared" si="47"/>
        <v>177906199.52209848</v>
      </c>
      <c r="AB106" s="3">
        <f t="shared" si="48"/>
        <v>14294.666781450112</v>
      </c>
      <c r="AC106" s="3">
        <f t="shared" si="49"/>
        <v>2647.9808839437296</v>
      </c>
      <c r="AD106" s="3">
        <f t="shared" si="50"/>
        <v>529.59617678874588</v>
      </c>
    </row>
    <row r="107" spans="5:30" x14ac:dyDescent="0.55000000000000004">
      <c r="E107">
        <v>105</v>
      </c>
      <c r="F107">
        <f t="shared" si="53"/>
        <v>313.5</v>
      </c>
      <c r="G107">
        <f t="shared" si="54"/>
        <v>6.0082135523613962</v>
      </c>
      <c r="H107" s="15">
        <f t="shared" si="30"/>
        <v>16.468272600000002</v>
      </c>
      <c r="I107" s="14">
        <f t="shared" si="31"/>
        <v>2.8891706315789479E-7</v>
      </c>
      <c r="J107" s="14">
        <f t="shared" si="32"/>
        <v>0.99765224283023424</v>
      </c>
      <c r="K107" s="14">
        <f t="shared" si="33"/>
        <v>2.496692069231532E-5</v>
      </c>
      <c r="L107" s="14" t="str">
        <f t="shared" si="34"/>
        <v>Epidemic ongoing</v>
      </c>
      <c r="M107" s="14">
        <f t="shared" si="35"/>
        <v>2.6955135725864763E-6</v>
      </c>
      <c r="N107" s="14">
        <f t="shared" si="36"/>
        <v>2.3227902490734476E-3</v>
      </c>
      <c r="O107" s="3">
        <f t="shared" si="37"/>
        <v>1423.1144794619731</v>
      </c>
      <c r="P107" s="3">
        <f t="shared" si="38"/>
        <v>711.55723973098657</v>
      </c>
      <c r="Q107" s="38">
        <f t="shared" si="39"/>
        <v>142.31144794619732</v>
      </c>
      <c r="R107" s="38">
        <f t="shared" si="40"/>
        <v>711.55723973098657</v>
      </c>
      <c r="S107" s="38">
        <f t="shared" si="41"/>
        <v>1710711.5572397311</v>
      </c>
      <c r="T107" s="38">
        <f t="shared" si="42"/>
        <v>153.64427363742914</v>
      </c>
      <c r="U107" s="39">
        <f t="shared" si="43"/>
        <v>0.10796339708068767</v>
      </c>
      <c r="V107" s="38">
        <f t="shared" si="44"/>
        <v>28.462289589239465</v>
      </c>
      <c r="W107" s="3">
        <f t="shared" si="45"/>
        <v>0</v>
      </c>
      <c r="X107" s="3">
        <f t="shared" si="46"/>
        <v>5.6924579178478929</v>
      </c>
      <c r="Y107" s="3">
        <f t="shared" si="51"/>
        <v>133822.15867664848</v>
      </c>
      <c r="Z107" s="3">
        <f t="shared" si="52"/>
        <v>66911.079338324242</v>
      </c>
      <c r="AA107" s="3">
        <f t="shared" si="47"/>
        <v>179616911.07933822</v>
      </c>
      <c r="AB107" s="3">
        <f t="shared" si="48"/>
        <v>14448.311055087541</v>
      </c>
      <c r="AC107" s="3">
        <f t="shared" si="49"/>
        <v>2676.443173532969</v>
      </c>
      <c r="AD107" s="3">
        <f t="shared" si="50"/>
        <v>535.28863470659383</v>
      </c>
    </row>
    <row r="108" spans="5:30" x14ac:dyDescent="0.55000000000000004">
      <c r="E108">
        <v>106</v>
      </c>
      <c r="F108">
        <f t="shared" si="53"/>
        <v>316.5</v>
      </c>
      <c r="G108">
        <f t="shared" si="54"/>
        <v>6.0657084188911705</v>
      </c>
      <c r="H108" s="15">
        <f t="shared" si="30"/>
        <v>16.468272600000002</v>
      </c>
      <c r="I108" s="14">
        <f t="shared" si="31"/>
        <v>2.8891706315789479E-7</v>
      </c>
      <c r="J108" s="14">
        <f t="shared" si="32"/>
        <v>0.99762726467179852</v>
      </c>
      <c r="K108" s="14">
        <f t="shared" si="33"/>
        <v>2.4978158435717823E-5</v>
      </c>
      <c r="L108" s="14" t="str">
        <f t="shared" si="34"/>
        <v>Epidemic ongoing</v>
      </c>
      <c r="M108" s="14">
        <f t="shared" si="35"/>
        <v>2.6967264261916186E-6</v>
      </c>
      <c r="N108" s="14">
        <f t="shared" si="36"/>
        <v>2.3477571697657629E-3</v>
      </c>
      <c r="O108" s="3">
        <f t="shared" si="37"/>
        <v>1423.7550308359159</v>
      </c>
      <c r="P108" s="3">
        <f t="shared" si="38"/>
        <v>711.87751541795797</v>
      </c>
      <c r="Q108" s="38">
        <f t="shared" si="39"/>
        <v>142.37550308359161</v>
      </c>
      <c r="R108" s="38">
        <f t="shared" si="40"/>
        <v>711.87751541795797</v>
      </c>
      <c r="S108" s="38">
        <f t="shared" si="41"/>
        <v>1710711.877515418</v>
      </c>
      <c r="T108" s="38">
        <f t="shared" si="42"/>
        <v>153.71340629292226</v>
      </c>
      <c r="U108" s="39">
        <f t="shared" si="43"/>
        <v>0.1079633806123754</v>
      </c>
      <c r="V108" s="38">
        <f t="shared" si="44"/>
        <v>28.475100616718318</v>
      </c>
      <c r="W108" s="3">
        <f t="shared" si="45"/>
        <v>0</v>
      </c>
      <c r="X108" s="3">
        <f t="shared" si="46"/>
        <v>5.6950201233436637</v>
      </c>
      <c r="Y108" s="3">
        <f t="shared" si="51"/>
        <v>135245.9137074844</v>
      </c>
      <c r="Z108" s="3">
        <f t="shared" si="52"/>
        <v>67622.956853742202</v>
      </c>
      <c r="AA108" s="3">
        <f t="shared" si="47"/>
        <v>181327622.95685363</v>
      </c>
      <c r="AB108" s="3">
        <f t="shared" si="48"/>
        <v>14602.024461380463</v>
      </c>
      <c r="AC108" s="3">
        <f t="shared" si="49"/>
        <v>2704.9182741496875</v>
      </c>
      <c r="AD108" s="3">
        <f t="shared" si="50"/>
        <v>540.98365482993745</v>
      </c>
    </row>
    <row r="109" spans="5:30" x14ac:dyDescent="0.55000000000000004">
      <c r="E109">
        <v>107</v>
      </c>
      <c r="F109">
        <f t="shared" si="53"/>
        <v>319.5</v>
      </c>
      <c r="G109">
        <f t="shared" si="54"/>
        <v>6.1232032854209448</v>
      </c>
      <c r="H109" s="15">
        <f t="shared" si="30"/>
        <v>16.468272600000002</v>
      </c>
      <c r="I109" s="14">
        <f t="shared" si="31"/>
        <v>2.8891706315789479E-7</v>
      </c>
      <c r="J109" s="14">
        <f t="shared" si="32"/>
        <v>0.99760227601863261</v>
      </c>
      <c r="K109" s="14">
        <f t="shared" si="33"/>
        <v>2.498865316591381E-5</v>
      </c>
      <c r="L109" s="14" t="str">
        <f t="shared" si="34"/>
        <v>Epidemic ongoing</v>
      </c>
      <c r="M109" s="14">
        <f t="shared" si="35"/>
        <v>2.697859088430185E-6</v>
      </c>
      <c r="N109" s="14">
        <f t="shared" si="36"/>
        <v>2.3727353282014807E-3</v>
      </c>
      <c r="O109" s="3">
        <f t="shared" si="37"/>
        <v>1424.3532304570872</v>
      </c>
      <c r="P109" s="3">
        <f t="shared" si="38"/>
        <v>712.1766152285436</v>
      </c>
      <c r="Q109" s="38">
        <f t="shared" si="39"/>
        <v>142.43532304570871</v>
      </c>
      <c r="R109" s="38">
        <f t="shared" si="40"/>
        <v>712.1766152285436</v>
      </c>
      <c r="S109" s="38">
        <f t="shared" si="41"/>
        <v>1710712.1766152286</v>
      </c>
      <c r="T109" s="38">
        <f t="shared" si="42"/>
        <v>153.77796804052056</v>
      </c>
      <c r="U109" s="39">
        <f t="shared" si="43"/>
        <v>0.10796336523291479</v>
      </c>
      <c r="V109" s="38">
        <f t="shared" si="44"/>
        <v>28.487064609141743</v>
      </c>
      <c r="W109" s="3">
        <f t="shared" si="45"/>
        <v>0</v>
      </c>
      <c r="X109" s="3">
        <f t="shared" si="46"/>
        <v>5.6974129218283487</v>
      </c>
      <c r="Y109" s="3">
        <f t="shared" si="51"/>
        <v>136670.26693794149</v>
      </c>
      <c r="Z109" s="3">
        <f t="shared" si="52"/>
        <v>68335.133468970744</v>
      </c>
      <c r="AA109" s="3">
        <f t="shared" si="47"/>
        <v>183038335.13346887</v>
      </c>
      <c r="AB109" s="3">
        <f t="shared" si="48"/>
        <v>14755.802429420983</v>
      </c>
      <c r="AC109" s="3">
        <f t="shared" si="49"/>
        <v>2733.4053387588292</v>
      </c>
      <c r="AD109" s="3">
        <f t="shared" si="50"/>
        <v>546.6810677517658</v>
      </c>
    </row>
    <row r="110" spans="5:30" x14ac:dyDescent="0.55000000000000004">
      <c r="E110">
        <v>108</v>
      </c>
      <c r="F110">
        <f t="shared" si="53"/>
        <v>322.5</v>
      </c>
      <c r="G110">
        <f t="shared" si="54"/>
        <v>6.1806981519507183</v>
      </c>
      <c r="H110" s="15">
        <f t="shared" si="30"/>
        <v>16.468272600000002</v>
      </c>
      <c r="I110" s="14">
        <f t="shared" si="31"/>
        <v>2.8891706315789479E-7</v>
      </c>
      <c r="J110" s="14">
        <f t="shared" si="32"/>
        <v>0.99757727760629122</v>
      </c>
      <c r="K110" s="14">
        <f t="shared" si="33"/>
        <v>2.499841234138156E-5</v>
      </c>
      <c r="L110" s="14" t="str">
        <f t="shared" si="34"/>
        <v>Epidemic ongoing</v>
      </c>
      <c r="M110" s="14">
        <f t="shared" si="35"/>
        <v>2.6989123643397882E-6</v>
      </c>
      <c r="N110" s="14">
        <f t="shared" si="36"/>
        <v>2.3977239813673945E-3</v>
      </c>
      <c r="O110" s="3">
        <f t="shared" si="37"/>
        <v>1424.909503458749</v>
      </c>
      <c r="P110" s="3">
        <f t="shared" si="38"/>
        <v>712.45475172937449</v>
      </c>
      <c r="Q110" s="38">
        <f t="shared" si="39"/>
        <v>142.49095034587489</v>
      </c>
      <c r="R110" s="38">
        <f t="shared" si="40"/>
        <v>712.45475172937449</v>
      </c>
      <c r="S110" s="38">
        <f t="shared" si="41"/>
        <v>1710712.4547517293</v>
      </c>
      <c r="T110" s="38">
        <f t="shared" si="42"/>
        <v>153.83800476736792</v>
      </c>
      <c r="U110" s="39">
        <f t="shared" si="43"/>
        <v>0.1079633509313748</v>
      </c>
      <c r="V110" s="38">
        <f t="shared" si="44"/>
        <v>28.498190069174981</v>
      </c>
      <c r="W110" s="3">
        <f t="shared" si="45"/>
        <v>0</v>
      </c>
      <c r="X110" s="3">
        <f t="shared" si="46"/>
        <v>5.6996380138349965</v>
      </c>
      <c r="Y110" s="3">
        <f t="shared" si="51"/>
        <v>138095.17644140022</v>
      </c>
      <c r="Z110" s="3">
        <f t="shared" si="52"/>
        <v>69047.588220700112</v>
      </c>
      <c r="AA110" s="3">
        <f t="shared" si="47"/>
        <v>184749047.5882206</v>
      </c>
      <c r="AB110" s="3">
        <f t="shared" si="48"/>
        <v>14909.64043418835</v>
      </c>
      <c r="AC110" s="3">
        <f t="shared" si="49"/>
        <v>2761.9035288280043</v>
      </c>
      <c r="AD110" s="3">
        <f t="shared" si="50"/>
        <v>552.38070576560074</v>
      </c>
    </row>
    <row r="111" spans="5:30" x14ac:dyDescent="0.55000000000000004">
      <c r="E111">
        <v>109</v>
      </c>
      <c r="F111">
        <f t="shared" si="53"/>
        <v>325.5</v>
      </c>
      <c r="G111">
        <f t="shared" si="54"/>
        <v>6.2381930184804926</v>
      </c>
      <c r="H111" s="15">
        <f t="shared" si="30"/>
        <v>16.468272600000002</v>
      </c>
      <c r="I111" s="14">
        <f t="shared" si="31"/>
        <v>2.8891706315789479E-7</v>
      </c>
      <c r="J111" s="14">
        <f t="shared" si="32"/>
        <v>0.99755227016288095</v>
      </c>
      <c r="K111" s="14">
        <f t="shared" si="33"/>
        <v>2.5007443410274277E-5</v>
      </c>
      <c r="L111" s="14" t="str">
        <f t="shared" si="34"/>
        <v>Epidemic ongoing</v>
      </c>
      <c r="M111" s="14">
        <f t="shared" si="35"/>
        <v>2.6998870578380448E-6</v>
      </c>
      <c r="N111" s="14">
        <f t="shared" si="36"/>
        <v>2.4227223937087761E-3</v>
      </c>
      <c r="O111" s="3">
        <f t="shared" si="37"/>
        <v>1425.4242743856339</v>
      </c>
      <c r="P111" s="3">
        <f t="shared" si="38"/>
        <v>712.71213719281695</v>
      </c>
      <c r="Q111" s="38">
        <f t="shared" si="39"/>
        <v>142.54242743856341</v>
      </c>
      <c r="R111" s="38">
        <f t="shared" si="40"/>
        <v>712.71213719281695</v>
      </c>
      <c r="S111" s="38">
        <f t="shared" si="41"/>
        <v>1710712.7121371927</v>
      </c>
      <c r="T111" s="38">
        <f t="shared" si="42"/>
        <v>153.89356229676855</v>
      </c>
      <c r="U111" s="39">
        <f t="shared" si="43"/>
        <v>0.10796333769683947</v>
      </c>
      <c r="V111" s="38">
        <f t="shared" si="44"/>
        <v>28.508485487712679</v>
      </c>
      <c r="W111" s="3">
        <f t="shared" si="45"/>
        <v>0</v>
      </c>
      <c r="X111" s="3">
        <f t="shared" si="46"/>
        <v>5.7016970975425361</v>
      </c>
      <c r="Y111" s="3">
        <f t="shared" si="51"/>
        <v>139520.60071578587</v>
      </c>
      <c r="Z111" s="3">
        <f t="shared" si="52"/>
        <v>69760.300357892935</v>
      </c>
      <c r="AA111" s="3">
        <f t="shared" si="47"/>
        <v>186459760.30035779</v>
      </c>
      <c r="AB111" s="3">
        <f t="shared" si="48"/>
        <v>15063.533996485119</v>
      </c>
      <c r="AC111" s="3">
        <f t="shared" si="49"/>
        <v>2790.412014315717</v>
      </c>
      <c r="AD111" s="3">
        <f t="shared" si="50"/>
        <v>558.08240286314333</v>
      </c>
    </row>
    <row r="112" spans="5:30" x14ac:dyDescent="0.55000000000000004">
      <c r="E112">
        <v>110</v>
      </c>
      <c r="F112">
        <f t="shared" si="53"/>
        <v>328.5</v>
      </c>
      <c r="G112">
        <f t="shared" si="54"/>
        <v>6.2956878850102669</v>
      </c>
      <c r="H112" s="15">
        <f t="shared" si="30"/>
        <v>16.468272600000002</v>
      </c>
      <c r="I112" s="14">
        <f t="shared" si="31"/>
        <v>2.8891706315789479E-7</v>
      </c>
      <c r="J112" s="14">
        <f t="shared" si="32"/>
        <v>0.99752725440907108</v>
      </c>
      <c r="K112" s="14">
        <f t="shared" si="33"/>
        <v>2.5015753809864982E-5</v>
      </c>
      <c r="L112" s="14" t="str">
        <f t="shared" si="34"/>
        <v>Epidemic ongoing</v>
      </c>
      <c r="M112" s="14">
        <f t="shared" si="35"/>
        <v>2.7007839716628308E-6</v>
      </c>
      <c r="N112" s="14">
        <f t="shared" si="36"/>
        <v>2.4477298371190503E-3</v>
      </c>
      <c r="O112" s="3">
        <f t="shared" si="37"/>
        <v>1425.897967162304</v>
      </c>
      <c r="P112" s="3">
        <f t="shared" si="38"/>
        <v>712.94898358115199</v>
      </c>
      <c r="Q112" s="38">
        <f t="shared" si="39"/>
        <v>142.58979671623041</v>
      </c>
      <c r="R112" s="38">
        <f t="shared" si="40"/>
        <v>712.94898358115199</v>
      </c>
      <c r="S112" s="38">
        <f t="shared" si="41"/>
        <v>1710712.948983581</v>
      </c>
      <c r="T112" s="38">
        <f t="shared" si="42"/>
        <v>153.94468638478136</v>
      </c>
      <c r="U112" s="39">
        <f t="shared" si="43"/>
        <v>0.10796332551840891</v>
      </c>
      <c r="V112" s="38">
        <f t="shared" si="44"/>
        <v>28.51795934324608</v>
      </c>
      <c r="W112" s="3">
        <f t="shared" si="45"/>
        <v>0</v>
      </c>
      <c r="X112" s="3">
        <f t="shared" si="46"/>
        <v>5.703591868649216</v>
      </c>
      <c r="Y112" s="3">
        <f t="shared" si="51"/>
        <v>140946.49868294818</v>
      </c>
      <c r="Z112" s="3">
        <f t="shared" si="52"/>
        <v>70473.249341474089</v>
      </c>
      <c r="AA112" s="3">
        <f t="shared" si="47"/>
        <v>188170473.24934137</v>
      </c>
      <c r="AB112" s="3">
        <f t="shared" si="48"/>
        <v>15217.4786828699</v>
      </c>
      <c r="AC112" s="3">
        <f t="shared" si="49"/>
        <v>2818.9299736589633</v>
      </c>
      <c r="AD112" s="3">
        <f t="shared" si="50"/>
        <v>563.78599473179258</v>
      </c>
    </row>
    <row r="113" spans="5:30" x14ac:dyDescent="0.55000000000000004">
      <c r="E113">
        <v>111</v>
      </c>
      <c r="F113">
        <f t="shared" si="53"/>
        <v>331.5</v>
      </c>
      <c r="G113">
        <f t="shared" si="54"/>
        <v>6.3531827515400412</v>
      </c>
      <c r="H113" s="15">
        <f t="shared" si="30"/>
        <v>16.468272600000002</v>
      </c>
      <c r="I113" s="14">
        <f t="shared" si="31"/>
        <v>2.8891706315789479E-7</v>
      </c>
      <c r="J113" s="14">
        <f t="shared" si="32"/>
        <v>0.9975022310581052</v>
      </c>
      <c r="K113" s="14">
        <f t="shared" si="33"/>
        <v>2.5023350965880375E-5</v>
      </c>
      <c r="L113" s="14" t="str">
        <f t="shared" si="34"/>
        <v>Epidemic ongoing</v>
      </c>
      <c r="M113" s="14">
        <f t="shared" si="35"/>
        <v>2.7016039073005484E-6</v>
      </c>
      <c r="N113" s="14">
        <f t="shared" si="36"/>
        <v>2.4727455909289153E-3</v>
      </c>
      <c r="O113" s="3">
        <f t="shared" si="37"/>
        <v>1426.3310050551813</v>
      </c>
      <c r="P113" s="3">
        <f t="shared" si="38"/>
        <v>713.16550252759066</v>
      </c>
      <c r="Q113" s="38">
        <f t="shared" si="39"/>
        <v>142.63310050551814</v>
      </c>
      <c r="R113" s="38">
        <f t="shared" si="40"/>
        <v>713.16550252759066</v>
      </c>
      <c r="S113" s="38">
        <f t="shared" si="41"/>
        <v>1710713.1655025275</v>
      </c>
      <c r="T113" s="38">
        <f t="shared" si="42"/>
        <v>153.99142271613124</v>
      </c>
      <c r="U113" s="39">
        <f t="shared" si="43"/>
        <v>0.10796331438520029</v>
      </c>
      <c r="V113" s="38">
        <f t="shared" si="44"/>
        <v>28.526620101103628</v>
      </c>
      <c r="W113" s="3">
        <f t="shared" si="45"/>
        <v>0</v>
      </c>
      <c r="X113" s="3">
        <f t="shared" si="46"/>
        <v>5.7053240202207256</v>
      </c>
      <c r="Y113" s="3">
        <f t="shared" si="51"/>
        <v>142372.82968800337</v>
      </c>
      <c r="Z113" s="3">
        <f t="shared" si="52"/>
        <v>71186.414844001687</v>
      </c>
      <c r="AA113" s="3">
        <f t="shared" si="47"/>
        <v>189881186.41484389</v>
      </c>
      <c r="AB113" s="3">
        <f t="shared" si="48"/>
        <v>15371.470105586031</v>
      </c>
      <c r="AC113" s="3">
        <f t="shared" si="49"/>
        <v>2847.4565937600669</v>
      </c>
      <c r="AD113" s="3">
        <f t="shared" si="50"/>
        <v>569.49131875201329</v>
      </c>
    </row>
    <row r="114" spans="5:30" x14ac:dyDescent="0.55000000000000004">
      <c r="E114">
        <v>112</v>
      </c>
      <c r="F114">
        <f t="shared" si="53"/>
        <v>334.5</v>
      </c>
      <c r="G114">
        <f t="shared" si="54"/>
        <v>6.4106776180698155</v>
      </c>
      <c r="H114" s="15">
        <f t="shared" si="30"/>
        <v>16.468272600000002</v>
      </c>
      <c r="I114" s="14">
        <f t="shared" si="31"/>
        <v>2.8891706315789479E-7</v>
      </c>
      <c r="J114" s="14">
        <f t="shared" si="32"/>
        <v>0.99747720081581359</v>
      </c>
      <c r="K114" s="14">
        <f t="shared" si="33"/>
        <v>2.5030242291612659E-5</v>
      </c>
      <c r="L114" s="14" t="str">
        <f t="shared" si="34"/>
        <v>Epidemic ongoing</v>
      </c>
      <c r="M114" s="14">
        <f t="shared" si="35"/>
        <v>2.7023476648904197E-6</v>
      </c>
      <c r="N114" s="14">
        <f t="shared" si="36"/>
        <v>2.4977689418947957E-3</v>
      </c>
      <c r="O114" s="3">
        <f t="shared" si="37"/>
        <v>1426.7238106219215</v>
      </c>
      <c r="P114" s="3">
        <f t="shared" si="38"/>
        <v>713.36190531096076</v>
      </c>
      <c r="Q114" s="38">
        <f t="shared" si="39"/>
        <v>142.67238106219216</v>
      </c>
      <c r="R114" s="38">
        <f t="shared" si="40"/>
        <v>713.36190531096076</v>
      </c>
      <c r="S114" s="38">
        <f t="shared" si="41"/>
        <v>1710713.361905311</v>
      </c>
      <c r="T114" s="38">
        <f t="shared" si="42"/>
        <v>154.03381689875394</v>
      </c>
      <c r="U114" s="39">
        <f t="shared" si="43"/>
        <v>0.10796330428634904</v>
      </c>
      <c r="V114" s="38">
        <f t="shared" si="44"/>
        <v>28.534476212438431</v>
      </c>
      <c r="W114" s="3">
        <f t="shared" si="45"/>
        <v>0</v>
      </c>
      <c r="X114" s="3">
        <f t="shared" si="46"/>
        <v>5.7068952424876862</v>
      </c>
      <c r="Y114" s="3">
        <f t="shared" si="51"/>
        <v>143799.55349862529</v>
      </c>
      <c r="Z114" s="3">
        <f t="shared" si="52"/>
        <v>71899.776749312645</v>
      </c>
      <c r="AA114" s="3">
        <f t="shared" si="47"/>
        <v>191591899.77674919</v>
      </c>
      <c r="AB114" s="3">
        <f t="shared" si="48"/>
        <v>15525.503922484786</v>
      </c>
      <c r="AC114" s="3">
        <f t="shared" si="49"/>
        <v>2875.9910699725051</v>
      </c>
      <c r="AD114" s="3">
        <f t="shared" si="50"/>
        <v>575.19821399450097</v>
      </c>
    </row>
    <row r="115" spans="5:30" x14ac:dyDescent="0.55000000000000004">
      <c r="E115">
        <v>113</v>
      </c>
      <c r="F115">
        <f t="shared" si="53"/>
        <v>337.5</v>
      </c>
      <c r="G115">
        <f t="shared" si="54"/>
        <v>6.4681724845995889</v>
      </c>
      <c r="H115" s="15">
        <f t="shared" si="30"/>
        <v>16.468272600000002</v>
      </c>
      <c r="I115" s="14">
        <f t="shared" si="31"/>
        <v>2.8891706315789479E-7</v>
      </c>
      <c r="J115" s="14">
        <f t="shared" si="32"/>
        <v>0.99745216438062667</v>
      </c>
      <c r="K115" s="14">
        <f t="shared" si="33"/>
        <v>2.5036435186920336E-5</v>
      </c>
      <c r="L115" s="14" t="str">
        <f t="shared" si="34"/>
        <v>Epidemic ongoing</v>
      </c>
      <c r="M115" s="14">
        <f t="shared" si="35"/>
        <v>2.7030160431168076E-6</v>
      </c>
      <c r="N115" s="14">
        <f t="shared" si="36"/>
        <v>2.5227991841864084E-3</v>
      </c>
      <c r="O115" s="3">
        <f t="shared" si="37"/>
        <v>1427.0768056544591</v>
      </c>
      <c r="P115" s="3">
        <f t="shared" si="38"/>
        <v>713.53840282722956</v>
      </c>
      <c r="Q115" s="38">
        <f t="shared" si="39"/>
        <v>142.70768056544591</v>
      </c>
      <c r="R115" s="38">
        <f t="shared" si="40"/>
        <v>713.53840282722956</v>
      </c>
      <c r="S115" s="38">
        <f t="shared" si="41"/>
        <v>1710713.5384028272</v>
      </c>
      <c r="T115" s="38">
        <f t="shared" si="42"/>
        <v>154.07191445765804</v>
      </c>
      <c r="U115" s="39">
        <f t="shared" si="43"/>
        <v>0.10796329521101036</v>
      </c>
      <c r="V115" s="38">
        <f t="shared" si="44"/>
        <v>28.541536113089183</v>
      </c>
      <c r="W115" s="3">
        <f t="shared" si="45"/>
        <v>0</v>
      </c>
      <c r="X115" s="3">
        <f t="shared" si="46"/>
        <v>5.7083072226178366</v>
      </c>
      <c r="Y115" s="3">
        <f t="shared" si="51"/>
        <v>145226.63030427974</v>
      </c>
      <c r="Z115" s="3">
        <f t="shared" si="52"/>
        <v>72613.315152139869</v>
      </c>
      <c r="AA115" s="3">
        <f t="shared" si="47"/>
        <v>193302613.31515202</v>
      </c>
      <c r="AB115" s="3">
        <f t="shared" si="48"/>
        <v>15679.575836942444</v>
      </c>
      <c r="AC115" s="3">
        <f t="shared" si="49"/>
        <v>2904.5326060855941</v>
      </c>
      <c r="AD115" s="3">
        <f t="shared" si="50"/>
        <v>580.90652121711878</v>
      </c>
    </row>
    <row r="116" spans="5:30" x14ac:dyDescent="0.55000000000000004">
      <c r="E116">
        <v>114</v>
      </c>
      <c r="F116">
        <f t="shared" si="53"/>
        <v>340.5</v>
      </c>
      <c r="G116">
        <f t="shared" si="54"/>
        <v>6.5256673511293632</v>
      </c>
      <c r="H116" s="15">
        <f t="shared" si="30"/>
        <v>16.468272600000002</v>
      </c>
      <c r="I116" s="14">
        <f t="shared" si="31"/>
        <v>2.8891706315789479E-7</v>
      </c>
      <c r="J116" s="14">
        <f t="shared" si="32"/>
        <v>0.99742712244358844</v>
      </c>
      <c r="K116" s="14">
        <f t="shared" si="33"/>
        <v>2.5041937038228212E-5</v>
      </c>
      <c r="L116" s="14" t="str">
        <f t="shared" si="34"/>
        <v>Epidemic ongoing</v>
      </c>
      <c r="M116" s="14">
        <f t="shared" si="35"/>
        <v>2.7036098392093658E-6</v>
      </c>
      <c r="N116" s="14">
        <f t="shared" si="36"/>
        <v>2.5478356193733287E-3</v>
      </c>
      <c r="O116" s="3">
        <f t="shared" si="37"/>
        <v>1427.3904111790082</v>
      </c>
      <c r="P116" s="3">
        <f t="shared" si="38"/>
        <v>713.6952055895041</v>
      </c>
      <c r="Q116" s="38">
        <f t="shared" si="39"/>
        <v>142.73904111790083</v>
      </c>
      <c r="R116" s="38">
        <f t="shared" si="40"/>
        <v>713.6952055895041</v>
      </c>
      <c r="S116" s="38">
        <f t="shared" si="41"/>
        <v>1710713.6952055895</v>
      </c>
      <c r="T116" s="38">
        <f t="shared" si="42"/>
        <v>154.10576083493385</v>
      </c>
      <c r="U116" s="39">
        <f t="shared" si="43"/>
        <v>0.10796328714835926</v>
      </c>
      <c r="V116" s="38">
        <f t="shared" si="44"/>
        <v>28.547808223580166</v>
      </c>
      <c r="W116" s="3">
        <f t="shared" si="45"/>
        <v>0</v>
      </c>
      <c r="X116" s="3">
        <f t="shared" si="46"/>
        <v>5.7095616447160333</v>
      </c>
      <c r="Y116" s="3">
        <f t="shared" si="51"/>
        <v>146654.02071545876</v>
      </c>
      <c r="Z116" s="3">
        <f t="shared" si="52"/>
        <v>73327.010357729378</v>
      </c>
      <c r="AA116" s="3">
        <f t="shared" si="47"/>
        <v>195013327.01035762</v>
      </c>
      <c r="AB116" s="3">
        <f t="shared" si="48"/>
        <v>15833.681597777379</v>
      </c>
      <c r="AC116" s="3">
        <f t="shared" si="49"/>
        <v>2933.0804143091741</v>
      </c>
      <c r="AD116" s="3">
        <f t="shared" si="50"/>
        <v>586.6160828618348</v>
      </c>
    </row>
    <row r="117" spans="5:30" x14ac:dyDescent="0.55000000000000004">
      <c r="E117">
        <v>115</v>
      </c>
      <c r="F117">
        <f t="shared" si="53"/>
        <v>343.5</v>
      </c>
      <c r="G117">
        <f t="shared" si="54"/>
        <v>6.5831622176591376</v>
      </c>
      <c r="H117" s="15">
        <f t="shared" ref="H117:H180" si="55">IF(F117&lt;$C$10,IF(F117&lt;$C$9,$C$8*$C$4*$C$3,$C$8*$C$4*$C$3*(1-$C$19)),IF(F117&lt;$C$9,$C$8*$C$4*$C$23,$C$8*$C$4*$C$23*(1-$C$19)))</f>
        <v>16.468272600000002</v>
      </c>
      <c r="I117" s="14">
        <f t="shared" ref="I117:I180" si="56">H117/$D$6</f>
        <v>2.8891706315789479E-7</v>
      </c>
      <c r="J117" s="14">
        <f t="shared" ref="J117:J180" si="57">IF(AND(F116&gt;$C$10,F116&lt;$C$12),(J116-I116)*((1-K116+(M116*$C$20))^$C$23),(J116-I116)*((1-K116+(M116*$C$20))^$C$3))</f>
        <v>0.99740207568837114</v>
      </c>
      <c r="K117" s="14">
        <f t="shared" ref="K117:K180" si="58">IF(L116="Eliminated",0,J116-J117)</f>
        <v>2.5046755217306149E-5</v>
      </c>
      <c r="L117" s="14" t="str">
        <f t="shared" ref="L117:L180" si="59">IF(K117*$D$6&lt;0.1,"Eliminated",IF(K117*$D$6&lt;1,"Possibly eliminated",IF(K117*$D$6&lt;10,"Approaching elimination", "Epidemic ongoing")))</f>
        <v>Epidemic ongoing</v>
      </c>
      <c r="M117" s="14">
        <f t="shared" ref="M117:M180" si="60">K117*U117</f>
        <v>2.7041298488113863E-6</v>
      </c>
      <c r="N117" s="14">
        <f t="shared" ref="N117:N180" si="61">N116+K116</f>
        <v>2.5728775564115569E-3</v>
      </c>
      <c r="O117" s="3">
        <f t="shared" ref="O117:O180" si="62">K117*$D$6</f>
        <v>1427.6650473864504</v>
      </c>
      <c r="P117" s="3">
        <f t="shared" ref="P117:P180" si="63">O117*(1-$C$5)</f>
        <v>713.8325236932252</v>
      </c>
      <c r="Q117" s="38">
        <f t="shared" ref="Q117:Q180" si="64">P117*$C$13</f>
        <v>142.76650473864504</v>
      </c>
      <c r="R117" s="38">
        <f t="shared" ref="R117:R180" si="65">O117*$C$5</f>
        <v>713.8325236932252</v>
      </c>
      <c r="S117" s="38">
        <f t="shared" ref="S117:S180" si="66">($D$6*$C$7*$C$4)+P117</f>
        <v>1710713.8325236933</v>
      </c>
      <c r="T117" s="38">
        <f t="shared" ref="T117:T180" si="67">IF(($D$18*$C$4)&gt;Q117,Q117+((($D$18*$C$4)-Q117)*(P117-Q117)/S117),$D$18*$C$4)</f>
        <v>154.135401382249</v>
      </c>
      <c r="U117" s="39">
        <f t="shared" ref="U117:U180" si="68">IF(O117&gt;0.1,T117/O117,0)</f>
        <v>0.10796328008759225</v>
      </c>
      <c r="V117" s="38">
        <f t="shared" ref="V117:V180" si="69">P117*$C$14</f>
        <v>28.55330094772901</v>
      </c>
      <c r="W117" s="3">
        <f t="shared" ref="W117:W180" si="70">IF(V117&gt;($C$6*1000000*$C$15),V117-($C$6*1000000*$C$15),0)</f>
        <v>0</v>
      </c>
      <c r="X117" s="3">
        <f t="shared" ref="X117:X180" si="71">((V117-W117)*$C$16)+(W117*$C$17)</f>
        <v>5.710660189545802</v>
      </c>
      <c r="Y117" s="3">
        <f t="shared" si="51"/>
        <v>148081.68576284521</v>
      </c>
      <c r="Z117" s="3">
        <f t="shared" si="52"/>
        <v>74040.842881422606</v>
      </c>
      <c r="AA117" s="3">
        <f t="shared" ref="AA117:AA180" si="72">S117+AA116</f>
        <v>196724040.84288132</v>
      </c>
      <c r="AB117" s="3">
        <f t="shared" ref="AB117:AB180" si="73">AB116+T117</f>
        <v>15987.816999159628</v>
      </c>
      <c r="AC117" s="3">
        <f t="shared" ref="AC117:AC180" si="74">AC116+V117</f>
        <v>2961.6337152569031</v>
      </c>
      <c r="AD117" s="3">
        <f t="shared" ref="AD117:AD180" si="75">AD116+X117</f>
        <v>592.32674305138062</v>
      </c>
    </row>
    <row r="118" spans="5:30" x14ac:dyDescent="0.55000000000000004">
      <c r="E118">
        <v>116</v>
      </c>
      <c r="F118">
        <f t="shared" si="53"/>
        <v>346.5</v>
      </c>
      <c r="G118">
        <f t="shared" si="54"/>
        <v>6.6406570841889119</v>
      </c>
      <c r="H118" s="15">
        <f t="shared" si="55"/>
        <v>16.468272600000002</v>
      </c>
      <c r="I118" s="14">
        <f t="shared" si="56"/>
        <v>2.8891706315789479E-7</v>
      </c>
      <c r="J118" s="14">
        <f t="shared" si="57"/>
        <v>0.99737702479129053</v>
      </c>
      <c r="K118" s="14">
        <f t="shared" si="58"/>
        <v>2.505089708060293E-5</v>
      </c>
      <c r="L118" s="14" t="str">
        <f t="shared" si="59"/>
        <v>Epidemic ongoing</v>
      </c>
      <c r="M118" s="14">
        <f t="shared" si="60"/>
        <v>2.7045768659080567E-6</v>
      </c>
      <c r="N118" s="14">
        <f t="shared" si="61"/>
        <v>2.5979243116288631E-3</v>
      </c>
      <c r="O118" s="3">
        <f t="shared" si="62"/>
        <v>1427.9011335943669</v>
      </c>
      <c r="P118" s="3">
        <f t="shared" si="63"/>
        <v>713.95056679718346</v>
      </c>
      <c r="Q118" s="38">
        <f t="shared" si="64"/>
        <v>142.7901133594367</v>
      </c>
      <c r="R118" s="38">
        <f t="shared" si="65"/>
        <v>713.95056679718346</v>
      </c>
      <c r="S118" s="38">
        <f t="shared" si="66"/>
        <v>1710713.9505667973</v>
      </c>
      <c r="T118" s="38">
        <f t="shared" si="67"/>
        <v>154.16088135675923</v>
      </c>
      <c r="U118" s="39">
        <f t="shared" si="68"/>
        <v>0.10796327401792841</v>
      </c>
      <c r="V118" s="38">
        <f t="shared" si="69"/>
        <v>28.55802267188734</v>
      </c>
      <c r="W118" s="3">
        <f t="shared" si="70"/>
        <v>0</v>
      </c>
      <c r="X118" s="3">
        <f t="shared" si="71"/>
        <v>5.711604534377468</v>
      </c>
      <c r="Y118" s="3">
        <f t="shared" si="51"/>
        <v>149509.58689643958</v>
      </c>
      <c r="Z118" s="3">
        <f t="shared" si="52"/>
        <v>74754.793448219789</v>
      </c>
      <c r="AA118" s="3">
        <f t="shared" si="72"/>
        <v>198434754.79344812</v>
      </c>
      <c r="AB118" s="3">
        <f t="shared" si="73"/>
        <v>16141.977880516388</v>
      </c>
      <c r="AC118" s="3">
        <f t="shared" si="74"/>
        <v>2990.1917379287906</v>
      </c>
      <c r="AD118" s="3">
        <f t="shared" si="75"/>
        <v>598.03834758575806</v>
      </c>
    </row>
    <row r="119" spans="5:30" x14ac:dyDescent="0.55000000000000004">
      <c r="E119">
        <v>117</v>
      </c>
      <c r="F119">
        <f t="shared" si="53"/>
        <v>349.5</v>
      </c>
      <c r="G119">
        <f t="shared" si="54"/>
        <v>6.6981519507186862</v>
      </c>
      <c r="H119" s="15">
        <f t="shared" si="55"/>
        <v>16.468272600000002</v>
      </c>
      <c r="I119" s="14">
        <f t="shared" si="56"/>
        <v>2.8891706315789479E-7</v>
      </c>
      <c r="J119" s="14">
        <f t="shared" si="57"/>
        <v>0.99735197042132184</v>
      </c>
      <c r="K119" s="14">
        <f t="shared" si="58"/>
        <v>2.5054369968691148E-5</v>
      </c>
      <c r="L119" s="14" t="str">
        <f t="shared" si="59"/>
        <v>Epidemic ongoing</v>
      </c>
      <c r="M119" s="14">
        <f t="shared" si="60"/>
        <v>2.7049516827666959E-6</v>
      </c>
      <c r="N119" s="14">
        <f t="shared" si="61"/>
        <v>2.622975208709466E-3</v>
      </c>
      <c r="O119" s="3">
        <f t="shared" si="62"/>
        <v>1428.0990882153953</v>
      </c>
      <c r="P119" s="3">
        <f t="shared" si="63"/>
        <v>714.04954410769767</v>
      </c>
      <c r="Q119" s="38">
        <f t="shared" si="64"/>
        <v>142.80990882153955</v>
      </c>
      <c r="R119" s="38">
        <f t="shared" si="65"/>
        <v>714.04954410769767</v>
      </c>
      <c r="S119" s="38">
        <f t="shared" si="66"/>
        <v>1710714.0495441076</v>
      </c>
      <c r="T119" s="38">
        <f t="shared" si="67"/>
        <v>154.18224591770166</v>
      </c>
      <c r="U119" s="39">
        <f t="shared" si="68"/>
        <v>0.10796326892861013</v>
      </c>
      <c r="V119" s="38">
        <f t="shared" si="69"/>
        <v>28.561981764307909</v>
      </c>
      <c r="W119" s="3">
        <f t="shared" si="70"/>
        <v>0</v>
      </c>
      <c r="X119" s="3">
        <f t="shared" si="71"/>
        <v>5.7123963528615818</v>
      </c>
      <c r="Y119" s="3">
        <f t="shared" si="51"/>
        <v>150937.68598465496</v>
      </c>
      <c r="Z119" s="3">
        <f t="shared" si="52"/>
        <v>75468.842992327482</v>
      </c>
      <c r="AA119" s="3">
        <f t="shared" si="72"/>
        <v>200145468.84299222</v>
      </c>
      <c r="AB119" s="3">
        <f t="shared" si="73"/>
        <v>16296.16012643409</v>
      </c>
      <c r="AC119" s="3">
        <f t="shared" si="74"/>
        <v>3018.7537196930984</v>
      </c>
      <c r="AD119" s="3">
        <f t="shared" si="75"/>
        <v>603.75074393861962</v>
      </c>
    </row>
    <row r="120" spans="5:30" x14ac:dyDescent="0.55000000000000004">
      <c r="E120">
        <v>118</v>
      </c>
      <c r="F120">
        <f t="shared" si="53"/>
        <v>352.5</v>
      </c>
      <c r="G120">
        <f t="shared" si="54"/>
        <v>6.7556468172484596</v>
      </c>
      <c r="H120" s="15">
        <f t="shared" si="55"/>
        <v>16.468272600000002</v>
      </c>
      <c r="I120" s="14">
        <f t="shared" si="56"/>
        <v>2.8891706315789479E-7</v>
      </c>
      <c r="J120" s="14">
        <f t="shared" si="57"/>
        <v>0.99732691324011635</v>
      </c>
      <c r="K120" s="14">
        <f t="shared" si="58"/>
        <v>2.5057181205490053E-5</v>
      </c>
      <c r="L120" s="14" t="str">
        <f t="shared" si="59"/>
        <v>Epidemic ongoing</v>
      </c>
      <c r="M120" s="14">
        <f t="shared" si="60"/>
        <v>2.7052550898530221E-6</v>
      </c>
      <c r="N120" s="14">
        <f t="shared" si="61"/>
        <v>2.6480295786781571E-3</v>
      </c>
      <c r="O120" s="3">
        <f t="shared" si="62"/>
        <v>1428.259328712933</v>
      </c>
      <c r="P120" s="3">
        <f t="shared" si="63"/>
        <v>714.12966435646649</v>
      </c>
      <c r="Q120" s="38">
        <f t="shared" si="64"/>
        <v>142.8259328712933</v>
      </c>
      <c r="R120" s="38">
        <f t="shared" si="65"/>
        <v>714.12966435646649</v>
      </c>
      <c r="S120" s="38">
        <f t="shared" si="66"/>
        <v>1710714.1296643564</v>
      </c>
      <c r="T120" s="38">
        <f t="shared" si="67"/>
        <v>154.19954012162225</v>
      </c>
      <c r="U120" s="39">
        <f t="shared" si="68"/>
        <v>0.10796326480890428</v>
      </c>
      <c r="V120" s="38">
        <f t="shared" si="69"/>
        <v>28.565186574258661</v>
      </c>
      <c r="W120" s="3">
        <f t="shared" si="70"/>
        <v>0</v>
      </c>
      <c r="X120" s="3">
        <f t="shared" si="71"/>
        <v>5.7130373148517322</v>
      </c>
      <c r="Y120" s="3">
        <f t="shared" si="51"/>
        <v>152365.94531336791</v>
      </c>
      <c r="Z120" s="3">
        <f t="shared" si="52"/>
        <v>76182.972656683953</v>
      </c>
      <c r="AA120" s="3">
        <f t="shared" si="72"/>
        <v>201856182.97265658</v>
      </c>
      <c r="AB120" s="3">
        <f t="shared" si="73"/>
        <v>16450.359666555712</v>
      </c>
      <c r="AC120" s="3">
        <f t="shared" si="74"/>
        <v>3047.3189062673573</v>
      </c>
      <c r="AD120" s="3">
        <f t="shared" si="75"/>
        <v>609.46378125347132</v>
      </c>
    </row>
    <row r="121" spans="5:30" x14ac:dyDescent="0.55000000000000004">
      <c r="E121">
        <v>119</v>
      </c>
      <c r="F121">
        <f t="shared" si="53"/>
        <v>355.5</v>
      </c>
      <c r="G121">
        <f t="shared" si="54"/>
        <v>6.8131416837782339</v>
      </c>
      <c r="H121" s="15">
        <f t="shared" si="55"/>
        <v>16.468272600000002</v>
      </c>
      <c r="I121" s="14">
        <f t="shared" si="56"/>
        <v>2.8891706315789479E-7</v>
      </c>
      <c r="J121" s="14">
        <f t="shared" si="57"/>
        <v>0.99730185390201864</v>
      </c>
      <c r="K121" s="14">
        <f t="shared" si="58"/>
        <v>2.5059338097710437E-5</v>
      </c>
      <c r="L121" s="14" t="str">
        <f t="shared" si="59"/>
        <v>Epidemic ongoing</v>
      </c>
      <c r="M121" s="14">
        <f t="shared" si="60"/>
        <v>2.705487875771389E-6</v>
      </c>
      <c r="N121" s="14">
        <f t="shared" si="61"/>
        <v>2.6730867598836472E-3</v>
      </c>
      <c r="O121" s="3">
        <f t="shared" si="62"/>
        <v>1428.3822715694948</v>
      </c>
      <c r="P121" s="3">
        <f t="shared" si="63"/>
        <v>714.19113578474742</v>
      </c>
      <c r="Q121" s="38">
        <f t="shared" si="64"/>
        <v>142.8382271569495</v>
      </c>
      <c r="R121" s="38">
        <f t="shared" si="65"/>
        <v>714.19113578474742</v>
      </c>
      <c r="S121" s="38">
        <f t="shared" si="66"/>
        <v>1710714.1911357848</v>
      </c>
      <c r="T121" s="38">
        <f t="shared" si="67"/>
        <v>154.21280891896916</v>
      </c>
      <c r="U121" s="39">
        <f t="shared" si="68"/>
        <v>0.10796326164810305</v>
      </c>
      <c r="V121" s="38">
        <f t="shared" si="69"/>
        <v>28.567645431389899</v>
      </c>
      <c r="W121" s="3">
        <f t="shared" si="70"/>
        <v>0</v>
      </c>
      <c r="X121" s="3">
        <f t="shared" si="71"/>
        <v>5.7135290862779797</v>
      </c>
      <c r="Y121" s="3">
        <f t="shared" si="51"/>
        <v>153794.32758493739</v>
      </c>
      <c r="Z121" s="3">
        <f t="shared" si="52"/>
        <v>76897.163792468695</v>
      </c>
      <c r="AA121" s="3">
        <f t="shared" si="72"/>
        <v>203566897.16379237</v>
      </c>
      <c r="AB121" s="3">
        <f t="shared" si="73"/>
        <v>16604.572475474681</v>
      </c>
      <c r="AC121" s="3">
        <f t="shared" si="74"/>
        <v>3075.8865516987471</v>
      </c>
      <c r="AD121" s="3">
        <f t="shared" si="75"/>
        <v>615.17731033974928</v>
      </c>
    </row>
    <row r="122" spans="5:30" x14ac:dyDescent="0.55000000000000004">
      <c r="E122">
        <v>120</v>
      </c>
      <c r="F122">
        <f t="shared" si="53"/>
        <v>358.5</v>
      </c>
      <c r="G122">
        <f t="shared" si="54"/>
        <v>6.8706365503080082</v>
      </c>
      <c r="H122" s="15">
        <f t="shared" si="55"/>
        <v>16.468272600000002</v>
      </c>
      <c r="I122" s="14">
        <f t="shared" si="56"/>
        <v>2.8891706315789479E-7</v>
      </c>
      <c r="J122" s="14">
        <f t="shared" si="57"/>
        <v>0.9972767930540849</v>
      </c>
      <c r="K122" s="14">
        <f t="shared" si="58"/>
        <v>2.5060847933744412E-5</v>
      </c>
      <c r="L122" s="14" t="str">
        <f t="shared" si="59"/>
        <v>Epidemic ongoing</v>
      </c>
      <c r="M122" s="14">
        <f t="shared" si="60"/>
        <v>2.7056508271451012E-6</v>
      </c>
      <c r="N122" s="14">
        <f t="shared" si="61"/>
        <v>2.6981460979813576E-3</v>
      </c>
      <c r="O122" s="3">
        <f t="shared" si="62"/>
        <v>1428.4683322234314</v>
      </c>
      <c r="P122" s="3">
        <f t="shared" si="63"/>
        <v>714.23416611171569</v>
      </c>
      <c r="Q122" s="38">
        <f t="shared" si="64"/>
        <v>142.84683322234315</v>
      </c>
      <c r="R122" s="38">
        <f t="shared" si="65"/>
        <v>714.23416611171569</v>
      </c>
      <c r="S122" s="38">
        <f t="shared" si="66"/>
        <v>1710714.2341661118</v>
      </c>
      <c r="T122" s="38">
        <f t="shared" si="67"/>
        <v>154.22209714727074</v>
      </c>
      <c r="U122" s="39">
        <f t="shared" si="68"/>
        <v>0.1079632594355255</v>
      </c>
      <c r="V122" s="38">
        <f t="shared" si="69"/>
        <v>28.56936664446863</v>
      </c>
      <c r="W122" s="3">
        <f t="shared" si="70"/>
        <v>0</v>
      </c>
      <c r="X122" s="3">
        <f t="shared" si="71"/>
        <v>5.713873328893726</v>
      </c>
      <c r="Y122" s="3">
        <f t="shared" si="51"/>
        <v>155222.79591716081</v>
      </c>
      <c r="Z122" s="3">
        <f t="shared" si="52"/>
        <v>77611.397958580405</v>
      </c>
      <c r="AA122" s="3">
        <f t="shared" si="72"/>
        <v>205277611.39795849</v>
      </c>
      <c r="AB122" s="3">
        <f t="shared" si="73"/>
        <v>16758.794572621951</v>
      </c>
      <c r="AC122" s="3">
        <f t="shared" si="74"/>
        <v>3104.4559183432157</v>
      </c>
      <c r="AD122" s="3">
        <f t="shared" si="75"/>
        <v>620.89118366864295</v>
      </c>
    </row>
    <row r="123" spans="5:30" x14ac:dyDescent="0.55000000000000004">
      <c r="E123">
        <v>121</v>
      </c>
      <c r="F123">
        <f t="shared" si="53"/>
        <v>361.5</v>
      </c>
      <c r="G123">
        <f t="shared" si="54"/>
        <v>6.9281314168377826</v>
      </c>
      <c r="H123" s="15">
        <f t="shared" si="55"/>
        <v>16.468272600000002</v>
      </c>
      <c r="I123" s="14">
        <f t="shared" si="56"/>
        <v>2.8891706315789479E-7</v>
      </c>
      <c r="J123" s="14">
        <f t="shared" si="57"/>
        <v>0.99725173133610134</v>
      </c>
      <c r="K123" s="14">
        <f t="shared" si="58"/>
        <v>2.5061717983554388E-5</v>
      </c>
      <c r="L123" s="14" t="str">
        <f t="shared" si="59"/>
        <v>Epidemic ongoing</v>
      </c>
      <c r="M123" s="14">
        <f t="shared" si="60"/>
        <v>2.7057447286045734E-6</v>
      </c>
      <c r="N123" s="14">
        <f t="shared" si="61"/>
        <v>2.723206945915102E-3</v>
      </c>
      <c r="O123" s="3">
        <f t="shared" si="62"/>
        <v>1428.5179250626002</v>
      </c>
      <c r="P123" s="3">
        <f t="shared" si="63"/>
        <v>714.25896253130009</v>
      </c>
      <c r="Q123" s="38">
        <f t="shared" si="64"/>
        <v>142.85179250626001</v>
      </c>
      <c r="R123" s="38">
        <f t="shared" si="65"/>
        <v>714.25896253130009</v>
      </c>
      <c r="S123" s="38">
        <f t="shared" si="66"/>
        <v>1710714.2589625313</v>
      </c>
      <c r="T123" s="38">
        <f t="shared" si="67"/>
        <v>154.22744953046069</v>
      </c>
      <c r="U123" s="39">
        <f t="shared" si="68"/>
        <v>0.10796325816051777</v>
      </c>
      <c r="V123" s="38">
        <f t="shared" si="69"/>
        <v>28.570358501252002</v>
      </c>
      <c r="W123" s="3">
        <f t="shared" si="70"/>
        <v>0</v>
      </c>
      <c r="X123" s="3">
        <f t="shared" si="71"/>
        <v>5.7140717002504005</v>
      </c>
      <c r="Y123" s="3">
        <f t="shared" si="51"/>
        <v>156651.3138422234</v>
      </c>
      <c r="Z123" s="3">
        <f t="shared" si="52"/>
        <v>78325.656921111702</v>
      </c>
      <c r="AA123" s="3">
        <f t="shared" si="72"/>
        <v>206988325.65692103</v>
      </c>
      <c r="AB123" s="3">
        <f t="shared" si="73"/>
        <v>16913.02202215241</v>
      </c>
      <c r="AC123" s="3">
        <f t="shared" si="74"/>
        <v>3133.0262768444677</v>
      </c>
      <c r="AD123" s="3">
        <f t="shared" si="75"/>
        <v>626.60525536889338</v>
      </c>
    </row>
    <row r="124" spans="5:30" x14ac:dyDescent="0.55000000000000004">
      <c r="E124">
        <v>122</v>
      </c>
      <c r="F124">
        <f t="shared" si="53"/>
        <v>364.5</v>
      </c>
      <c r="G124">
        <f t="shared" si="54"/>
        <v>6.9856262833675569</v>
      </c>
      <c r="H124" s="15">
        <f t="shared" si="55"/>
        <v>16.468272600000002</v>
      </c>
      <c r="I124" s="14">
        <f t="shared" si="56"/>
        <v>2.8891706315789479E-7</v>
      </c>
      <c r="J124" s="14">
        <f t="shared" si="57"/>
        <v>0.99722666938060378</v>
      </c>
      <c r="K124" s="14">
        <f t="shared" si="58"/>
        <v>2.5061955497562849E-5</v>
      </c>
      <c r="L124" s="14" t="str">
        <f t="shared" si="59"/>
        <v>Epidemic ongoing</v>
      </c>
      <c r="M124" s="14">
        <f t="shared" si="60"/>
        <v>2.7057703626676452E-6</v>
      </c>
      <c r="N124" s="14">
        <f t="shared" si="61"/>
        <v>2.7482686638986564E-3</v>
      </c>
      <c r="O124" s="3">
        <f t="shared" si="62"/>
        <v>1428.5314633610824</v>
      </c>
      <c r="P124" s="3">
        <f t="shared" si="63"/>
        <v>714.26573168054119</v>
      </c>
      <c r="Q124" s="38">
        <f t="shared" si="64"/>
        <v>142.85314633610824</v>
      </c>
      <c r="R124" s="38">
        <f t="shared" si="65"/>
        <v>714.26573168054119</v>
      </c>
      <c r="S124" s="38">
        <f t="shared" si="66"/>
        <v>1710714.2657316804</v>
      </c>
      <c r="T124" s="38">
        <f t="shared" si="67"/>
        <v>154.22891067205578</v>
      </c>
      <c r="U124" s="39">
        <f t="shared" si="68"/>
        <v>0.10796325781245474</v>
      </c>
      <c r="V124" s="38">
        <f t="shared" si="69"/>
        <v>28.570629267221648</v>
      </c>
      <c r="W124" s="3">
        <f t="shared" si="70"/>
        <v>0</v>
      </c>
      <c r="X124" s="3">
        <f t="shared" si="71"/>
        <v>5.7141258534443296</v>
      </c>
      <c r="Y124" s="3">
        <f t="shared" si="51"/>
        <v>158079.84530558449</v>
      </c>
      <c r="Z124" s="3">
        <f t="shared" si="52"/>
        <v>79039.922652792244</v>
      </c>
      <c r="AA124" s="3">
        <f t="shared" si="72"/>
        <v>208699039.92265272</v>
      </c>
      <c r="AB124" s="3">
        <f t="shared" si="73"/>
        <v>17067.250932824467</v>
      </c>
      <c r="AC124" s="3">
        <f t="shared" si="74"/>
        <v>3161.5969061116893</v>
      </c>
      <c r="AD124" s="3">
        <f t="shared" si="75"/>
        <v>632.31938122233771</v>
      </c>
    </row>
    <row r="125" spans="5:30" x14ac:dyDescent="0.55000000000000004">
      <c r="E125">
        <v>123</v>
      </c>
      <c r="F125">
        <f t="shared" si="53"/>
        <v>367.5</v>
      </c>
      <c r="G125">
        <f t="shared" si="54"/>
        <v>7.0431211498973303</v>
      </c>
      <c r="H125" s="15">
        <f t="shared" si="55"/>
        <v>16.468272600000002</v>
      </c>
      <c r="I125" s="14">
        <f t="shared" si="56"/>
        <v>2.8891706315789479E-7</v>
      </c>
      <c r="J125" s="14">
        <f t="shared" si="57"/>
        <v>0.99720160781289757</v>
      </c>
      <c r="K125" s="14">
        <f t="shared" si="58"/>
        <v>2.5061567706208265E-5</v>
      </c>
      <c r="L125" s="14" t="str">
        <f t="shared" si="59"/>
        <v>Epidemic ongoing</v>
      </c>
      <c r="M125" s="14">
        <f t="shared" si="60"/>
        <v>2.7057285096917864E-6</v>
      </c>
      <c r="N125" s="14">
        <f t="shared" si="61"/>
        <v>2.7733306193962193E-3</v>
      </c>
      <c r="O125" s="3">
        <f t="shared" si="62"/>
        <v>1428.509359253871</v>
      </c>
      <c r="P125" s="3">
        <f t="shared" si="63"/>
        <v>714.25467962693551</v>
      </c>
      <c r="Q125" s="38">
        <f t="shared" si="64"/>
        <v>142.85093592538712</v>
      </c>
      <c r="R125" s="38">
        <f t="shared" si="65"/>
        <v>714.25467962693551</v>
      </c>
      <c r="S125" s="38">
        <f t="shared" si="66"/>
        <v>1710714.254679627</v>
      </c>
      <c r="T125" s="38">
        <f t="shared" si="67"/>
        <v>154.22652505243181</v>
      </c>
      <c r="U125" s="39">
        <f t="shared" si="68"/>
        <v>0.10796325838074056</v>
      </c>
      <c r="V125" s="38">
        <f t="shared" si="69"/>
        <v>28.570187185077422</v>
      </c>
      <c r="W125" s="3">
        <f t="shared" si="70"/>
        <v>0</v>
      </c>
      <c r="X125" s="3">
        <f t="shared" si="71"/>
        <v>5.7140374370154845</v>
      </c>
      <c r="Y125" s="3">
        <f t="shared" si="51"/>
        <v>159508.35466483835</v>
      </c>
      <c r="Z125" s="3">
        <f t="shared" si="52"/>
        <v>79754.177332419174</v>
      </c>
      <c r="AA125" s="3">
        <f t="shared" si="72"/>
        <v>210409754.17733234</v>
      </c>
      <c r="AB125" s="3">
        <f t="shared" si="73"/>
        <v>17221.477457876899</v>
      </c>
      <c r="AC125" s="3">
        <f t="shared" si="74"/>
        <v>3190.1670932967668</v>
      </c>
      <c r="AD125" s="3">
        <f t="shared" si="75"/>
        <v>638.03341865935317</v>
      </c>
    </row>
    <row r="126" spans="5:30" x14ac:dyDescent="0.55000000000000004">
      <c r="E126">
        <v>124</v>
      </c>
      <c r="F126">
        <f t="shared" si="53"/>
        <v>370.5</v>
      </c>
      <c r="G126">
        <f t="shared" si="54"/>
        <v>7.1006160164271046</v>
      </c>
      <c r="H126" s="15">
        <f t="shared" si="55"/>
        <v>16.468272600000002</v>
      </c>
      <c r="I126" s="14">
        <f t="shared" si="56"/>
        <v>2.8891706315789479E-7</v>
      </c>
      <c r="J126" s="14">
        <f t="shared" si="57"/>
        <v>0.9971765472510784</v>
      </c>
      <c r="K126" s="14">
        <f t="shared" si="58"/>
        <v>2.5060561819167937E-5</v>
      </c>
      <c r="L126" s="14" t="str">
        <f t="shared" si="59"/>
        <v>Epidemic ongoing</v>
      </c>
      <c r="M126" s="14">
        <f t="shared" si="60"/>
        <v>2.705619947790355E-6</v>
      </c>
      <c r="N126" s="14">
        <f t="shared" si="61"/>
        <v>2.7983921871024275E-3</v>
      </c>
      <c r="O126" s="3">
        <f t="shared" si="62"/>
        <v>1428.4520236925723</v>
      </c>
      <c r="P126" s="3">
        <f t="shared" si="63"/>
        <v>714.22601184628616</v>
      </c>
      <c r="Q126" s="38">
        <f t="shared" si="64"/>
        <v>142.84520236925724</v>
      </c>
      <c r="R126" s="38">
        <f t="shared" si="65"/>
        <v>714.22601184628616</v>
      </c>
      <c r="S126" s="38">
        <f t="shared" si="66"/>
        <v>1710714.2260118462</v>
      </c>
      <c r="T126" s="38">
        <f t="shared" si="67"/>
        <v>154.22033702405022</v>
      </c>
      <c r="U126" s="39">
        <f t="shared" si="68"/>
        <v>0.10796325985480988</v>
      </c>
      <c r="V126" s="38">
        <f t="shared" si="69"/>
        <v>28.569040473851448</v>
      </c>
      <c r="W126" s="3">
        <f t="shared" si="70"/>
        <v>0</v>
      </c>
      <c r="X126" s="3">
        <f t="shared" si="71"/>
        <v>5.7138080947702896</v>
      </c>
      <c r="Y126" s="3">
        <f t="shared" si="51"/>
        <v>160936.80668853092</v>
      </c>
      <c r="Z126" s="3">
        <f t="shared" si="52"/>
        <v>80468.403344265462</v>
      </c>
      <c r="AA126" s="3">
        <f t="shared" si="72"/>
        <v>212120468.40334418</v>
      </c>
      <c r="AB126" s="3">
        <f t="shared" si="73"/>
        <v>17375.697794900949</v>
      </c>
      <c r="AC126" s="3">
        <f t="shared" si="74"/>
        <v>3218.7361337706184</v>
      </c>
      <c r="AD126" s="3">
        <f t="shared" si="75"/>
        <v>643.74722675412352</v>
      </c>
    </row>
    <row r="127" spans="5:30" x14ac:dyDescent="0.55000000000000004">
      <c r="E127">
        <v>125</v>
      </c>
      <c r="F127">
        <f t="shared" si="53"/>
        <v>373.5</v>
      </c>
      <c r="G127">
        <f t="shared" si="54"/>
        <v>7.1581108829568789</v>
      </c>
      <c r="H127" s="15">
        <f t="shared" si="55"/>
        <v>16.468272600000002</v>
      </c>
      <c r="I127" s="14">
        <f t="shared" si="56"/>
        <v>2.8891706315789479E-7</v>
      </c>
      <c r="J127" s="14">
        <f t="shared" si="57"/>
        <v>0.99715148830605371</v>
      </c>
      <c r="K127" s="14">
        <f t="shared" si="58"/>
        <v>2.5058945024691859E-5</v>
      </c>
      <c r="L127" s="14" t="str">
        <f t="shared" si="59"/>
        <v>Epidemic ongoing</v>
      </c>
      <c r="M127" s="14">
        <f t="shared" si="60"/>
        <v>2.7054454527608373E-6</v>
      </c>
      <c r="N127" s="14">
        <f t="shared" si="61"/>
        <v>2.8234527489215955E-3</v>
      </c>
      <c r="O127" s="3">
        <f t="shared" si="62"/>
        <v>1428.3598664074359</v>
      </c>
      <c r="P127" s="3">
        <f t="shared" si="63"/>
        <v>714.17993320371795</v>
      </c>
      <c r="Q127" s="38">
        <f t="shared" si="64"/>
        <v>142.83598664074358</v>
      </c>
      <c r="R127" s="38">
        <f t="shared" si="65"/>
        <v>714.17993320371795</v>
      </c>
      <c r="S127" s="38">
        <f t="shared" si="66"/>
        <v>1710714.1799332036</v>
      </c>
      <c r="T127" s="38">
        <f t="shared" si="67"/>
        <v>154.2103908073677</v>
      </c>
      <c r="U127" s="39">
        <f t="shared" si="68"/>
        <v>0.10796326222412889</v>
      </c>
      <c r="V127" s="38">
        <f t="shared" si="69"/>
        <v>28.567197328148719</v>
      </c>
      <c r="W127" s="3">
        <f t="shared" si="70"/>
        <v>0</v>
      </c>
      <c r="X127" s="3">
        <f t="shared" si="71"/>
        <v>5.7134394656297438</v>
      </c>
      <c r="Y127" s="3">
        <f t="shared" ref="Y127:Y190" si="76">O127+Y126</f>
        <v>162365.16655493836</v>
      </c>
      <c r="Z127" s="3">
        <f t="shared" ref="Z127:Z190" si="77">P127+Z126</f>
        <v>81182.583277469181</v>
      </c>
      <c r="AA127" s="3">
        <f t="shared" si="72"/>
        <v>213831182.58327737</v>
      </c>
      <c r="AB127" s="3">
        <f t="shared" si="73"/>
        <v>17529.908185708315</v>
      </c>
      <c r="AC127" s="3">
        <f t="shared" si="74"/>
        <v>3247.3033310987671</v>
      </c>
      <c r="AD127" s="3">
        <f t="shared" si="75"/>
        <v>649.46066621975331</v>
      </c>
    </row>
    <row r="128" spans="5:30" x14ac:dyDescent="0.55000000000000004">
      <c r="E128">
        <v>126</v>
      </c>
      <c r="F128">
        <f t="shared" si="53"/>
        <v>376.5</v>
      </c>
      <c r="G128">
        <f t="shared" si="54"/>
        <v>7.2156057494866532</v>
      </c>
      <c r="H128" s="15">
        <f t="shared" si="55"/>
        <v>16.468272600000002</v>
      </c>
      <c r="I128" s="14">
        <f t="shared" si="56"/>
        <v>2.8891706315789479E-7</v>
      </c>
      <c r="J128" s="14">
        <f t="shared" si="57"/>
        <v>0.99712643158156455</v>
      </c>
      <c r="K128" s="14">
        <f t="shared" si="58"/>
        <v>2.5056724489158633E-5</v>
      </c>
      <c r="L128" s="14" t="str">
        <f t="shared" si="59"/>
        <v>Epidemic ongoing</v>
      </c>
      <c r="M128" s="14">
        <f t="shared" si="60"/>
        <v>2.7052057980370429E-6</v>
      </c>
      <c r="N128" s="14">
        <f t="shared" si="61"/>
        <v>2.8485116939462873E-3</v>
      </c>
      <c r="O128" s="3">
        <f t="shared" si="62"/>
        <v>1428.2332958820421</v>
      </c>
      <c r="P128" s="3">
        <f t="shared" si="63"/>
        <v>714.11664794102103</v>
      </c>
      <c r="Q128" s="38">
        <f t="shared" si="64"/>
        <v>142.82332958820422</v>
      </c>
      <c r="R128" s="38">
        <f t="shared" si="65"/>
        <v>714.11664794102103</v>
      </c>
      <c r="S128" s="38">
        <f t="shared" si="66"/>
        <v>1710714.1166479411</v>
      </c>
      <c r="T128" s="38">
        <f t="shared" si="67"/>
        <v>154.19673048811146</v>
      </c>
      <c r="U128" s="39">
        <f t="shared" si="68"/>
        <v>0.10796326547819578</v>
      </c>
      <c r="V128" s="38">
        <f t="shared" si="69"/>
        <v>28.564665917640841</v>
      </c>
      <c r="W128" s="3">
        <f t="shared" si="70"/>
        <v>0</v>
      </c>
      <c r="X128" s="3">
        <f t="shared" si="71"/>
        <v>5.7129331835281683</v>
      </c>
      <c r="Y128" s="3">
        <f t="shared" si="76"/>
        <v>163793.39985082039</v>
      </c>
      <c r="Z128" s="3">
        <f t="shared" si="77"/>
        <v>81896.699925410197</v>
      </c>
      <c r="AA128" s="3">
        <f t="shared" si="72"/>
        <v>215541896.6999253</v>
      </c>
      <c r="AB128" s="3">
        <f t="shared" si="73"/>
        <v>17684.104916196426</v>
      </c>
      <c r="AC128" s="3">
        <f t="shared" si="74"/>
        <v>3275.867997016408</v>
      </c>
      <c r="AD128" s="3">
        <f t="shared" si="75"/>
        <v>655.17359940328151</v>
      </c>
    </row>
    <row r="129" spans="5:30" x14ac:dyDescent="0.55000000000000004">
      <c r="E129">
        <v>127</v>
      </c>
      <c r="F129">
        <f t="shared" si="53"/>
        <v>379.5</v>
      </c>
      <c r="G129">
        <f t="shared" si="54"/>
        <v>7.2731006160164275</v>
      </c>
      <c r="H129" s="15">
        <f t="shared" si="55"/>
        <v>16.468272600000002</v>
      </c>
      <c r="I129" s="14">
        <f t="shared" si="56"/>
        <v>2.8891706315789479E-7</v>
      </c>
      <c r="J129" s="14">
        <f t="shared" si="57"/>
        <v>0.99710137767420837</v>
      </c>
      <c r="K129" s="14">
        <f t="shared" si="58"/>
        <v>2.5053907356187288E-5</v>
      </c>
      <c r="L129" s="14" t="str">
        <f t="shared" si="59"/>
        <v>Epidemic ongoing</v>
      </c>
      <c r="M129" s="14">
        <f t="shared" si="60"/>
        <v>2.7049017545933783E-6</v>
      </c>
      <c r="N129" s="14">
        <f t="shared" si="61"/>
        <v>2.873568418435446E-3</v>
      </c>
      <c r="O129" s="3">
        <f t="shared" si="62"/>
        <v>1428.0727193026755</v>
      </c>
      <c r="P129" s="3">
        <f t="shared" si="63"/>
        <v>714.03635965133776</v>
      </c>
      <c r="Q129" s="38">
        <f t="shared" si="64"/>
        <v>142.80727193026755</v>
      </c>
      <c r="R129" s="38">
        <f t="shared" si="65"/>
        <v>714.03635965133776</v>
      </c>
      <c r="S129" s="38">
        <f t="shared" si="66"/>
        <v>1710714.0363596512</v>
      </c>
      <c r="T129" s="38">
        <f t="shared" si="67"/>
        <v>154.17940001182257</v>
      </c>
      <c r="U129" s="39">
        <f t="shared" si="68"/>
        <v>0.10796326960654216</v>
      </c>
      <c r="V129" s="38">
        <f t="shared" si="69"/>
        <v>28.561454386053512</v>
      </c>
      <c r="W129" s="3">
        <f t="shared" si="70"/>
        <v>0</v>
      </c>
      <c r="X129" s="3">
        <f t="shared" si="71"/>
        <v>5.7122908772107026</v>
      </c>
      <c r="Y129" s="3">
        <f t="shared" si="76"/>
        <v>165221.47257012306</v>
      </c>
      <c r="Z129" s="3">
        <f t="shared" si="77"/>
        <v>82610.736285061532</v>
      </c>
      <c r="AA129" s="3">
        <f t="shared" si="72"/>
        <v>217252610.73628494</v>
      </c>
      <c r="AB129" s="3">
        <f t="shared" si="73"/>
        <v>17838.28431620825</v>
      </c>
      <c r="AC129" s="3">
        <f t="shared" si="74"/>
        <v>3304.4294514024614</v>
      </c>
      <c r="AD129" s="3">
        <f t="shared" si="75"/>
        <v>660.88589028049216</v>
      </c>
    </row>
    <row r="130" spans="5:30" x14ac:dyDescent="0.55000000000000004">
      <c r="E130">
        <v>128</v>
      </c>
      <c r="F130">
        <f t="shared" si="53"/>
        <v>382.5</v>
      </c>
      <c r="G130">
        <f t="shared" si="54"/>
        <v>7.330595482546201</v>
      </c>
      <c r="H130" s="15">
        <f t="shared" si="55"/>
        <v>16.468272600000002</v>
      </c>
      <c r="I130" s="14">
        <f t="shared" si="56"/>
        <v>2.8891706315789479E-7</v>
      </c>
      <c r="J130" s="14">
        <f t="shared" si="57"/>
        <v>0.99707632717346228</v>
      </c>
      <c r="K130" s="14">
        <f t="shared" si="58"/>
        <v>2.5050500746082172E-5</v>
      </c>
      <c r="L130" s="14" t="str">
        <f t="shared" si="59"/>
        <v>Epidemic ongoing</v>
      </c>
      <c r="M130" s="14">
        <f t="shared" si="60"/>
        <v>2.7045340908850587E-6</v>
      </c>
      <c r="N130" s="14">
        <f t="shared" si="61"/>
        <v>2.8986223257916333E-3</v>
      </c>
      <c r="O130" s="3">
        <f t="shared" si="62"/>
        <v>1427.8785425266838</v>
      </c>
      <c r="P130" s="3">
        <f t="shared" si="63"/>
        <v>713.93927126334188</v>
      </c>
      <c r="Q130" s="38">
        <f t="shared" si="64"/>
        <v>142.78785425266838</v>
      </c>
      <c r="R130" s="38">
        <f t="shared" si="65"/>
        <v>713.93927126334188</v>
      </c>
      <c r="S130" s="38">
        <f t="shared" si="66"/>
        <v>1710713.9392712633</v>
      </c>
      <c r="T130" s="38">
        <f t="shared" si="67"/>
        <v>154.15844318044836</v>
      </c>
      <c r="U130" s="39">
        <f t="shared" si="68"/>
        <v>0.10796327459873394</v>
      </c>
      <c r="V130" s="38">
        <f t="shared" si="69"/>
        <v>28.557570850533676</v>
      </c>
      <c r="W130" s="3">
        <f t="shared" si="70"/>
        <v>0</v>
      </c>
      <c r="X130" s="3">
        <f t="shared" si="71"/>
        <v>5.7115141701067351</v>
      </c>
      <c r="Y130" s="3">
        <f t="shared" si="76"/>
        <v>166649.35111264975</v>
      </c>
      <c r="Z130" s="3">
        <f t="shared" si="77"/>
        <v>83324.675556324873</v>
      </c>
      <c r="AA130" s="3">
        <f t="shared" si="72"/>
        <v>218963324.67555621</v>
      </c>
      <c r="AB130" s="3">
        <f t="shared" si="73"/>
        <v>17992.442759388698</v>
      </c>
      <c r="AC130" s="3">
        <f t="shared" si="74"/>
        <v>3332.9870222529948</v>
      </c>
      <c r="AD130" s="3">
        <f t="shared" si="75"/>
        <v>666.5974044505989</v>
      </c>
    </row>
    <row r="131" spans="5:30" x14ac:dyDescent="0.55000000000000004">
      <c r="E131">
        <v>129</v>
      </c>
      <c r="F131">
        <f t="shared" si="53"/>
        <v>385.5</v>
      </c>
      <c r="G131">
        <f t="shared" si="54"/>
        <v>7.3880903490759753</v>
      </c>
      <c r="H131" s="15">
        <f t="shared" si="55"/>
        <v>16.468272600000002</v>
      </c>
      <c r="I131" s="14">
        <f t="shared" si="56"/>
        <v>2.8891706315789479E-7</v>
      </c>
      <c r="J131" s="14">
        <f t="shared" si="57"/>
        <v>0.99705128066170712</v>
      </c>
      <c r="K131" s="14">
        <f t="shared" si="58"/>
        <v>2.5046511755166811E-5</v>
      </c>
      <c r="L131" s="14" t="str">
        <f t="shared" si="59"/>
        <v>Epidemic ongoing</v>
      </c>
      <c r="M131" s="14">
        <f t="shared" si="60"/>
        <v>2.7041035727763378E-6</v>
      </c>
      <c r="N131" s="14">
        <f t="shared" si="61"/>
        <v>2.9236728265377154E-3</v>
      </c>
      <c r="O131" s="3">
        <f t="shared" si="62"/>
        <v>1427.6511700445083</v>
      </c>
      <c r="P131" s="3">
        <f t="shared" si="63"/>
        <v>713.82558502225413</v>
      </c>
      <c r="Q131" s="38">
        <f t="shared" si="64"/>
        <v>142.76511700445084</v>
      </c>
      <c r="R131" s="38">
        <f t="shared" si="65"/>
        <v>713.82558502225413</v>
      </c>
      <c r="S131" s="38">
        <f t="shared" si="66"/>
        <v>1710713.8255850223</v>
      </c>
      <c r="T131" s="38">
        <f t="shared" si="67"/>
        <v>154.13390364825125</v>
      </c>
      <c r="U131" s="39">
        <f t="shared" si="68"/>
        <v>0.10796328044437213</v>
      </c>
      <c r="V131" s="38">
        <f t="shared" si="69"/>
        <v>28.553023400890165</v>
      </c>
      <c r="W131" s="3">
        <f t="shared" si="70"/>
        <v>0</v>
      </c>
      <c r="X131" s="3">
        <f t="shared" si="71"/>
        <v>5.710604680178033</v>
      </c>
      <c r="Y131" s="3">
        <f t="shared" si="76"/>
        <v>168077.00228269424</v>
      </c>
      <c r="Z131" s="3">
        <f t="shared" si="77"/>
        <v>84038.501141347122</v>
      </c>
      <c r="AA131" s="3">
        <f t="shared" si="72"/>
        <v>220674038.50114122</v>
      </c>
      <c r="AB131" s="3">
        <f t="shared" si="73"/>
        <v>18146.576663036947</v>
      </c>
      <c r="AC131" s="3">
        <f t="shared" si="74"/>
        <v>3361.540045653885</v>
      </c>
      <c r="AD131" s="3">
        <f t="shared" si="75"/>
        <v>672.3080091307769</v>
      </c>
    </row>
    <row r="132" spans="5:30" x14ac:dyDescent="0.55000000000000004">
      <c r="E132">
        <v>130</v>
      </c>
      <c r="F132">
        <f t="shared" ref="F132:F195" si="78">(E132-0.5)*$C$4</f>
        <v>388.5</v>
      </c>
      <c r="G132">
        <f t="shared" ref="G132:G195" si="79">F132*7/365.25</f>
        <v>7.4455852156057496</v>
      </c>
      <c r="H132" s="15">
        <f t="shared" si="55"/>
        <v>16.468272600000002</v>
      </c>
      <c r="I132" s="14">
        <f t="shared" si="56"/>
        <v>2.8891706315789479E-7</v>
      </c>
      <c r="J132" s="14">
        <f t="shared" si="57"/>
        <v>0.99702623871425178</v>
      </c>
      <c r="K132" s="14">
        <f t="shared" si="58"/>
        <v>2.504194745533983E-5</v>
      </c>
      <c r="L132" s="14" t="str">
        <f t="shared" si="59"/>
        <v>Epidemic ongoing</v>
      </c>
      <c r="M132" s="14">
        <f t="shared" si="60"/>
        <v>2.7036109634926961E-6</v>
      </c>
      <c r="N132" s="14">
        <f t="shared" si="61"/>
        <v>2.9487193382928822E-3</v>
      </c>
      <c r="O132" s="3">
        <f t="shared" si="62"/>
        <v>1427.3910049543704</v>
      </c>
      <c r="P132" s="3">
        <f t="shared" si="63"/>
        <v>713.69550247718519</v>
      </c>
      <c r="Q132" s="38">
        <f t="shared" si="64"/>
        <v>142.73910049543704</v>
      </c>
      <c r="R132" s="38">
        <f t="shared" si="65"/>
        <v>713.69550247718519</v>
      </c>
      <c r="S132" s="38">
        <f t="shared" si="66"/>
        <v>1710713.6955024772</v>
      </c>
      <c r="T132" s="38">
        <f t="shared" si="67"/>
        <v>154.10582491908369</v>
      </c>
      <c r="U132" s="39">
        <f t="shared" si="68"/>
        <v>0.10796328713309358</v>
      </c>
      <c r="V132" s="38">
        <f t="shared" si="69"/>
        <v>28.547820099087406</v>
      </c>
      <c r="W132" s="3">
        <f t="shared" si="70"/>
        <v>0</v>
      </c>
      <c r="X132" s="3">
        <f t="shared" si="71"/>
        <v>5.7095640198174813</v>
      </c>
      <c r="Y132" s="3">
        <f t="shared" si="76"/>
        <v>169504.39328764862</v>
      </c>
      <c r="Z132" s="3">
        <f t="shared" si="77"/>
        <v>84752.196643824311</v>
      </c>
      <c r="AA132" s="3">
        <f t="shared" si="72"/>
        <v>222384752.19664371</v>
      </c>
      <c r="AB132" s="3">
        <f t="shared" si="73"/>
        <v>18300.68248795603</v>
      </c>
      <c r="AC132" s="3">
        <f t="shared" si="74"/>
        <v>3390.0878657529724</v>
      </c>
      <c r="AD132" s="3">
        <f t="shared" si="75"/>
        <v>678.01757315059433</v>
      </c>
    </row>
    <row r="133" spans="5:30" x14ac:dyDescent="0.55000000000000004">
      <c r="E133">
        <v>131</v>
      </c>
      <c r="F133">
        <f t="shared" si="78"/>
        <v>391.5</v>
      </c>
      <c r="G133">
        <f t="shared" si="79"/>
        <v>7.5030800821355239</v>
      </c>
      <c r="H133" s="15">
        <f t="shared" si="55"/>
        <v>16.468272600000002</v>
      </c>
      <c r="I133" s="14">
        <f t="shared" si="56"/>
        <v>2.8891706315789479E-7</v>
      </c>
      <c r="J133" s="14">
        <f t="shared" si="57"/>
        <v>0.99700120189935848</v>
      </c>
      <c r="K133" s="14">
        <f t="shared" si="58"/>
        <v>2.5036814893297787E-5</v>
      </c>
      <c r="L133" s="14" t="str">
        <f t="shared" si="59"/>
        <v>Epidemic ongoing</v>
      </c>
      <c r="M133" s="14">
        <f t="shared" si="60"/>
        <v>2.7030570235370893E-6</v>
      </c>
      <c r="N133" s="14">
        <f t="shared" si="61"/>
        <v>2.9737612857482221E-3</v>
      </c>
      <c r="O133" s="3">
        <f t="shared" si="62"/>
        <v>1427.0984489179739</v>
      </c>
      <c r="P133" s="3">
        <f t="shared" si="63"/>
        <v>713.54922445898694</v>
      </c>
      <c r="Q133" s="38">
        <f t="shared" si="64"/>
        <v>142.70984489179739</v>
      </c>
      <c r="R133" s="38">
        <f t="shared" si="65"/>
        <v>713.54922445898694</v>
      </c>
      <c r="S133" s="38">
        <f t="shared" si="66"/>
        <v>1710713.5492244591</v>
      </c>
      <c r="T133" s="38">
        <f t="shared" si="67"/>
        <v>154.07425034161409</v>
      </c>
      <c r="U133" s="39">
        <f t="shared" si="68"/>
        <v>0.10796329465457215</v>
      </c>
      <c r="V133" s="38">
        <f t="shared" si="69"/>
        <v>28.541968978359478</v>
      </c>
      <c r="W133" s="3">
        <f t="shared" si="70"/>
        <v>0</v>
      </c>
      <c r="X133" s="3">
        <f t="shared" si="71"/>
        <v>5.7083937956718955</v>
      </c>
      <c r="Y133" s="3">
        <f t="shared" si="76"/>
        <v>170931.49173656659</v>
      </c>
      <c r="Z133" s="3">
        <f t="shared" si="77"/>
        <v>85465.745868283295</v>
      </c>
      <c r="AA133" s="3">
        <f t="shared" si="72"/>
        <v>224095465.74586818</v>
      </c>
      <c r="AB133" s="3">
        <f t="shared" si="73"/>
        <v>18454.756738297645</v>
      </c>
      <c r="AC133" s="3">
        <f t="shared" si="74"/>
        <v>3418.6298347313318</v>
      </c>
      <c r="AD133" s="3">
        <f t="shared" si="75"/>
        <v>683.72596694626623</v>
      </c>
    </row>
    <row r="134" spans="5:30" x14ac:dyDescent="0.55000000000000004">
      <c r="E134">
        <v>132</v>
      </c>
      <c r="F134">
        <f t="shared" si="78"/>
        <v>394.5</v>
      </c>
      <c r="G134">
        <f t="shared" si="79"/>
        <v>7.5605749486652973</v>
      </c>
      <c r="H134" s="15">
        <f t="shared" si="55"/>
        <v>16.468272600000002</v>
      </c>
      <c r="I134" s="14">
        <f t="shared" si="56"/>
        <v>2.8891706315789479E-7</v>
      </c>
      <c r="J134" s="14">
        <f t="shared" si="57"/>
        <v>0.9969761707782685</v>
      </c>
      <c r="K134" s="14">
        <f t="shared" si="58"/>
        <v>2.5031121089980068E-5</v>
      </c>
      <c r="L134" s="14" t="str">
        <f t="shared" si="59"/>
        <v>Epidemic ongoing</v>
      </c>
      <c r="M134" s="14">
        <f t="shared" si="60"/>
        <v>2.7024425106301493E-6</v>
      </c>
      <c r="N134" s="14">
        <f t="shared" si="61"/>
        <v>2.9987981006415199E-3</v>
      </c>
      <c r="O134" s="3">
        <f t="shared" si="62"/>
        <v>1426.7739021288639</v>
      </c>
      <c r="P134" s="3">
        <f t="shared" si="63"/>
        <v>713.38695106443197</v>
      </c>
      <c r="Q134" s="38">
        <f t="shared" si="64"/>
        <v>142.67739021288639</v>
      </c>
      <c r="R134" s="38">
        <f t="shared" si="65"/>
        <v>713.38695106443197</v>
      </c>
      <c r="S134" s="38">
        <f t="shared" si="66"/>
        <v>1710713.3869510645</v>
      </c>
      <c r="T134" s="38">
        <f t="shared" si="67"/>
        <v>154.03922310591852</v>
      </c>
      <c r="U134" s="39">
        <f t="shared" si="68"/>
        <v>0.10796330299851949</v>
      </c>
      <c r="V134" s="38">
        <f t="shared" si="69"/>
        <v>28.535478042577278</v>
      </c>
      <c r="W134" s="3">
        <f t="shared" si="70"/>
        <v>0</v>
      </c>
      <c r="X134" s="3">
        <f t="shared" si="71"/>
        <v>5.7070956085154556</v>
      </c>
      <c r="Y134" s="3">
        <f t="shared" si="76"/>
        <v>172358.26563869545</v>
      </c>
      <c r="Z134" s="3">
        <f t="shared" si="77"/>
        <v>86179.132819347724</v>
      </c>
      <c r="AA134" s="3">
        <f t="shared" si="72"/>
        <v>225806179.13281924</v>
      </c>
      <c r="AB134" s="3">
        <f t="shared" si="73"/>
        <v>18608.795961403564</v>
      </c>
      <c r="AC134" s="3">
        <f t="shared" si="74"/>
        <v>3447.1653127739091</v>
      </c>
      <c r="AD134" s="3">
        <f t="shared" si="75"/>
        <v>689.43306255478171</v>
      </c>
    </row>
    <row r="135" spans="5:30" x14ac:dyDescent="0.55000000000000004">
      <c r="E135">
        <v>133</v>
      </c>
      <c r="F135">
        <f t="shared" si="78"/>
        <v>397.5</v>
      </c>
      <c r="G135">
        <f t="shared" si="79"/>
        <v>7.6180698151950716</v>
      </c>
      <c r="H135" s="15">
        <f t="shared" si="55"/>
        <v>16.468272600000002</v>
      </c>
      <c r="I135" s="14">
        <f t="shared" si="56"/>
        <v>2.8891706315789479E-7</v>
      </c>
      <c r="J135" s="14">
        <f t="shared" si="57"/>
        <v>0.9969511459052286</v>
      </c>
      <c r="K135" s="14">
        <f t="shared" si="58"/>
        <v>2.5024873039902751E-5</v>
      </c>
      <c r="L135" s="14" t="str">
        <f t="shared" si="59"/>
        <v>Epidemic ongoing</v>
      </c>
      <c r="M135" s="14">
        <f t="shared" si="60"/>
        <v>2.7017681796384066E-6</v>
      </c>
      <c r="N135" s="14">
        <f t="shared" si="61"/>
        <v>3.0238292217314999E-3</v>
      </c>
      <c r="O135" s="3">
        <f t="shared" si="62"/>
        <v>1426.4177632744568</v>
      </c>
      <c r="P135" s="3">
        <f t="shared" si="63"/>
        <v>713.20888163722839</v>
      </c>
      <c r="Q135" s="38">
        <f t="shared" si="64"/>
        <v>142.64177632744568</v>
      </c>
      <c r="R135" s="38">
        <f t="shared" si="65"/>
        <v>713.20888163722839</v>
      </c>
      <c r="S135" s="38">
        <f t="shared" si="66"/>
        <v>1710713.2088816373</v>
      </c>
      <c r="T135" s="38">
        <f t="shared" si="67"/>
        <v>154.00078623938919</v>
      </c>
      <c r="U135" s="39">
        <f t="shared" si="68"/>
        <v>0.10796331215468601</v>
      </c>
      <c r="V135" s="38">
        <f t="shared" si="69"/>
        <v>28.528355265489136</v>
      </c>
      <c r="W135" s="3">
        <f t="shared" si="70"/>
        <v>0</v>
      </c>
      <c r="X135" s="3">
        <f t="shared" si="71"/>
        <v>5.7056710530978272</v>
      </c>
      <c r="Y135" s="3">
        <f t="shared" si="76"/>
        <v>173784.6834019699</v>
      </c>
      <c r="Z135" s="3">
        <f t="shared" si="77"/>
        <v>86892.341700984951</v>
      </c>
      <c r="AA135" s="3">
        <f t="shared" si="72"/>
        <v>227516892.34170088</v>
      </c>
      <c r="AB135" s="3">
        <f t="shared" si="73"/>
        <v>18762.796747642955</v>
      </c>
      <c r="AC135" s="3">
        <f t="shared" si="74"/>
        <v>3475.6936680393983</v>
      </c>
      <c r="AD135" s="3">
        <f t="shared" si="75"/>
        <v>695.13873360787954</v>
      </c>
    </row>
    <row r="136" spans="5:30" x14ac:dyDescent="0.55000000000000004">
      <c r="E136">
        <v>134</v>
      </c>
      <c r="F136">
        <f t="shared" si="78"/>
        <v>400.5</v>
      </c>
      <c r="G136">
        <f t="shared" si="79"/>
        <v>7.675564681724846</v>
      </c>
      <c r="H136" s="15">
        <f t="shared" si="55"/>
        <v>16.468272600000002</v>
      </c>
      <c r="I136" s="14">
        <f t="shared" si="56"/>
        <v>2.8891706315789479E-7</v>
      </c>
      <c r="J136" s="14">
        <f t="shared" si="57"/>
        <v>0.9969261278275181</v>
      </c>
      <c r="K136" s="14">
        <f t="shared" si="58"/>
        <v>2.501807771049247E-5</v>
      </c>
      <c r="L136" s="14" t="str">
        <f t="shared" si="59"/>
        <v>Epidemic ongoing</v>
      </c>
      <c r="M136" s="14">
        <f t="shared" si="60"/>
        <v>2.7010347825025063E-6</v>
      </c>
      <c r="N136" s="14">
        <f t="shared" si="61"/>
        <v>3.0488540947714027E-3</v>
      </c>
      <c r="O136" s="3">
        <f t="shared" si="62"/>
        <v>1426.0304294980708</v>
      </c>
      <c r="P136" s="3">
        <f t="shared" si="63"/>
        <v>713.01521474903541</v>
      </c>
      <c r="Q136" s="38">
        <f t="shared" si="64"/>
        <v>142.60304294980708</v>
      </c>
      <c r="R136" s="38">
        <f t="shared" si="65"/>
        <v>713.01521474903541</v>
      </c>
      <c r="S136" s="38">
        <f t="shared" si="66"/>
        <v>1710713.0152147491</v>
      </c>
      <c r="T136" s="38">
        <f t="shared" si="67"/>
        <v>153.95898260264286</v>
      </c>
      <c r="U136" s="39">
        <f t="shared" si="68"/>
        <v>0.10796332211286179</v>
      </c>
      <c r="V136" s="38">
        <f t="shared" si="69"/>
        <v>28.520608589961416</v>
      </c>
      <c r="W136" s="3">
        <f t="shared" si="70"/>
        <v>0</v>
      </c>
      <c r="X136" s="3">
        <f t="shared" si="71"/>
        <v>5.7041217179922832</v>
      </c>
      <c r="Y136" s="3">
        <f t="shared" si="76"/>
        <v>175210.71383146796</v>
      </c>
      <c r="Z136" s="3">
        <f t="shared" si="77"/>
        <v>87605.356915733981</v>
      </c>
      <c r="AA136" s="3">
        <f t="shared" si="72"/>
        <v>229227605.35691562</v>
      </c>
      <c r="AB136" s="3">
        <f t="shared" si="73"/>
        <v>18916.755730245597</v>
      </c>
      <c r="AC136" s="3">
        <f t="shared" si="74"/>
        <v>3504.2142766293596</v>
      </c>
      <c r="AD136" s="3">
        <f t="shared" si="75"/>
        <v>700.84285532587182</v>
      </c>
    </row>
    <row r="137" spans="5:30" x14ac:dyDescent="0.55000000000000004">
      <c r="E137">
        <v>135</v>
      </c>
      <c r="F137">
        <f t="shared" si="78"/>
        <v>403.5</v>
      </c>
      <c r="G137">
        <f t="shared" si="79"/>
        <v>7.7330595482546203</v>
      </c>
      <c r="H137" s="15">
        <f t="shared" si="55"/>
        <v>16.468272600000002</v>
      </c>
      <c r="I137" s="14">
        <f t="shared" si="56"/>
        <v>2.8891706315789479E-7</v>
      </c>
      <c r="J137" s="14">
        <f t="shared" si="57"/>
        <v>0.99690111708547602</v>
      </c>
      <c r="K137" s="14">
        <f t="shared" si="58"/>
        <v>2.501074204208642E-5</v>
      </c>
      <c r="L137" s="14" t="str">
        <f t="shared" si="59"/>
        <v>Epidemic ongoing</v>
      </c>
      <c r="M137" s="14">
        <f t="shared" si="60"/>
        <v>2.7002430682373221E-6</v>
      </c>
      <c r="N137" s="14">
        <f t="shared" si="61"/>
        <v>3.0738721724818951E-3</v>
      </c>
      <c r="O137" s="3">
        <f t="shared" si="62"/>
        <v>1425.612296398926</v>
      </c>
      <c r="P137" s="3">
        <f t="shared" si="63"/>
        <v>712.806148199463</v>
      </c>
      <c r="Q137" s="38">
        <f t="shared" si="64"/>
        <v>142.56122963989262</v>
      </c>
      <c r="R137" s="38">
        <f t="shared" si="65"/>
        <v>712.806148199463</v>
      </c>
      <c r="S137" s="38">
        <f t="shared" si="66"/>
        <v>1710712.8061481994</v>
      </c>
      <c r="T137" s="38">
        <f t="shared" si="67"/>
        <v>153.91385488952736</v>
      </c>
      <c r="U137" s="39">
        <f t="shared" si="68"/>
        <v>0.10796333286287675</v>
      </c>
      <c r="V137" s="38">
        <f t="shared" si="69"/>
        <v>28.512245927978519</v>
      </c>
      <c r="W137" s="3">
        <f t="shared" si="70"/>
        <v>0</v>
      </c>
      <c r="X137" s="3">
        <f t="shared" si="71"/>
        <v>5.7024491855957038</v>
      </c>
      <c r="Y137" s="3">
        <f t="shared" si="76"/>
        <v>176636.32612786689</v>
      </c>
      <c r="Z137" s="3">
        <f t="shared" si="77"/>
        <v>88318.163063933447</v>
      </c>
      <c r="AA137" s="3">
        <f t="shared" si="72"/>
        <v>230938318.16306382</v>
      </c>
      <c r="AB137" s="3">
        <f t="shared" si="73"/>
        <v>19070.669585135125</v>
      </c>
      <c r="AC137" s="3">
        <f t="shared" si="74"/>
        <v>3532.7265225573383</v>
      </c>
      <c r="AD137" s="3">
        <f t="shared" si="75"/>
        <v>706.54530451146752</v>
      </c>
    </row>
    <row r="138" spans="5:30" x14ac:dyDescent="0.55000000000000004">
      <c r="E138">
        <v>136</v>
      </c>
      <c r="F138">
        <f t="shared" si="78"/>
        <v>406.5</v>
      </c>
      <c r="G138">
        <f t="shared" si="79"/>
        <v>7.7905544147843946</v>
      </c>
      <c r="H138" s="15">
        <f t="shared" si="55"/>
        <v>16.468272600000002</v>
      </c>
      <c r="I138" s="14">
        <f t="shared" si="56"/>
        <v>2.8891706315789479E-7</v>
      </c>
      <c r="J138" s="14">
        <f t="shared" si="57"/>
        <v>0.99687611421252953</v>
      </c>
      <c r="K138" s="14">
        <f t="shared" si="58"/>
        <v>2.5002872946489063E-5</v>
      </c>
      <c r="L138" s="14" t="str">
        <f t="shared" si="59"/>
        <v>Epidemic ongoing</v>
      </c>
      <c r="M138" s="14">
        <f t="shared" si="60"/>
        <v>2.6993937827762901E-6</v>
      </c>
      <c r="N138" s="14">
        <f t="shared" si="61"/>
        <v>3.0988829145239816E-3</v>
      </c>
      <c r="O138" s="3">
        <f t="shared" si="62"/>
        <v>1425.1637579498765</v>
      </c>
      <c r="P138" s="3">
        <f t="shared" si="63"/>
        <v>712.58187897493826</v>
      </c>
      <c r="Q138" s="38">
        <f t="shared" si="64"/>
        <v>142.51637579498765</v>
      </c>
      <c r="R138" s="38">
        <f t="shared" si="65"/>
        <v>712.58187897493826</v>
      </c>
      <c r="S138" s="38">
        <f t="shared" si="66"/>
        <v>1710712.581878975</v>
      </c>
      <c r="T138" s="38">
        <f t="shared" si="67"/>
        <v>153.86544561824851</v>
      </c>
      <c r="U138" s="39">
        <f t="shared" si="68"/>
        <v>0.10796334439460256</v>
      </c>
      <c r="V138" s="38">
        <f t="shared" si="69"/>
        <v>28.503275158997532</v>
      </c>
      <c r="W138" s="3">
        <f t="shared" si="70"/>
        <v>0</v>
      </c>
      <c r="X138" s="3">
        <f t="shared" si="71"/>
        <v>5.7006550317995064</v>
      </c>
      <c r="Y138" s="3">
        <f t="shared" si="76"/>
        <v>178061.48988581676</v>
      </c>
      <c r="Z138" s="3">
        <f t="shared" si="77"/>
        <v>89030.744942908379</v>
      </c>
      <c r="AA138" s="3">
        <f t="shared" si="72"/>
        <v>232649030.74494278</v>
      </c>
      <c r="AB138" s="3">
        <f t="shared" si="73"/>
        <v>19224.535030753374</v>
      </c>
      <c r="AC138" s="3">
        <f t="shared" si="74"/>
        <v>3561.2297977163357</v>
      </c>
      <c r="AD138" s="3">
        <f t="shared" si="75"/>
        <v>712.24595954326708</v>
      </c>
    </row>
    <row r="139" spans="5:30" x14ac:dyDescent="0.55000000000000004">
      <c r="E139">
        <v>137</v>
      </c>
      <c r="F139">
        <f t="shared" si="78"/>
        <v>409.5</v>
      </c>
      <c r="G139">
        <f t="shared" si="79"/>
        <v>7.848049281314168</v>
      </c>
      <c r="H139" s="15">
        <f t="shared" si="55"/>
        <v>16.468272600000002</v>
      </c>
      <c r="I139" s="14">
        <f t="shared" si="56"/>
        <v>2.8891706315789479E-7</v>
      </c>
      <c r="J139" s="14">
        <f t="shared" si="57"/>
        <v>0.99685111973522245</v>
      </c>
      <c r="K139" s="14">
        <f t="shared" si="58"/>
        <v>2.4994477307083152E-5</v>
      </c>
      <c r="L139" s="14" t="str">
        <f t="shared" si="59"/>
        <v>Epidemic ongoing</v>
      </c>
      <c r="M139" s="14">
        <f t="shared" si="60"/>
        <v>2.6984876689835008E-6</v>
      </c>
      <c r="N139" s="14">
        <f t="shared" si="61"/>
        <v>3.1238857874704706E-3</v>
      </c>
      <c r="O139" s="3">
        <f t="shared" si="62"/>
        <v>1424.6852065037397</v>
      </c>
      <c r="P139" s="3">
        <f t="shared" si="63"/>
        <v>712.34260325186983</v>
      </c>
      <c r="Q139" s="38">
        <f t="shared" si="64"/>
        <v>142.46852065037396</v>
      </c>
      <c r="R139" s="38">
        <f t="shared" si="65"/>
        <v>712.34260325186983</v>
      </c>
      <c r="S139" s="38">
        <f t="shared" si="66"/>
        <v>1710712.3426032518</v>
      </c>
      <c r="T139" s="38">
        <f t="shared" si="67"/>
        <v>153.81379713205956</v>
      </c>
      <c r="U139" s="39">
        <f t="shared" si="68"/>
        <v>0.10796335669795264</v>
      </c>
      <c r="V139" s="38">
        <f t="shared" si="69"/>
        <v>28.493704130074793</v>
      </c>
      <c r="W139" s="3">
        <f t="shared" si="70"/>
        <v>0</v>
      </c>
      <c r="X139" s="3">
        <f t="shared" si="71"/>
        <v>5.6987408260149586</v>
      </c>
      <c r="Y139" s="3">
        <f t="shared" si="76"/>
        <v>179486.17509232051</v>
      </c>
      <c r="Z139" s="3">
        <f t="shared" si="77"/>
        <v>89743.087546160255</v>
      </c>
      <c r="AA139" s="3">
        <f t="shared" si="72"/>
        <v>234359743.08754605</v>
      </c>
      <c r="AB139" s="3">
        <f t="shared" si="73"/>
        <v>19378.348827885435</v>
      </c>
      <c r="AC139" s="3">
        <f t="shared" si="74"/>
        <v>3589.7235018464107</v>
      </c>
      <c r="AD139" s="3">
        <f t="shared" si="75"/>
        <v>717.94470036928203</v>
      </c>
    </row>
    <row r="140" spans="5:30" x14ac:dyDescent="0.55000000000000004">
      <c r="E140">
        <v>138</v>
      </c>
      <c r="F140">
        <f t="shared" si="78"/>
        <v>412.5</v>
      </c>
      <c r="G140">
        <f t="shared" si="79"/>
        <v>7.9055441478439423</v>
      </c>
      <c r="H140" s="15">
        <f t="shared" si="55"/>
        <v>16.468272600000002</v>
      </c>
      <c r="I140" s="14">
        <f t="shared" si="56"/>
        <v>2.8891706315789479E-7</v>
      </c>
      <c r="J140" s="14">
        <f t="shared" si="57"/>
        <v>0.99682613417324462</v>
      </c>
      <c r="K140" s="14">
        <f t="shared" si="58"/>
        <v>2.4985561977830528E-5</v>
      </c>
      <c r="L140" s="14" t="str">
        <f t="shared" si="59"/>
        <v>Epidemic ongoing</v>
      </c>
      <c r="M140" s="14">
        <f t="shared" si="60"/>
        <v>2.6975254665459609E-6</v>
      </c>
      <c r="N140" s="14">
        <f t="shared" si="61"/>
        <v>3.1488802647775538E-3</v>
      </c>
      <c r="O140" s="3">
        <f t="shared" si="62"/>
        <v>1424.1770327363402</v>
      </c>
      <c r="P140" s="3">
        <f t="shared" si="63"/>
        <v>712.08851636817008</v>
      </c>
      <c r="Q140" s="38">
        <f t="shared" si="64"/>
        <v>142.41770327363403</v>
      </c>
      <c r="R140" s="38">
        <f t="shared" si="65"/>
        <v>712.08851636817008</v>
      </c>
      <c r="S140" s="38">
        <f t="shared" si="66"/>
        <v>1710712.0885163681</v>
      </c>
      <c r="T140" s="38">
        <f t="shared" si="67"/>
        <v>153.75895159311978</v>
      </c>
      <c r="U140" s="39">
        <f t="shared" si="68"/>
        <v>0.10796336976288354</v>
      </c>
      <c r="V140" s="38">
        <f t="shared" si="69"/>
        <v>28.483540654726802</v>
      </c>
      <c r="W140" s="3">
        <f t="shared" si="70"/>
        <v>0</v>
      </c>
      <c r="X140" s="3">
        <f t="shared" si="71"/>
        <v>5.6967081309453604</v>
      </c>
      <c r="Y140" s="3">
        <f t="shared" si="76"/>
        <v>180910.35212505684</v>
      </c>
      <c r="Z140" s="3">
        <f t="shared" si="77"/>
        <v>90455.176062528422</v>
      </c>
      <c r="AA140" s="3">
        <f t="shared" si="72"/>
        <v>236070455.17606241</v>
      </c>
      <c r="AB140" s="3">
        <f t="shared" si="73"/>
        <v>19532.107779478556</v>
      </c>
      <c r="AC140" s="3">
        <f t="shared" si="74"/>
        <v>3618.2070425011375</v>
      </c>
      <c r="AD140" s="3">
        <f t="shared" si="75"/>
        <v>723.64140850022739</v>
      </c>
    </row>
    <row r="141" spans="5:30" x14ac:dyDescent="0.55000000000000004">
      <c r="E141">
        <v>139</v>
      </c>
      <c r="F141">
        <f t="shared" si="78"/>
        <v>415.5</v>
      </c>
      <c r="G141">
        <f t="shared" si="79"/>
        <v>7.9630390143737166</v>
      </c>
      <c r="H141" s="15">
        <f t="shared" si="55"/>
        <v>16.468272600000002</v>
      </c>
      <c r="I141" s="14">
        <f t="shared" si="56"/>
        <v>2.8891706315789479E-7</v>
      </c>
      <c r="J141" s="14">
        <f t="shared" si="57"/>
        <v>0.99680115803946157</v>
      </c>
      <c r="K141" s="14">
        <f t="shared" si="58"/>
        <v>2.4976133783050081E-5</v>
      </c>
      <c r="L141" s="14" t="str">
        <f t="shared" si="59"/>
        <v>Epidemic ongoing</v>
      </c>
      <c r="M141" s="14">
        <f t="shared" si="60"/>
        <v>2.6965079119497263E-6</v>
      </c>
      <c r="N141" s="14">
        <f t="shared" si="61"/>
        <v>3.1738658267553843E-3</v>
      </c>
      <c r="O141" s="3">
        <f t="shared" si="62"/>
        <v>1423.6396256338546</v>
      </c>
      <c r="P141" s="3">
        <f t="shared" si="63"/>
        <v>711.81981281692731</v>
      </c>
      <c r="Q141" s="38">
        <f t="shared" si="64"/>
        <v>142.36396256338546</v>
      </c>
      <c r="R141" s="38">
        <f t="shared" si="65"/>
        <v>711.81981281692731</v>
      </c>
      <c r="S141" s="38">
        <f t="shared" si="66"/>
        <v>1710711.819812817</v>
      </c>
      <c r="T141" s="38">
        <f t="shared" si="67"/>
        <v>153.70095098113441</v>
      </c>
      <c r="U141" s="39">
        <f t="shared" si="68"/>
        <v>0.10796338357939518</v>
      </c>
      <c r="V141" s="38">
        <f t="shared" si="69"/>
        <v>28.472792512677092</v>
      </c>
      <c r="W141" s="3">
        <f t="shared" si="70"/>
        <v>0</v>
      </c>
      <c r="X141" s="3">
        <f t="shared" si="71"/>
        <v>5.6945585025354184</v>
      </c>
      <c r="Y141" s="3">
        <f t="shared" si="76"/>
        <v>182333.99175069071</v>
      </c>
      <c r="Z141" s="3">
        <f t="shared" si="77"/>
        <v>91166.995875345354</v>
      </c>
      <c r="AA141" s="3">
        <f t="shared" si="72"/>
        <v>237781166.99587521</v>
      </c>
      <c r="AB141" s="3">
        <f t="shared" si="73"/>
        <v>19685.808730459692</v>
      </c>
      <c r="AC141" s="3">
        <f t="shared" si="74"/>
        <v>3646.6798350138147</v>
      </c>
      <c r="AD141" s="3">
        <f t="shared" si="75"/>
        <v>729.3359670027628</v>
      </c>
    </row>
    <row r="142" spans="5:30" x14ac:dyDescent="0.55000000000000004">
      <c r="E142">
        <v>140</v>
      </c>
      <c r="F142">
        <f t="shared" si="78"/>
        <v>418.5</v>
      </c>
      <c r="G142">
        <f t="shared" si="79"/>
        <v>8.020533880903491</v>
      </c>
      <c r="H142" s="15">
        <f t="shared" si="55"/>
        <v>16.468272600000002</v>
      </c>
      <c r="I142" s="14">
        <f t="shared" si="56"/>
        <v>2.8891706315789479E-7</v>
      </c>
      <c r="J142" s="14">
        <f t="shared" si="57"/>
        <v>0.9967761918399447</v>
      </c>
      <c r="K142" s="14">
        <f t="shared" si="58"/>
        <v>2.4966199516862631E-5</v>
      </c>
      <c r="L142" s="14" t="str">
        <f t="shared" si="59"/>
        <v>Epidemic ongoing</v>
      </c>
      <c r="M142" s="14">
        <f t="shared" si="60"/>
        <v>2.6954357384200982E-6</v>
      </c>
      <c r="N142" s="14">
        <f t="shared" si="61"/>
        <v>3.1988419605384344E-3</v>
      </c>
      <c r="O142" s="3">
        <f t="shared" si="62"/>
        <v>1423.07337246117</v>
      </c>
      <c r="P142" s="3">
        <f t="shared" si="63"/>
        <v>711.53668623058502</v>
      </c>
      <c r="Q142" s="38">
        <f t="shared" si="64"/>
        <v>142.30733724611702</v>
      </c>
      <c r="R142" s="38">
        <f t="shared" si="65"/>
        <v>711.53668623058502</v>
      </c>
      <c r="S142" s="38">
        <f t="shared" si="66"/>
        <v>1710711.5366862307</v>
      </c>
      <c r="T142" s="38">
        <f t="shared" si="67"/>
        <v>153.63983708994562</v>
      </c>
      <c r="U142" s="39">
        <f t="shared" si="68"/>
        <v>0.10796339813753196</v>
      </c>
      <c r="V142" s="38">
        <f t="shared" si="69"/>
        <v>28.461467449223402</v>
      </c>
      <c r="W142" s="3">
        <f t="shared" si="70"/>
        <v>0</v>
      </c>
      <c r="X142" s="3">
        <f t="shared" si="71"/>
        <v>5.6922934898446806</v>
      </c>
      <c r="Y142" s="3">
        <f t="shared" si="76"/>
        <v>183757.06512315187</v>
      </c>
      <c r="Z142" s="3">
        <f t="shared" si="77"/>
        <v>91878.532561575936</v>
      </c>
      <c r="AA142" s="3">
        <f t="shared" si="72"/>
        <v>239491878.53256145</v>
      </c>
      <c r="AB142" s="3">
        <f t="shared" si="73"/>
        <v>19839.448567549636</v>
      </c>
      <c r="AC142" s="3">
        <f t="shared" si="74"/>
        <v>3675.1413024630383</v>
      </c>
      <c r="AD142" s="3">
        <f t="shared" si="75"/>
        <v>735.0282604926075</v>
      </c>
    </row>
    <row r="143" spans="5:30" x14ac:dyDescent="0.55000000000000004">
      <c r="E143">
        <v>141</v>
      </c>
      <c r="F143">
        <f t="shared" si="78"/>
        <v>421.5</v>
      </c>
      <c r="G143">
        <f t="shared" si="79"/>
        <v>8.0780287474332653</v>
      </c>
      <c r="H143" s="15">
        <f t="shared" si="55"/>
        <v>16.468272600000002</v>
      </c>
      <c r="I143" s="14">
        <f t="shared" si="56"/>
        <v>2.8891706315789479E-7</v>
      </c>
      <c r="J143" s="14">
        <f t="shared" si="57"/>
        <v>0.9967512360740024</v>
      </c>
      <c r="K143" s="14">
        <f t="shared" si="58"/>
        <v>2.4955765942302754E-5</v>
      </c>
      <c r="L143" s="14" t="str">
        <f t="shared" si="59"/>
        <v>Epidemic ongoing</v>
      </c>
      <c r="M143" s="14">
        <f t="shared" si="60"/>
        <v>2.6943096758258531E-6</v>
      </c>
      <c r="N143" s="14">
        <f t="shared" si="61"/>
        <v>3.223808160055297E-3</v>
      </c>
      <c r="O143" s="3">
        <f t="shared" si="62"/>
        <v>1422.4786587112569</v>
      </c>
      <c r="P143" s="3">
        <f t="shared" si="63"/>
        <v>711.23932935562846</v>
      </c>
      <c r="Q143" s="38">
        <f t="shared" si="64"/>
        <v>142.2478658711257</v>
      </c>
      <c r="R143" s="38">
        <f t="shared" si="65"/>
        <v>711.23932935562846</v>
      </c>
      <c r="S143" s="38">
        <f t="shared" si="66"/>
        <v>1710711.2393293555</v>
      </c>
      <c r="T143" s="38">
        <f t="shared" si="67"/>
        <v>153.57565152207363</v>
      </c>
      <c r="U143" s="39">
        <f t="shared" si="68"/>
        <v>0.10796341342738366</v>
      </c>
      <c r="V143" s="38">
        <f t="shared" si="69"/>
        <v>28.44957317422514</v>
      </c>
      <c r="W143" s="3">
        <f t="shared" si="70"/>
        <v>0</v>
      </c>
      <c r="X143" s="3">
        <f t="shared" si="71"/>
        <v>5.689914634845028</v>
      </c>
      <c r="Y143" s="3">
        <f t="shared" si="76"/>
        <v>185179.54378186312</v>
      </c>
      <c r="Z143" s="3">
        <f t="shared" si="77"/>
        <v>92589.771890931559</v>
      </c>
      <c r="AA143" s="3">
        <f t="shared" si="72"/>
        <v>241202589.77189082</v>
      </c>
      <c r="AB143" s="3">
        <f t="shared" si="73"/>
        <v>19993.024219071711</v>
      </c>
      <c r="AC143" s="3">
        <f t="shared" si="74"/>
        <v>3703.5908756372633</v>
      </c>
      <c r="AD143" s="3">
        <f t="shared" si="75"/>
        <v>740.71817512745258</v>
      </c>
    </row>
    <row r="144" spans="5:30" x14ac:dyDescent="0.55000000000000004">
      <c r="E144">
        <v>142</v>
      </c>
      <c r="F144">
        <f t="shared" si="78"/>
        <v>424.5</v>
      </c>
      <c r="G144">
        <f t="shared" si="79"/>
        <v>8.1355236139630396</v>
      </c>
      <c r="H144" s="15">
        <f t="shared" si="55"/>
        <v>16.468272600000002</v>
      </c>
      <c r="I144" s="14">
        <f t="shared" si="56"/>
        <v>2.8891706315789479E-7</v>
      </c>
      <c r="J144" s="14">
        <f t="shared" si="57"/>
        <v>0.9967262912342113</v>
      </c>
      <c r="K144" s="14">
        <f t="shared" si="58"/>
        <v>2.494483979109674E-5</v>
      </c>
      <c r="L144" s="14" t="str">
        <f t="shared" si="59"/>
        <v>Epidemic ongoing</v>
      </c>
      <c r="M144" s="14">
        <f t="shared" si="60"/>
        <v>2.6931304506553801E-6</v>
      </c>
      <c r="N144" s="14">
        <f t="shared" si="61"/>
        <v>3.2487639259975998E-3</v>
      </c>
      <c r="O144" s="3">
        <f t="shared" si="62"/>
        <v>1421.8558680925141</v>
      </c>
      <c r="P144" s="3">
        <f t="shared" si="63"/>
        <v>710.92793404625706</v>
      </c>
      <c r="Q144" s="38">
        <f t="shared" si="64"/>
        <v>142.18558680925142</v>
      </c>
      <c r="R144" s="38">
        <f t="shared" si="65"/>
        <v>710.92793404625706</v>
      </c>
      <c r="S144" s="38">
        <f t="shared" si="66"/>
        <v>1710710.9279340464</v>
      </c>
      <c r="T144" s="38">
        <f t="shared" si="67"/>
        <v>153.50843568735667</v>
      </c>
      <c r="U144" s="39">
        <f t="shared" si="68"/>
        <v>0.1079634294390861</v>
      </c>
      <c r="V144" s="38">
        <f t="shared" si="69"/>
        <v>28.437117361850284</v>
      </c>
      <c r="W144" s="3">
        <f t="shared" si="70"/>
        <v>0</v>
      </c>
      <c r="X144" s="3">
        <f t="shared" si="71"/>
        <v>5.6874234723700567</v>
      </c>
      <c r="Y144" s="3">
        <f t="shared" si="76"/>
        <v>186601.39964995562</v>
      </c>
      <c r="Z144" s="3">
        <f t="shared" si="77"/>
        <v>93300.699824977812</v>
      </c>
      <c r="AA144" s="3">
        <f t="shared" si="72"/>
        <v>242913300.69982487</v>
      </c>
      <c r="AB144" s="3">
        <f t="shared" si="73"/>
        <v>20146.532654759067</v>
      </c>
      <c r="AC144" s="3">
        <f t="shared" si="74"/>
        <v>3732.0279929991134</v>
      </c>
      <c r="AD144" s="3">
        <f t="shared" si="75"/>
        <v>746.40559859982261</v>
      </c>
    </row>
    <row r="145" spans="5:30" x14ac:dyDescent="0.55000000000000004">
      <c r="E145">
        <v>143</v>
      </c>
      <c r="F145">
        <f t="shared" si="78"/>
        <v>427.5</v>
      </c>
      <c r="G145">
        <f t="shared" si="79"/>
        <v>8.1930184804928139</v>
      </c>
      <c r="H145" s="15">
        <f t="shared" si="55"/>
        <v>16.468272600000002</v>
      </c>
      <c r="I145" s="14">
        <f t="shared" si="56"/>
        <v>2.8891706315789479E-7</v>
      </c>
      <c r="J145" s="14">
        <f t="shared" si="57"/>
        <v>0.99670135780644786</v>
      </c>
      <c r="K145" s="14">
        <f t="shared" si="58"/>
        <v>2.4933427763440541E-5</v>
      </c>
      <c r="L145" s="14" t="str">
        <f t="shared" si="59"/>
        <v>Epidemic ongoing</v>
      </c>
      <c r="M145" s="14">
        <f t="shared" si="60"/>
        <v>2.6918987859928062E-6</v>
      </c>
      <c r="N145" s="14">
        <f t="shared" si="61"/>
        <v>3.2737087657886965E-3</v>
      </c>
      <c r="O145" s="3">
        <f t="shared" si="62"/>
        <v>1421.2053825161108</v>
      </c>
      <c r="P145" s="3">
        <f t="shared" si="63"/>
        <v>710.60269125805542</v>
      </c>
      <c r="Q145" s="38">
        <f t="shared" si="64"/>
        <v>142.12053825161109</v>
      </c>
      <c r="R145" s="38">
        <f t="shared" si="65"/>
        <v>710.60269125805542</v>
      </c>
      <c r="S145" s="38">
        <f t="shared" si="66"/>
        <v>1710710.6026912581</v>
      </c>
      <c r="T145" s="38">
        <f t="shared" si="67"/>
        <v>153.43823080158995</v>
      </c>
      <c r="U145" s="39">
        <f t="shared" si="68"/>
        <v>0.10796344616282127</v>
      </c>
      <c r="V145" s="38">
        <f t="shared" si="69"/>
        <v>28.424107650322217</v>
      </c>
      <c r="W145" s="3">
        <f t="shared" si="70"/>
        <v>0</v>
      </c>
      <c r="X145" s="3">
        <f t="shared" si="71"/>
        <v>5.6848215300644434</v>
      </c>
      <c r="Y145" s="3">
        <f t="shared" si="76"/>
        <v>188022.60503247174</v>
      </c>
      <c r="Z145" s="3">
        <f t="shared" si="77"/>
        <v>94011.302516235868</v>
      </c>
      <c r="AA145" s="3">
        <f t="shared" si="72"/>
        <v>244624011.30251613</v>
      </c>
      <c r="AB145" s="3">
        <f t="shared" si="73"/>
        <v>20299.970885560655</v>
      </c>
      <c r="AC145" s="3">
        <f t="shared" si="74"/>
        <v>3760.4521006494356</v>
      </c>
      <c r="AD145" s="3">
        <f t="shared" si="75"/>
        <v>752.09042012988709</v>
      </c>
    </row>
    <row r="146" spans="5:30" x14ac:dyDescent="0.55000000000000004">
      <c r="E146">
        <v>144</v>
      </c>
      <c r="F146">
        <f t="shared" si="78"/>
        <v>430.5</v>
      </c>
      <c r="G146">
        <f t="shared" si="79"/>
        <v>8.2505133470225864</v>
      </c>
      <c r="H146" s="15">
        <f t="shared" si="55"/>
        <v>16.468272600000002</v>
      </c>
      <c r="I146" s="14">
        <f t="shared" si="56"/>
        <v>2.8891706315789479E-7</v>
      </c>
      <c r="J146" s="14">
        <f t="shared" si="57"/>
        <v>0.99667643626992108</v>
      </c>
      <c r="K146" s="14">
        <f t="shared" si="58"/>
        <v>2.4921536526778532E-5</v>
      </c>
      <c r="L146" s="14" t="str">
        <f t="shared" si="59"/>
        <v>Epidemic ongoing</v>
      </c>
      <c r="M146" s="14">
        <f t="shared" si="60"/>
        <v>2.6906154013862805E-6</v>
      </c>
      <c r="N146" s="14">
        <f t="shared" si="61"/>
        <v>3.2986421935521371E-3</v>
      </c>
      <c r="O146" s="3">
        <f t="shared" si="62"/>
        <v>1420.5275820263762</v>
      </c>
      <c r="P146" s="3">
        <f t="shared" si="63"/>
        <v>710.2637910131881</v>
      </c>
      <c r="Q146" s="38">
        <f t="shared" si="64"/>
        <v>142.05275820263762</v>
      </c>
      <c r="R146" s="38">
        <f t="shared" si="65"/>
        <v>710.2637910131881</v>
      </c>
      <c r="S146" s="38">
        <f t="shared" si="66"/>
        <v>1710710.2637910133</v>
      </c>
      <c r="T146" s="38">
        <f t="shared" si="67"/>
        <v>153.36507787901797</v>
      </c>
      <c r="U146" s="39">
        <f t="shared" si="68"/>
        <v>0.10796346358881916</v>
      </c>
      <c r="V146" s="38">
        <f t="shared" si="69"/>
        <v>28.410551640527526</v>
      </c>
      <c r="W146" s="3">
        <f t="shared" si="70"/>
        <v>0</v>
      </c>
      <c r="X146" s="3">
        <f t="shared" si="71"/>
        <v>5.6821103281055052</v>
      </c>
      <c r="Y146" s="3">
        <f t="shared" si="76"/>
        <v>189443.13261449811</v>
      </c>
      <c r="Z146" s="3">
        <f t="shared" si="77"/>
        <v>94721.566307249057</v>
      </c>
      <c r="AA146" s="3">
        <f t="shared" si="72"/>
        <v>246334721.56630716</v>
      </c>
      <c r="AB146" s="3">
        <f t="shared" si="73"/>
        <v>20453.335963439673</v>
      </c>
      <c r="AC146" s="3">
        <f t="shared" si="74"/>
        <v>3788.8626522899631</v>
      </c>
      <c r="AD146" s="3">
        <f t="shared" si="75"/>
        <v>757.77253045799262</v>
      </c>
    </row>
    <row r="147" spans="5:30" x14ac:dyDescent="0.55000000000000004">
      <c r="E147">
        <v>145</v>
      </c>
      <c r="F147">
        <f t="shared" si="78"/>
        <v>433.5</v>
      </c>
      <c r="G147">
        <f t="shared" si="79"/>
        <v>8.3080082135523607</v>
      </c>
      <c r="H147" s="15">
        <f t="shared" si="55"/>
        <v>16.468272600000002</v>
      </c>
      <c r="I147" s="14">
        <f t="shared" si="56"/>
        <v>2.8891706315789479E-7</v>
      </c>
      <c r="J147" s="14">
        <f t="shared" si="57"/>
        <v>0.99665152709720517</v>
      </c>
      <c r="K147" s="14">
        <f t="shared" si="58"/>
        <v>2.4909172715914529E-5</v>
      </c>
      <c r="L147" s="14" t="str">
        <f t="shared" si="59"/>
        <v>Epidemic ongoing</v>
      </c>
      <c r="M147" s="14">
        <f t="shared" si="60"/>
        <v>2.6892810128600501E-6</v>
      </c>
      <c r="N147" s="14">
        <f t="shared" si="61"/>
        <v>3.3235637300789156E-3</v>
      </c>
      <c r="O147" s="3">
        <f t="shared" si="62"/>
        <v>1419.8228448071281</v>
      </c>
      <c r="P147" s="3">
        <f t="shared" si="63"/>
        <v>709.91142240356407</v>
      </c>
      <c r="Q147" s="38">
        <f t="shared" si="64"/>
        <v>141.98228448071282</v>
      </c>
      <c r="R147" s="38">
        <f t="shared" si="65"/>
        <v>709.91142240356407</v>
      </c>
      <c r="S147" s="38">
        <f t="shared" si="66"/>
        <v>1710709.9114224035</v>
      </c>
      <c r="T147" s="38">
        <f t="shared" si="67"/>
        <v>153.28901773302286</v>
      </c>
      <c r="U147" s="39">
        <f t="shared" si="68"/>
        <v>0.10796348170735763</v>
      </c>
      <c r="V147" s="38">
        <f t="shared" si="69"/>
        <v>28.396456896142563</v>
      </c>
      <c r="W147" s="3">
        <f t="shared" si="70"/>
        <v>0</v>
      </c>
      <c r="X147" s="3">
        <f t="shared" si="71"/>
        <v>5.6792913792285127</v>
      </c>
      <c r="Y147" s="3">
        <f t="shared" si="76"/>
        <v>190862.95545930523</v>
      </c>
      <c r="Z147" s="3">
        <f t="shared" si="77"/>
        <v>95431.477729652615</v>
      </c>
      <c r="AA147" s="3">
        <f t="shared" si="72"/>
        <v>248045431.47772956</v>
      </c>
      <c r="AB147" s="3">
        <f t="shared" si="73"/>
        <v>20606.624981172696</v>
      </c>
      <c r="AC147" s="3">
        <f t="shared" si="74"/>
        <v>3817.2591091861054</v>
      </c>
      <c r="AD147" s="3">
        <f t="shared" si="75"/>
        <v>763.45182183722113</v>
      </c>
    </row>
    <row r="148" spans="5:30" x14ac:dyDescent="0.55000000000000004">
      <c r="E148">
        <v>146</v>
      </c>
      <c r="F148">
        <f t="shared" si="78"/>
        <v>436.5</v>
      </c>
      <c r="G148">
        <f t="shared" si="79"/>
        <v>8.3655030800821351</v>
      </c>
      <c r="H148" s="15">
        <f t="shared" si="55"/>
        <v>16.468272600000002</v>
      </c>
      <c r="I148" s="14">
        <f t="shared" si="56"/>
        <v>2.8891706315789479E-7</v>
      </c>
      <c r="J148" s="14">
        <f t="shared" si="57"/>
        <v>0.99662663075427305</v>
      </c>
      <c r="K148" s="14">
        <f t="shared" si="58"/>
        <v>2.4896342932123616E-5</v>
      </c>
      <c r="L148" s="14" t="str">
        <f t="shared" si="59"/>
        <v>Epidemic ongoing</v>
      </c>
      <c r="M148" s="14">
        <f t="shared" si="60"/>
        <v>2.6878963328186848E-6</v>
      </c>
      <c r="N148" s="14">
        <f t="shared" si="61"/>
        <v>3.3484729027948301E-3</v>
      </c>
      <c r="O148" s="3">
        <f t="shared" si="62"/>
        <v>1419.0915471310461</v>
      </c>
      <c r="P148" s="3">
        <f t="shared" si="63"/>
        <v>709.54577356552306</v>
      </c>
      <c r="Q148" s="38">
        <f t="shared" si="64"/>
        <v>141.90915471310461</v>
      </c>
      <c r="R148" s="38">
        <f t="shared" si="65"/>
        <v>709.54577356552306</v>
      </c>
      <c r="S148" s="38">
        <f t="shared" si="66"/>
        <v>1710709.5457735655</v>
      </c>
      <c r="T148" s="38">
        <f t="shared" si="67"/>
        <v>153.21009097066502</v>
      </c>
      <c r="U148" s="39">
        <f t="shared" si="68"/>
        <v>0.10796350050876374</v>
      </c>
      <c r="V148" s="38">
        <f t="shared" si="69"/>
        <v>28.381830942620923</v>
      </c>
      <c r="W148" s="3">
        <f t="shared" si="70"/>
        <v>0</v>
      </c>
      <c r="X148" s="3">
        <f t="shared" si="71"/>
        <v>5.6763661885241845</v>
      </c>
      <c r="Y148" s="3">
        <f t="shared" si="76"/>
        <v>192282.04700643627</v>
      </c>
      <c r="Z148" s="3">
        <f t="shared" si="77"/>
        <v>96141.023503218137</v>
      </c>
      <c r="AA148" s="3">
        <f t="shared" si="72"/>
        <v>249756141.02350312</v>
      </c>
      <c r="AB148" s="3">
        <f t="shared" si="73"/>
        <v>20759.83507214336</v>
      </c>
      <c r="AC148" s="3">
        <f t="shared" si="74"/>
        <v>3845.6409401287265</v>
      </c>
      <c r="AD148" s="3">
        <f t="shared" si="75"/>
        <v>769.12818802574532</v>
      </c>
    </row>
    <row r="149" spans="5:30" x14ac:dyDescent="0.55000000000000004">
      <c r="E149">
        <v>147</v>
      </c>
      <c r="F149">
        <f t="shared" si="78"/>
        <v>439.5</v>
      </c>
      <c r="G149">
        <f t="shared" si="79"/>
        <v>8.4229979466119094</v>
      </c>
      <c r="H149" s="15">
        <f t="shared" si="55"/>
        <v>16.468272600000002</v>
      </c>
      <c r="I149" s="14">
        <f t="shared" si="56"/>
        <v>2.8891706315789479E-7</v>
      </c>
      <c r="J149" s="14">
        <f t="shared" si="57"/>
        <v>0.99660174770053001</v>
      </c>
      <c r="K149" s="14">
        <f t="shared" si="58"/>
        <v>2.4883053743041117E-5</v>
      </c>
      <c r="L149" s="14" t="str">
        <f t="shared" si="59"/>
        <v>Epidemic ongoing</v>
      </c>
      <c r="M149" s="14">
        <f t="shared" si="60"/>
        <v>2.6864620700351784E-6</v>
      </c>
      <c r="N149" s="14">
        <f t="shared" si="61"/>
        <v>3.3733692457269537E-3</v>
      </c>
      <c r="O149" s="3">
        <f t="shared" si="62"/>
        <v>1418.3340633533437</v>
      </c>
      <c r="P149" s="3">
        <f t="shared" si="63"/>
        <v>709.16703167667185</v>
      </c>
      <c r="Q149" s="38">
        <f t="shared" si="64"/>
        <v>141.83340633533439</v>
      </c>
      <c r="R149" s="38">
        <f t="shared" si="65"/>
        <v>709.16703167667185</v>
      </c>
      <c r="S149" s="38">
        <f t="shared" si="66"/>
        <v>1710709.1670316767</v>
      </c>
      <c r="T149" s="38">
        <f t="shared" si="67"/>
        <v>153.12833799200519</v>
      </c>
      <c r="U149" s="39">
        <f t="shared" si="68"/>
        <v>0.10796351998341377</v>
      </c>
      <c r="V149" s="38">
        <f t="shared" si="69"/>
        <v>28.366681267066873</v>
      </c>
      <c r="W149" s="3">
        <f t="shared" si="70"/>
        <v>0</v>
      </c>
      <c r="X149" s="3">
        <f t="shared" si="71"/>
        <v>5.6733362534133747</v>
      </c>
      <c r="Y149" s="3">
        <f t="shared" si="76"/>
        <v>193700.38106978961</v>
      </c>
      <c r="Z149" s="3">
        <f t="shared" si="77"/>
        <v>96850.190534894806</v>
      </c>
      <c r="AA149" s="3">
        <f t="shared" si="72"/>
        <v>251466850.1905348</v>
      </c>
      <c r="AB149" s="3">
        <f t="shared" si="73"/>
        <v>20912.963410135366</v>
      </c>
      <c r="AC149" s="3">
        <f t="shared" si="74"/>
        <v>3874.0076213957932</v>
      </c>
      <c r="AD149" s="3">
        <f t="shared" si="75"/>
        <v>774.80152427915868</v>
      </c>
    </row>
    <row r="150" spans="5:30" x14ac:dyDescent="0.55000000000000004">
      <c r="E150">
        <v>148</v>
      </c>
      <c r="F150">
        <f t="shared" si="78"/>
        <v>442.5</v>
      </c>
      <c r="G150">
        <f t="shared" si="79"/>
        <v>8.4804928131416837</v>
      </c>
      <c r="H150" s="15">
        <f t="shared" si="55"/>
        <v>16.468272600000002</v>
      </c>
      <c r="I150" s="14">
        <f t="shared" si="56"/>
        <v>2.8891706315789479E-7</v>
      </c>
      <c r="J150" s="14">
        <f t="shared" si="57"/>
        <v>0.99657687838884801</v>
      </c>
      <c r="K150" s="14">
        <f t="shared" si="58"/>
        <v>2.4869311681996464E-5</v>
      </c>
      <c r="L150" s="14" t="str">
        <f t="shared" si="59"/>
        <v>Epidemic ongoing</v>
      </c>
      <c r="M150" s="14">
        <f t="shared" si="60"/>
        <v>2.6849789295791421E-6</v>
      </c>
      <c r="N150" s="14">
        <f t="shared" si="61"/>
        <v>3.3982522994699949E-3</v>
      </c>
      <c r="O150" s="3">
        <f t="shared" si="62"/>
        <v>1417.5507658737984</v>
      </c>
      <c r="P150" s="3">
        <f t="shared" si="63"/>
        <v>708.77538293689918</v>
      </c>
      <c r="Q150" s="38">
        <f t="shared" si="64"/>
        <v>141.75507658737985</v>
      </c>
      <c r="R150" s="38">
        <f t="shared" si="65"/>
        <v>708.77538293689918</v>
      </c>
      <c r="S150" s="38">
        <f t="shared" si="66"/>
        <v>1710708.7753829369</v>
      </c>
      <c r="T150" s="38">
        <f t="shared" si="67"/>
        <v>153.0437989860111</v>
      </c>
      <c r="U150" s="39">
        <f t="shared" si="68"/>
        <v>0.10796354012173436</v>
      </c>
      <c r="V150" s="38">
        <f t="shared" si="69"/>
        <v>28.351015317475969</v>
      </c>
      <c r="W150" s="3">
        <f t="shared" si="70"/>
        <v>0</v>
      </c>
      <c r="X150" s="3">
        <f t="shared" si="71"/>
        <v>5.6702030634951939</v>
      </c>
      <c r="Y150" s="3">
        <f t="shared" si="76"/>
        <v>195117.93183566342</v>
      </c>
      <c r="Z150" s="3">
        <f t="shared" si="77"/>
        <v>97558.965917831709</v>
      </c>
      <c r="AA150" s="3">
        <f t="shared" si="72"/>
        <v>253177558.96591774</v>
      </c>
      <c r="AB150" s="3">
        <f t="shared" si="73"/>
        <v>21066.007209121377</v>
      </c>
      <c r="AC150" s="3">
        <f t="shared" si="74"/>
        <v>3902.3586367132693</v>
      </c>
      <c r="AD150" s="3">
        <f t="shared" si="75"/>
        <v>780.47172734265382</v>
      </c>
    </row>
    <row r="151" spans="5:30" x14ac:dyDescent="0.55000000000000004">
      <c r="E151">
        <v>149</v>
      </c>
      <c r="F151">
        <f t="shared" si="78"/>
        <v>445.5</v>
      </c>
      <c r="G151">
        <f t="shared" si="79"/>
        <v>8.537987679671458</v>
      </c>
      <c r="H151" s="15">
        <f t="shared" si="55"/>
        <v>16.468272600000002</v>
      </c>
      <c r="I151" s="14">
        <f t="shared" si="56"/>
        <v>2.8891706315789479E-7</v>
      </c>
      <c r="J151" s="14">
        <f t="shared" si="57"/>
        <v>0.99655202326560033</v>
      </c>
      <c r="K151" s="14">
        <f t="shared" si="58"/>
        <v>2.4855123247680133E-5</v>
      </c>
      <c r="L151" s="14" t="str">
        <f t="shared" si="59"/>
        <v>Epidemic ongoing</v>
      </c>
      <c r="M151" s="14">
        <f t="shared" si="60"/>
        <v>2.6834476127809347E-6</v>
      </c>
      <c r="N151" s="14">
        <f t="shared" si="61"/>
        <v>3.4231216111519913E-3</v>
      </c>
      <c r="O151" s="3">
        <f t="shared" si="62"/>
        <v>1416.7420251177675</v>
      </c>
      <c r="P151" s="3">
        <f t="shared" si="63"/>
        <v>708.37101255888376</v>
      </c>
      <c r="Q151" s="38">
        <f t="shared" si="64"/>
        <v>141.67420251177677</v>
      </c>
      <c r="R151" s="38">
        <f t="shared" si="65"/>
        <v>708.37101255888376</v>
      </c>
      <c r="S151" s="38">
        <f t="shared" si="66"/>
        <v>1710708.3710125589</v>
      </c>
      <c r="T151" s="38">
        <f t="shared" si="67"/>
        <v>152.95651392851326</v>
      </c>
      <c r="U151" s="39">
        <f t="shared" si="68"/>
        <v>0.10796356091420289</v>
      </c>
      <c r="V151" s="38">
        <f t="shared" si="69"/>
        <v>28.334840502355352</v>
      </c>
      <c r="W151" s="3">
        <f t="shared" si="70"/>
        <v>0</v>
      </c>
      <c r="X151" s="3">
        <f t="shared" si="71"/>
        <v>5.6669681004710704</v>
      </c>
      <c r="Y151" s="3">
        <f t="shared" si="76"/>
        <v>196534.67386078119</v>
      </c>
      <c r="Z151" s="3">
        <f t="shared" si="77"/>
        <v>98267.336930390593</v>
      </c>
      <c r="AA151" s="3">
        <f t="shared" si="72"/>
        <v>254888267.3369303</v>
      </c>
      <c r="AB151" s="3">
        <f t="shared" si="73"/>
        <v>21218.963723049892</v>
      </c>
      <c r="AC151" s="3">
        <f t="shared" si="74"/>
        <v>3930.6934772156246</v>
      </c>
      <c r="AD151" s="3">
        <f t="shared" si="75"/>
        <v>786.1386954431249</v>
      </c>
    </row>
    <row r="152" spans="5:30" x14ac:dyDescent="0.55000000000000004">
      <c r="E152">
        <v>150</v>
      </c>
      <c r="F152">
        <f t="shared" si="78"/>
        <v>448.5</v>
      </c>
      <c r="G152">
        <f t="shared" si="79"/>
        <v>8.5954825462012323</v>
      </c>
      <c r="H152" s="15">
        <f t="shared" si="55"/>
        <v>16.468272600000002</v>
      </c>
      <c r="I152" s="14">
        <f t="shared" si="56"/>
        <v>2.8891706315789479E-7</v>
      </c>
      <c r="J152" s="14">
        <f t="shared" si="57"/>
        <v>0.99652718277069685</v>
      </c>
      <c r="K152" s="14">
        <f t="shared" si="58"/>
        <v>2.4840494903477506E-5</v>
      </c>
      <c r="L152" s="14" t="str">
        <f t="shared" si="59"/>
        <v>Epidemic ongoing</v>
      </c>
      <c r="M152" s="14">
        <f t="shared" si="60"/>
        <v>2.6818688171598465E-6</v>
      </c>
      <c r="N152" s="14">
        <f t="shared" si="61"/>
        <v>3.4479767343996715E-3</v>
      </c>
      <c r="O152" s="3">
        <f t="shared" si="62"/>
        <v>1415.9082094982177</v>
      </c>
      <c r="P152" s="3">
        <f t="shared" si="63"/>
        <v>707.95410474910886</v>
      </c>
      <c r="Q152" s="38">
        <f t="shared" si="64"/>
        <v>141.59082094982179</v>
      </c>
      <c r="R152" s="38">
        <f t="shared" si="65"/>
        <v>707.95410474910886</v>
      </c>
      <c r="S152" s="38">
        <f t="shared" si="66"/>
        <v>1710707.954104749</v>
      </c>
      <c r="T152" s="38">
        <f t="shared" si="67"/>
        <v>152.86652257811124</v>
      </c>
      <c r="U152" s="39">
        <f t="shared" si="68"/>
        <v>0.10796358235134851</v>
      </c>
      <c r="V152" s="38">
        <f t="shared" si="69"/>
        <v>28.318164189964357</v>
      </c>
      <c r="W152" s="3">
        <f t="shared" si="70"/>
        <v>0</v>
      </c>
      <c r="X152" s="3">
        <f t="shared" si="71"/>
        <v>5.6636328379928713</v>
      </c>
      <c r="Y152" s="3">
        <f t="shared" si="76"/>
        <v>197950.5820702794</v>
      </c>
      <c r="Z152" s="3">
        <f t="shared" si="77"/>
        <v>98975.2910351397</v>
      </c>
      <c r="AA152" s="3">
        <f t="shared" si="72"/>
        <v>256598975.29103506</v>
      </c>
      <c r="AB152" s="3">
        <f t="shared" si="73"/>
        <v>21371.830245628003</v>
      </c>
      <c r="AC152" s="3">
        <f t="shared" si="74"/>
        <v>3959.0116414055888</v>
      </c>
      <c r="AD152" s="3">
        <f t="shared" si="75"/>
        <v>791.80232828111775</v>
      </c>
    </row>
    <row r="153" spans="5:30" x14ac:dyDescent="0.55000000000000004">
      <c r="E153">
        <v>151</v>
      </c>
      <c r="F153">
        <f t="shared" si="78"/>
        <v>451.5</v>
      </c>
      <c r="G153">
        <f t="shared" si="79"/>
        <v>8.6529774127310066</v>
      </c>
      <c r="H153" s="15">
        <f t="shared" si="55"/>
        <v>16.468272600000002</v>
      </c>
      <c r="I153" s="14">
        <f t="shared" si="56"/>
        <v>2.8891706315789479E-7</v>
      </c>
      <c r="J153" s="14">
        <f t="shared" si="57"/>
        <v>0.99650235733761949</v>
      </c>
      <c r="K153" s="14">
        <f t="shared" si="58"/>
        <v>2.482543307735785E-5</v>
      </c>
      <c r="L153" s="14" t="str">
        <f t="shared" si="59"/>
        <v>Epidemic ongoing</v>
      </c>
      <c r="M153" s="14">
        <f t="shared" si="60"/>
        <v>2.6802432364121975E-6</v>
      </c>
      <c r="N153" s="14">
        <f t="shared" si="61"/>
        <v>3.472817229303149E-3</v>
      </c>
      <c r="O153" s="3">
        <f t="shared" si="62"/>
        <v>1415.0496854093974</v>
      </c>
      <c r="P153" s="3">
        <f t="shared" si="63"/>
        <v>707.5248427046987</v>
      </c>
      <c r="Q153" s="38">
        <f t="shared" si="64"/>
        <v>141.50496854093976</v>
      </c>
      <c r="R153" s="38">
        <f t="shared" si="65"/>
        <v>707.5248427046987</v>
      </c>
      <c r="S153" s="38">
        <f t="shared" si="66"/>
        <v>1710707.5248427046</v>
      </c>
      <c r="T153" s="38">
        <f t="shared" si="67"/>
        <v>152.77386447549526</v>
      </c>
      <c r="U153" s="39">
        <f t="shared" si="68"/>
        <v>0.10796360442375226</v>
      </c>
      <c r="V153" s="38">
        <f t="shared" si="69"/>
        <v>28.300993708187949</v>
      </c>
      <c r="W153" s="3">
        <f t="shared" si="70"/>
        <v>0</v>
      </c>
      <c r="X153" s="3">
        <f t="shared" si="71"/>
        <v>5.6601987416375898</v>
      </c>
      <c r="Y153" s="3">
        <f t="shared" si="76"/>
        <v>199365.63175568881</v>
      </c>
      <c r="Z153" s="3">
        <f t="shared" si="77"/>
        <v>99682.815877844405</v>
      </c>
      <c r="AA153" s="3">
        <f t="shared" si="72"/>
        <v>258309682.81587777</v>
      </c>
      <c r="AB153" s="3">
        <f t="shared" si="73"/>
        <v>21524.604110103497</v>
      </c>
      <c r="AC153" s="3">
        <f t="shared" si="74"/>
        <v>3987.3126351137767</v>
      </c>
      <c r="AD153" s="3">
        <f t="shared" si="75"/>
        <v>797.46252702275535</v>
      </c>
    </row>
    <row r="154" spans="5:30" x14ac:dyDescent="0.55000000000000004">
      <c r="E154">
        <v>152</v>
      </c>
      <c r="F154">
        <f t="shared" si="78"/>
        <v>454.5</v>
      </c>
      <c r="G154">
        <f t="shared" si="79"/>
        <v>8.7104722792607809</v>
      </c>
      <c r="H154" s="15">
        <f t="shared" si="55"/>
        <v>16.468272600000002</v>
      </c>
      <c r="I154" s="14">
        <f t="shared" si="56"/>
        <v>2.8891706315789479E-7</v>
      </c>
      <c r="J154" s="14">
        <f t="shared" si="57"/>
        <v>0.99647754739345829</v>
      </c>
      <c r="K154" s="14">
        <f t="shared" si="58"/>
        <v>2.4809944161208186E-5</v>
      </c>
      <c r="L154" s="14" t="str">
        <f t="shared" si="59"/>
        <v>Epidemic ongoing</v>
      </c>
      <c r="M154" s="14">
        <f t="shared" si="60"/>
        <v>2.6785715603395152E-6</v>
      </c>
      <c r="N154" s="14">
        <f t="shared" si="61"/>
        <v>3.4976426623805068E-3</v>
      </c>
      <c r="O154" s="3">
        <f t="shared" si="62"/>
        <v>1414.1668171888666</v>
      </c>
      <c r="P154" s="3">
        <f t="shared" si="63"/>
        <v>707.08340859443331</v>
      </c>
      <c r="Q154" s="38">
        <f t="shared" si="64"/>
        <v>141.41668171888668</v>
      </c>
      <c r="R154" s="38">
        <f t="shared" si="65"/>
        <v>707.08340859443331</v>
      </c>
      <c r="S154" s="38">
        <f t="shared" si="66"/>
        <v>1710707.0834085944</v>
      </c>
      <c r="T154" s="38">
        <f t="shared" si="67"/>
        <v>152.67857893935235</v>
      </c>
      <c r="U154" s="39">
        <f t="shared" si="68"/>
        <v>0.1079636271220481</v>
      </c>
      <c r="V154" s="38">
        <f t="shared" si="69"/>
        <v>28.283336343777332</v>
      </c>
      <c r="W154" s="3">
        <f t="shared" si="70"/>
        <v>0</v>
      </c>
      <c r="X154" s="3">
        <f t="shared" si="71"/>
        <v>5.6566672687554664</v>
      </c>
      <c r="Y154" s="3">
        <f t="shared" si="76"/>
        <v>200779.79857287768</v>
      </c>
      <c r="Z154" s="3">
        <f t="shared" si="77"/>
        <v>100389.89928643884</v>
      </c>
      <c r="AA154" s="3">
        <f t="shared" si="72"/>
        <v>260020389.89928636</v>
      </c>
      <c r="AB154" s="3">
        <f t="shared" si="73"/>
        <v>21677.282689042848</v>
      </c>
      <c r="AC154" s="3">
        <f t="shared" si="74"/>
        <v>4015.5959714575538</v>
      </c>
      <c r="AD154" s="3">
        <f t="shared" si="75"/>
        <v>803.11919429151078</v>
      </c>
    </row>
    <row r="155" spans="5:30" x14ac:dyDescent="0.55000000000000004">
      <c r="E155">
        <v>153</v>
      </c>
      <c r="F155">
        <f t="shared" si="78"/>
        <v>457.5</v>
      </c>
      <c r="G155">
        <f t="shared" si="79"/>
        <v>8.7679671457905553</v>
      </c>
      <c r="H155" s="15">
        <f t="shared" si="55"/>
        <v>16.468272600000002</v>
      </c>
      <c r="I155" s="14">
        <f t="shared" si="56"/>
        <v>2.8891706315789479E-7</v>
      </c>
      <c r="J155" s="14">
        <f t="shared" si="57"/>
        <v>0.99645275335894801</v>
      </c>
      <c r="K155" s="14">
        <f t="shared" si="58"/>
        <v>2.4794034510278173E-5</v>
      </c>
      <c r="L155" s="14" t="str">
        <f t="shared" si="59"/>
        <v>Epidemic ongoing</v>
      </c>
      <c r="M155" s="14">
        <f t="shared" si="60"/>
        <v>2.6768544747886935E-6</v>
      </c>
      <c r="N155" s="14">
        <f t="shared" si="61"/>
        <v>3.522452606541715E-3</v>
      </c>
      <c r="O155" s="3">
        <f t="shared" si="62"/>
        <v>1413.2599670858558</v>
      </c>
      <c r="P155" s="3">
        <f t="shared" si="63"/>
        <v>706.6299835429279</v>
      </c>
      <c r="Q155" s="38">
        <f t="shared" si="64"/>
        <v>141.32599670858559</v>
      </c>
      <c r="R155" s="38">
        <f t="shared" si="65"/>
        <v>706.6299835429279</v>
      </c>
      <c r="S155" s="38">
        <f t="shared" si="66"/>
        <v>1710706.629983543</v>
      </c>
      <c r="T155" s="38">
        <f t="shared" si="67"/>
        <v>152.58070506295553</v>
      </c>
      <c r="U155" s="39">
        <f t="shared" si="68"/>
        <v>0.10796365043692363</v>
      </c>
      <c r="V155" s="38">
        <f t="shared" si="69"/>
        <v>28.265199341717118</v>
      </c>
      <c r="W155" s="3">
        <f t="shared" si="70"/>
        <v>0</v>
      </c>
      <c r="X155" s="3">
        <f t="shared" si="71"/>
        <v>5.6530398683434235</v>
      </c>
      <c r="Y155" s="3">
        <f t="shared" si="76"/>
        <v>202193.05853996353</v>
      </c>
      <c r="Z155" s="3">
        <f t="shared" si="77"/>
        <v>101096.52926998177</v>
      </c>
      <c r="AA155" s="3">
        <f t="shared" si="72"/>
        <v>261731096.5292699</v>
      </c>
      <c r="AB155" s="3">
        <f t="shared" si="73"/>
        <v>21829.863394105803</v>
      </c>
      <c r="AC155" s="3">
        <f t="shared" si="74"/>
        <v>4043.8611707992709</v>
      </c>
      <c r="AD155" s="3">
        <f t="shared" si="75"/>
        <v>808.77223415985418</v>
      </c>
    </row>
    <row r="156" spans="5:30" x14ac:dyDescent="0.55000000000000004">
      <c r="E156">
        <v>154</v>
      </c>
      <c r="F156">
        <f t="shared" si="78"/>
        <v>460.5</v>
      </c>
      <c r="G156">
        <f t="shared" si="79"/>
        <v>8.8254620123203278</v>
      </c>
      <c r="H156" s="15">
        <f t="shared" si="55"/>
        <v>16.468272600000002</v>
      </c>
      <c r="I156" s="14">
        <f t="shared" si="56"/>
        <v>2.8891706315789479E-7</v>
      </c>
      <c r="J156" s="14">
        <f t="shared" si="57"/>
        <v>0.99642797564850472</v>
      </c>
      <c r="K156" s="14">
        <f t="shared" si="58"/>
        <v>2.4777710443291134E-5</v>
      </c>
      <c r="L156" s="14" t="str">
        <f t="shared" si="59"/>
        <v>Epidemic ongoing</v>
      </c>
      <c r="M156" s="14">
        <f t="shared" si="60"/>
        <v>2.6750926616640518E-6</v>
      </c>
      <c r="N156" s="14">
        <f t="shared" si="61"/>
        <v>3.5472466410519932E-3</v>
      </c>
      <c r="O156" s="3">
        <f t="shared" si="62"/>
        <v>1412.3294952675947</v>
      </c>
      <c r="P156" s="3">
        <f t="shared" si="63"/>
        <v>706.16474763379733</v>
      </c>
      <c r="Q156" s="38">
        <f t="shared" si="64"/>
        <v>141.23294952675948</v>
      </c>
      <c r="R156" s="38">
        <f t="shared" si="65"/>
        <v>706.16474763379733</v>
      </c>
      <c r="S156" s="38">
        <f t="shared" si="66"/>
        <v>1710706.1647476337</v>
      </c>
      <c r="T156" s="38">
        <f t="shared" si="67"/>
        <v>152.48028171485095</v>
      </c>
      <c r="U156" s="39">
        <f t="shared" si="68"/>
        <v>0.10796367435912003</v>
      </c>
      <c r="V156" s="38">
        <f t="shared" si="69"/>
        <v>28.246589905351893</v>
      </c>
      <c r="W156" s="3">
        <f t="shared" si="70"/>
        <v>0</v>
      </c>
      <c r="X156" s="3">
        <f t="shared" si="71"/>
        <v>5.6493179810703786</v>
      </c>
      <c r="Y156" s="3">
        <f t="shared" si="76"/>
        <v>203605.38803523112</v>
      </c>
      <c r="Z156" s="3">
        <f t="shared" si="77"/>
        <v>101802.69401761556</v>
      </c>
      <c r="AA156" s="3">
        <f t="shared" si="72"/>
        <v>263441802.69401753</v>
      </c>
      <c r="AB156" s="3">
        <f t="shared" si="73"/>
        <v>21982.343675820655</v>
      </c>
      <c r="AC156" s="3">
        <f t="shared" si="74"/>
        <v>4072.1077607046227</v>
      </c>
      <c r="AD156" s="3">
        <f t="shared" si="75"/>
        <v>814.42155214092452</v>
      </c>
    </row>
    <row r="157" spans="5:30" x14ac:dyDescent="0.55000000000000004">
      <c r="E157">
        <v>155</v>
      </c>
      <c r="F157">
        <f t="shared" si="78"/>
        <v>463.5</v>
      </c>
      <c r="G157">
        <f t="shared" si="79"/>
        <v>8.8829568788501021</v>
      </c>
      <c r="H157" s="15">
        <f t="shared" si="55"/>
        <v>16.468272600000002</v>
      </c>
      <c r="I157" s="14">
        <f t="shared" si="56"/>
        <v>2.8891706315789479E-7</v>
      </c>
      <c r="J157" s="14">
        <f t="shared" si="57"/>
        <v>0.99640321467026327</v>
      </c>
      <c r="K157" s="14">
        <f t="shared" si="58"/>
        <v>2.4760978241444853E-5</v>
      </c>
      <c r="L157" s="14" t="str">
        <f t="shared" si="59"/>
        <v>Epidemic ongoing</v>
      </c>
      <c r="M157" s="14">
        <f t="shared" si="60"/>
        <v>2.673286798819557E-6</v>
      </c>
      <c r="N157" s="14">
        <f t="shared" si="61"/>
        <v>3.5720243514952843E-3</v>
      </c>
      <c r="O157" s="3">
        <f t="shared" si="62"/>
        <v>1411.3757597623567</v>
      </c>
      <c r="P157" s="3">
        <f t="shared" si="63"/>
        <v>705.68787988117833</v>
      </c>
      <c r="Q157" s="38">
        <f t="shared" si="64"/>
        <v>141.13757597623567</v>
      </c>
      <c r="R157" s="38">
        <f t="shared" si="65"/>
        <v>705.68787988117833</v>
      </c>
      <c r="S157" s="38">
        <f t="shared" si="66"/>
        <v>1710705.6878798811</v>
      </c>
      <c r="T157" s="38">
        <f t="shared" si="67"/>
        <v>152.37734753271474</v>
      </c>
      <c r="U157" s="39">
        <f t="shared" si="68"/>
        <v>0.1079636988794335</v>
      </c>
      <c r="V157" s="38">
        <f t="shared" si="69"/>
        <v>28.227515195247133</v>
      </c>
      <c r="W157" s="3">
        <f t="shared" si="70"/>
        <v>0</v>
      </c>
      <c r="X157" s="3">
        <f t="shared" si="71"/>
        <v>5.6455030390494265</v>
      </c>
      <c r="Y157" s="3">
        <f t="shared" si="76"/>
        <v>205016.76379499349</v>
      </c>
      <c r="Z157" s="3">
        <f t="shared" si="77"/>
        <v>102508.38189749674</v>
      </c>
      <c r="AA157" s="3">
        <f t="shared" si="72"/>
        <v>265152508.38189742</v>
      </c>
      <c r="AB157" s="3">
        <f t="shared" si="73"/>
        <v>22134.72102335337</v>
      </c>
      <c r="AC157" s="3">
        <f t="shared" si="74"/>
        <v>4100.3352758998699</v>
      </c>
      <c r="AD157" s="3">
        <f t="shared" si="75"/>
        <v>820.06705517997398</v>
      </c>
    </row>
    <row r="158" spans="5:30" x14ac:dyDescent="0.55000000000000004">
      <c r="E158">
        <v>156</v>
      </c>
      <c r="F158">
        <f t="shared" si="78"/>
        <v>466.5</v>
      </c>
      <c r="G158">
        <f t="shared" si="79"/>
        <v>8.9404517453798764</v>
      </c>
      <c r="H158" s="15">
        <f t="shared" si="55"/>
        <v>16.468272600000002</v>
      </c>
      <c r="I158" s="14">
        <f t="shared" si="56"/>
        <v>2.8891706315789479E-7</v>
      </c>
      <c r="J158" s="14">
        <f t="shared" si="57"/>
        <v>0.99637847082611453</v>
      </c>
      <c r="K158" s="14">
        <f t="shared" si="58"/>
        <v>2.4743844148744643E-5</v>
      </c>
      <c r="L158" s="14" t="str">
        <f t="shared" si="59"/>
        <v>Epidemic ongoing</v>
      </c>
      <c r="M158" s="14">
        <f t="shared" si="60"/>
        <v>2.6714375600948391E-6</v>
      </c>
      <c r="N158" s="14">
        <f t="shared" si="61"/>
        <v>3.5967853297367292E-3</v>
      </c>
      <c r="O158" s="3">
        <f t="shared" si="62"/>
        <v>1410.3991164784447</v>
      </c>
      <c r="P158" s="3">
        <f t="shared" si="63"/>
        <v>705.19955823922237</v>
      </c>
      <c r="Q158" s="38">
        <f t="shared" si="64"/>
        <v>141.03991164784449</v>
      </c>
      <c r="R158" s="38">
        <f t="shared" si="65"/>
        <v>705.19955823922237</v>
      </c>
      <c r="S158" s="38">
        <f t="shared" si="66"/>
        <v>1710705.1995582392</v>
      </c>
      <c r="T158" s="38">
        <f t="shared" si="67"/>
        <v>152.27194092540586</v>
      </c>
      <c r="U158" s="39">
        <f t="shared" si="68"/>
        <v>0.10796372398871468</v>
      </c>
      <c r="V158" s="38">
        <f t="shared" si="69"/>
        <v>28.207982329568896</v>
      </c>
      <c r="W158" s="3">
        <f t="shared" si="70"/>
        <v>0</v>
      </c>
      <c r="X158" s="3">
        <f t="shared" si="71"/>
        <v>5.6415964659137794</v>
      </c>
      <c r="Y158" s="3">
        <f t="shared" si="76"/>
        <v>206427.16291147194</v>
      </c>
      <c r="Z158" s="3">
        <f t="shared" si="77"/>
        <v>103213.58145573597</v>
      </c>
      <c r="AA158" s="3">
        <f t="shared" si="72"/>
        <v>266863213.58145565</v>
      </c>
      <c r="AB158" s="3">
        <f t="shared" si="73"/>
        <v>22286.992964278776</v>
      </c>
      <c r="AC158" s="3">
        <f t="shared" si="74"/>
        <v>4128.5432582294388</v>
      </c>
      <c r="AD158" s="3">
        <f t="shared" si="75"/>
        <v>825.70865164588781</v>
      </c>
    </row>
    <row r="159" spans="5:30" x14ac:dyDescent="0.55000000000000004">
      <c r="E159">
        <v>157</v>
      </c>
      <c r="F159">
        <f t="shared" si="78"/>
        <v>469.5</v>
      </c>
      <c r="G159">
        <f t="shared" si="79"/>
        <v>8.9979466119096507</v>
      </c>
      <c r="H159" s="15">
        <f t="shared" si="55"/>
        <v>16.468272600000002</v>
      </c>
      <c r="I159" s="14">
        <f t="shared" si="56"/>
        <v>2.8891706315789479E-7</v>
      </c>
      <c r="J159" s="14">
        <f t="shared" si="57"/>
        <v>0.99635374451174352</v>
      </c>
      <c r="K159" s="14">
        <f t="shared" si="58"/>
        <v>2.4726314371004143E-5</v>
      </c>
      <c r="L159" s="14" t="str">
        <f t="shared" si="59"/>
        <v>Epidemic ongoing</v>
      </c>
      <c r="M159" s="14">
        <f t="shared" si="60"/>
        <v>2.6695456152074163E-6</v>
      </c>
      <c r="N159" s="14">
        <f t="shared" si="61"/>
        <v>3.6215291738854738E-3</v>
      </c>
      <c r="O159" s="3">
        <f t="shared" si="62"/>
        <v>1409.3999191472362</v>
      </c>
      <c r="P159" s="3">
        <f t="shared" si="63"/>
        <v>704.69995957361812</v>
      </c>
      <c r="Q159" s="38">
        <f t="shared" si="64"/>
        <v>140.93999191472363</v>
      </c>
      <c r="R159" s="38">
        <f t="shared" si="65"/>
        <v>704.69995957361812</v>
      </c>
      <c r="S159" s="38">
        <f t="shared" si="66"/>
        <v>1710704.6999595736</v>
      </c>
      <c r="T159" s="38">
        <f t="shared" si="67"/>
        <v>152.16410006682273</v>
      </c>
      <c r="U159" s="39">
        <f t="shared" si="68"/>
        <v>0.10796374967787022</v>
      </c>
      <c r="V159" s="38">
        <f t="shared" si="69"/>
        <v>28.187998382944727</v>
      </c>
      <c r="W159" s="3">
        <f t="shared" si="70"/>
        <v>0</v>
      </c>
      <c r="X159" s="3">
        <f t="shared" si="71"/>
        <v>5.6375996765889456</v>
      </c>
      <c r="Y159" s="3">
        <f t="shared" si="76"/>
        <v>207836.56283061916</v>
      </c>
      <c r="Z159" s="3">
        <f t="shared" si="77"/>
        <v>103918.28141530958</v>
      </c>
      <c r="AA159" s="3">
        <f t="shared" si="72"/>
        <v>268573918.28141522</v>
      </c>
      <c r="AB159" s="3">
        <f t="shared" si="73"/>
        <v>22439.1570643456</v>
      </c>
      <c r="AC159" s="3">
        <f t="shared" si="74"/>
        <v>4156.7312566123837</v>
      </c>
      <c r="AD159" s="3">
        <f t="shared" si="75"/>
        <v>831.34625132247675</v>
      </c>
    </row>
    <row r="160" spans="5:30" x14ac:dyDescent="0.55000000000000004">
      <c r="E160">
        <v>158</v>
      </c>
      <c r="F160">
        <f t="shared" si="78"/>
        <v>472.5</v>
      </c>
      <c r="G160">
        <f t="shared" si="79"/>
        <v>9.055441478439425</v>
      </c>
      <c r="H160" s="15">
        <f t="shared" si="55"/>
        <v>16.468272600000002</v>
      </c>
      <c r="I160" s="14">
        <f t="shared" si="56"/>
        <v>2.8891706315789479E-7</v>
      </c>
      <c r="J160" s="14">
        <f t="shared" si="57"/>
        <v>0.99632903611666801</v>
      </c>
      <c r="K160" s="14">
        <f t="shared" si="58"/>
        <v>2.4708395075512257E-5</v>
      </c>
      <c r="L160" s="14" t="str">
        <f t="shared" si="59"/>
        <v>Epidemic ongoing</v>
      </c>
      <c r="M160" s="14">
        <f t="shared" si="60"/>
        <v>2.6676116297168086E-6</v>
      </c>
      <c r="N160" s="14">
        <f t="shared" si="61"/>
        <v>3.6462554882564779E-3</v>
      </c>
      <c r="O160" s="3">
        <f t="shared" si="62"/>
        <v>1408.3785193041986</v>
      </c>
      <c r="P160" s="3">
        <f t="shared" si="63"/>
        <v>704.18925965209928</v>
      </c>
      <c r="Q160" s="38">
        <f t="shared" si="64"/>
        <v>140.83785193041987</v>
      </c>
      <c r="R160" s="38">
        <f t="shared" si="65"/>
        <v>704.18925965209928</v>
      </c>
      <c r="S160" s="38">
        <f t="shared" si="66"/>
        <v>1710704.189259652</v>
      </c>
      <c r="T160" s="38">
        <f t="shared" si="67"/>
        <v>152.05386289385808</v>
      </c>
      <c r="U160" s="39">
        <f t="shared" si="68"/>
        <v>0.10796377593786323</v>
      </c>
      <c r="V160" s="38">
        <f t="shared" si="69"/>
        <v>28.167570386083973</v>
      </c>
      <c r="W160" s="3">
        <f t="shared" si="70"/>
        <v>0</v>
      </c>
      <c r="X160" s="3">
        <f t="shared" si="71"/>
        <v>5.6335140772167946</v>
      </c>
      <c r="Y160" s="3">
        <f t="shared" si="76"/>
        <v>209244.94134992338</v>
      </c>
      <c r="Z160" s="3">
        <f t="shared" si="77"/>
        <v>104622.47067496169</v>
      </c>
      <c r="AA160" s="3">
        <f t="shared" si="72"/>
        <v>270284622.47067487</v>
      </c>
      <c r="AB160" s="3">
        <f t="shared" si="73"/>
        <v>22591.210927239459</v>
      </c>
      <c r="AC160" s="3">
        <f t="shared" si="74"/>
        <v>4184.8988269984675</v>
      </c>
      <c r="AD160" s="3">
        <f t="shared" si="75"/>
        <v>836.97976539969352</v>
      </c>
    </row>
    <row r="161" spans="5:30" x14ac:dyDescent="0.55000000000000004">
      <c r="E161">
        <v>159</v>
      </c>
      <c r="F161">
        <f t="shared" si="78"/>
        <v>475.5</v>
      </c>
      <c r="G161">
        <f t="shared" si="79"/>
        <v>9.1129363449691994</v>
      </c>
      <c r="H161" s="15">
        <f t="shared" si="55"/>
        <v>16.468272600000002</v>
      </c>
      <c r="I161" s="14">
        <f t="shared" si="56"/>
        <v>2.8891706315789479E-7</v>
      </c>
      <c r="J161" s="14">
        <f t="shared" si="57"/>
        <v>0.99630434602427698</v>
      </c>
      <c r="K161" s="14">
        <f t="shared" si="58"/>
        <v>2.4690092391033147E-5</v>
      </c>
      <c r="L161" s="14" t="str">
        <f t="shared" si="59"/>
        <v>Epidemic ongoing</v>
      </c>
      <c r="M161" s="14">
        <f t="shared" si="60"/>
        <v>2.6656362650246E-6</v>
      </c>
      <c r="N161" s="14">
        <f t="shared" si="61"/>
        <v>3.6709638833319902E-3</v>
      </c>
      <c r="O161" s="3">
        <f t="shared" si="62"/>
        <v>1407.3352662888894</v>
      </c>
      <c r="P161" s="3">
        <f t="shared" si="63"/>
        <v>703.66763314444472</v>
      </c>
      <c r="Q161" s="38">
        <f t="shared" si="64"/>
        <v>140.73352662888894</v>
      </c>
      <c r="R161" s="38">
        <f t="shared" si="65"/>
        <v>703.66763314444472</v>
      </c>
      <c r="S161" s="38">
        <f t="shared" si="66"/>
        <v>1710703.6676331444</v>
      </c>
      <c r="T161" s="38">
        <f t="shared" si="67"/>
        <v>151.94126710640219</v>
      </c>
      <c r="U161" s="39">
        <f t="shared" si="68"/>
        <v>0.10796380275971326</v>
      </c>
      <c r="V161" s="38">
        <f t="shared" si="69"/>
        <v>28.146705325777788</v>
      </c>
      <c r="W161" s="3">
        <f t="shared" si="70"/>
        <v>0</v>
      </c>
      <c r="X161" s="3">
        <f t="shared" si="71"/>
        <v>5.6293410651555575</v>
      </c>
      <c r="Y161" s="3">
        <f t="shared" si="76"/>
        <v>210652.27661621227</v>
      </c>
      <c r="Z161" s="3">
        <f t="shared" si="77"/>
        <v>105326.13830810614</v>
      </c>
      <c r="AA161" s="3">
        <f t="shared" si="72"/>
        <v>271995326.13830799</v>
      </c>
      <c r="AB161" s="3">
        <f t="shared" si="73"/>
        <v>22743.152194345861</v>
      </c>
      <c r="AC161" s="3">
        <f t="shared" si="74"/>
        <v>4213.045532324245</v>
      </c>
      <c r="AD161" s="3">
        <f t="shared" si="75"/>
        <v>842.60910646484911</v>
      </c>
    </row>
    <row r="162" spans="5:30" x14ac:dyDescent="0.55000000000000004">
      <c r="E162">
        <v>160</v>
      </c>
      <c r="F162">
        <f t="shared" si="78"/>
        <v>478.5</v>
      </c>
      <c r="G162">
        <f t="shared" si="79"/>
        <v>9.1704312114989737</v>
      </c>
      <c r="H162" s="15">
        <f t="shared" si="55"/>
        <v>16.468272600000002</v>
      </c>
      <c r="I162" s="14">
        <f t="shared" si="56"/>
        <v>2.8891706315789479E-7</v>
      </c>
      <c r="J162" s="14">
        <f t="shared" si="57"/>
        <v>0.99627967461186973</v>
      </c>
      <c r="K162" s="14">
        <f t="shared" si="58"/>
        <v>2.4671412407251125E-5</v>
      </c>
      <c r="L162" s="14" t="str">
        <f t="shared" si="59"/>
        <v>Epidemic ongoing</v>
      </c>
      <c r="M162" s="14">
        <f t="shared" si="60"/>
        <v>2.6636201783145867E-6</v>
      </c>
      <c r="N162" s="14">
        <f t="shared" si="61"/>
        <v>3.6956539757230233E-3</v>
      </c>
      <c r="O162" s="3">
        <f t="shared" si="62"/>
        <v>1406.2705072133142</v>
      </c>
      <c r="P162" s="3">
        <f t="shared" si="63"/>
        <v>703.1352536066571</v>
      </c>
      <c r="Q162" s="38">
        <f t="shared" si="64"/>
        <v>140.62705072133141</v>
      </c>
      <c r="R162" s="38">
        <f t="shared" si="65"/>
        <v>703.1352536066571</v>
      </c>
      <c r="S162" s="38">
        <f t="shared" si="66"/>
        <v>1710703.1352536066</v>
      </c>
      <c r="T162" s="38">
        <f t="shared" si="67"/>
        <v>151.82635016393144</v>
      </c>
      <c r="U162" s="39">
        <f t="shared" si="68"/>
        <v>0.10796383013449717</v>
      </c>
      <c r="V162" s="38">
        <f t="shared" si="69"/>
        <v>28.125410144266283</v>
      </c>
      <c r="W162" s="3">
        <f t="shared" si="70"/>
        <v>0</v>
      </c>
      <c r="X162" s="3">
        <f t="shared" si="71"/>
        <v>5.6250820288532566</v>
      </c>
      <c r="Y162" s="3">
        <f t="shared" si="76"/>
        <v>212058.54712342558</v>
      </c>
      <c r="Z162" s="3">
        <f t="shared" si="77"/>
        <v>106029.27356171279</v>
      </c>
      <c r="AA162" s="3">
        <f t="shared" si="72"/>
        <v>273706029.2735616</v>
      </c>
      <c r="AB162" s="3">
        <f t="shared" si="73"/>
        <v>22894.978544509791</v>
      </c>
      <c r="AC162" s="3">
        <f t="shared" si="74"/>
        <v>4241.1709424685114</v>
      </c>
      <c r="AD162" s="3">
        <f t="shared" si="75"/>
        <v>848.23418849370239</v>
      </c>
    </row>
    <row r="163" spans="5:30" x14ac:dyDescent="0.55000000000000004">
      <c r="E163">
        <v>161</v>
      </c>
      <c r="F163">
        <f t="shared" si="78"/>
        <v>481.5</v>
      </c>
      <c r="G163">
        <f t="shared" si="79"/>
        <v>9.227926078028748</v>
      </c>
      <c r="H163" s="15">
        <f t="shared" si="55"/>
        <v>16.468272600000002</v>
      </c>
      <c r="I163" s="14">
        <f t="shared" si="56"/>
        <v>2.8891706315789479E-7</v>
      </c>
      <c r="J163" s="14">
        <f t="shared" si="57"/>
        <v>0.99625502225069518</v>
      </c>
      <c r="K163" s="14">
        <f t="shared" si="58"/>
        <v>2.4652361174548609E-5</v>
      </c>
      <c r="L163" s="14" t="str">
        <f t="shared" si="59"/>
        <v>Epidemic ongoing</v>
      </c>
      <c r="M163" s="14">
        <f t="shared" si="60"/>
        <v>2.6615640225288668E-6</v>
      </c>
      <c r="N163" s="14">
        <f t="shared" si="61"/>
        <v>3.7203253881302745E-3</v>
      </c>
      <c r="O163" s="3">
        <f t="shared" si="62"/>
        <v>1405.1845869492706</v>
      </c>
      <c r="P163" s="3">
        <f t="shared" si="63"/>
        <v>702.59229347463531</v>
      </c>
      <c r="Q163" s="38">
        <f t="shared" si="64"/>
        <v>140.51845869492706</v>
      </c>
      <c r="R163" s="38">
        <f t="shared" si="65"/>
        <v>702.59229347463531</v>
      </c>
      <c r="S163" s="38">
        <f t="shared" si="66"/>
        <v>1710702.5922934746</v>
      </c>
      <c r="T163" s="38">
        <f t="shared" si="67"/>
        <v>151.70914928414541</v>
      </c>
      <c r="U163" s="39">
        <f t="shared" si="68"/>
        <v>0.10796385805334936</v>
      </c>
      <c r="V163" s="38">
        <f t="shared" si="69"/>
        <v>28.103691738985415</v>
      </c>
      <c r="W163" s="3">
        <f t="shared" si="70"/>
        <v>0</v>
      </c>
      <c r="X163" s="3">
        <f t="shared" si="71"/>
        <v>5.6207383477970829</v>
      </c>
      <c r="Y163" s="3">
        <f t="shared" si="76"/>
        <v>213463.73171037485</v>
      </c>
      <c r="Z163" s="3">
        <f t="shared" si="77"/>
        <v>106731.86585518743</v>
      </c>
      <c r="AA163" s="3">
        <f t="shared" si="72"/>
        <v>275416731.8658551</v>
      </c>
      <c r="AB163" s="3">
        <f t="shared" si="73"/>
        <v>23046.687693793938</v>
      </c>
      <c r="AC163" s="3">
        <f t="shared" si="74"/>
        <v>4269.274634207497</v>
      </c>
      <c r="AD163" s="3">
        <f t="shared" si="75"/>
        <v>853.85492684149949</v>
      </c>
    </row>
    <row r="164" spans="5:30" x14ac:dyDescent="0.55000000000000004">
      <c r="E164">
        <v>162</v>
      </c>
      <c r="F164">
        <f t="shared" si="78"/>
        <v>484.5</v>
      </c>
      <c r="G164">
        <f t="shared" si="79"/>
        <v>9.2854209445585223</v>
      </c>
      <c r="H164" s="15">
        <f t="shared" si="55"/>
        <v>16.468272600000002</v>
      </c>
      <c r="I164" s="14">
        <f t="shared" si="56"/>
        <v>2.8891706315789479E-7</v>
      </c>
      <c r="J164" s="14">
        <f t="shared" si="57"/>
        <v>0.99623038930599139</v>
      </c>
      <c r="K164" s="14">
        <f t="shared" si="58"/>
        <v>2.4632944703784077E-5</v>
      </c>
      <c r="L164" s="14" t="str">
        <f t="shared" si="59"/>
        <v>Epidemic ongoing</v>
      </c>
      <c r="M164" s="14">
        <f t="shared" si="60"/>
        <v>2.6594684463439363E-6</v>
      </c>
      <c r="N164" s="14">
        <f t="shared" si="61"/>
        <v>3.7449777493048231E-3</v>
      </c>
      <c r="O164" s="3">
        <f t="shared" si="62"/>
        <v>1404.0778481156924</v>
      </c>
      <c r="P164" s="3">
        <f t="shared" si="63"/>
        <v>702.0389240578462</v>
      </c>
      <c r="Q164" s="38">
        <f t="shared" si="64"/>
        <v>140.40778481156926</v>
      </c>
      <c r="R164" s="38">
        <f t="shared" si="65"/>
        <v>702.0389240578462</v>
      </c>
      <c r="S164" s="38">
        <f t="shared" si="66"/>
        <v>1710702.0389240577</v>
      </c>
      <c r="T164" s="38">
        <f t="shared" si="67"/>
        <v>151.58970144160438</v>
      </c>
      <c r="U164" s="39">
        <f t="shared" si="68"/>
        <v>0.10796388650746221</v>
      </c>
      <c r="V164" s="38">
        <f t="shared" si="69"/>
        <v>28.081556962313847</v>
      </c>
      <c r="W164" s="3">
        <f t="shared" si="70"/>
        <v>0</v>
      </c>
      <c r="X164" s="3">
        <f t="shared" si="71"/>
        <v>5.6163113924627694</v>
      </c>
      <c r="Y164" s="3">
        <f t="shared" si="76"/>
        <v>214867.80955849055</v>
      </c>
      <c r="Z164" s="3">
        <f t="shared" si="77"/>
        <v>107433.90477924528</v>
      </c>
      <c r="AA164" s="3">
        <f t="shared" si="72"/>
        <v>277127433.90477914</v>
      </c>
      <c r="AB164" s="3">
        <f t="shared" si="73"/>
        <v>23198.277395235542</v>
      </c>
      <c r="AC164" s="3">
        <f t="shared" si="74"/>
        <v>4297.3561911698107</v>
      </c>
      <c r="AD164" s="3">
        <f t="shared" si="75"/>
        <v>859.47123823396225</v>
      </c>
    </row>
    <row r="165" spans="5:30" x14ac:dyDescent="0.55000000000000004">
      <c r="E165">
        <v>163</v>
      </c>
      <c r="F165">
        <f t="shared" si="78"/>
        <v>487.5</v>
      </c>
      <c r="G165">
        <f t="shared" si="79"/>
        <v>9.3429158110882948</v>
      </c>
      <c r="H165" s="15">
        <f t="shared" si="55"/>
        <v>16.468272600000002</v>
      </c>
      <c r="I165" s="14">
        <f t="shared" si="56"/>
        <v>2.8891706315789479E-7</v>
      </c>
      <c r="J165" s="14">
        <f t="shared" si="57"/>
        <v>0.99620577613702599</v>
      </c>
      <c r="K165" s="14">
        <f t="shared" si="58"/>
        <v>2.4613168965403887E-5</v>
      </c>
      <c r="L165" s="14" t="str">
        <f t="shared" si="59"/>
        <v>Epidemic ongoing</v>
      </c>
      <c r="M165" s="14">
        <f t="shared" si="60"/>
        <v>2.6573340940748762E-6</v>
      </c>
      <c r="N165" s="14">
        <f t="shared" si="61"/>
        <v>3.7696106940086072E-3</v>
      </c>
      <c r="O165" s="3">
        <f t="shared" si="62"/>
        <v>1402.9506310280215</v>
      </c>
      <c r="P165" s="3">
        <f t="shared" si="63"/>
        <v>701.47531551401073</v>
      </c>
      <c r="Q165" s="38">
        <f t="shared" si="64"/>
        <v>140.29506310280215</v>
      </c>
      <c r="R165" s="38">
        <f t="shared" si="65"/>
        <v>701.47531551401073</v>
      </c>
      <c r="S165" s="38">
        <f t="shared" si="66"/>
        <v>1710701.475315514</v>
      </c>
      <c r="T165" s="38">
        <f t="shared" si="67"/>
        <v>151.46804336226793</v>
      </c>
      <c r="U165" s="39">
        <f t="shared" si="68"/>
        <v>0.10796391548808722</v>
      </c>
      <c r="V165" s="38">
        <f t="shared" si="69"/>
        <v>28.059012620560431</v>
      </c>
      <c r="W165" s="3">
        <f t="shared" si="70"/>
        <v>0</v>
      </c>
      <c r="X165" s="3">
        <f t="shared" si="71"/>
        <v>5.6118025241120861</v>
      </c>
      <c r="Y165" s="3">
        <f t="shared" si="76"/>
        <v>216270.76018951857</v>
      </c>
      <c r="Z165" s="3">
        <f t="shared" si="77"/>
        <v>108135.38009475928</v>
      </c>
      <c r="AA165" s="3">
        <f t="shared" si="72"/>
        <v>278838135.38009465</v>
      </c>
      <c r="AB165" s="3">
        <f t="shared" si="73"/>
        <v>23349.745438597809</v>
      </c>
      <c r="AC165" s="3">
        <f t="shared" si="74"/>
        <v>4325.4152037903714</v>
      </c>
      <c r="AD165" s="3">
        <f t="shared" si="75"/>
        <v>865.08304075807439</v>
      </c>
    </row>
    <row r="166" spans="5:30" x14ac:dyDescent="0.55000000000000004">
      <c r="E166">
        <v>164</v>
      </c>
      <c r="F166">
        <f t="shared" si="78"/>
        <v>490.5</v>
      </c>
      <c r="G166">
        <f t="shared" si="79"/>
        <v>9.4004106776180691</v>
      </c>
      <c r="H166" s="15">
        <f t="shared" si="55"/>
        <v>16.468272600000002</v>
      </c>
      <c r="I166" s="14">
        <f t="shared" si="56"/>
        <v>2.8891706315789479E-7</v>
      </c>
      <c r="J166" s="14">
        <f t="shared" si="57"/>
        <v>0.99618118309713621</v>
      </c>
      <c r="K166" s="14">
        <f t="shared" si="58"/>
        <v>2.4593039889775348E-5</v>
      </c>
      <c r="L166" s="14" t="str">
        <f t="shared" si="59"/>
        <v>Epidemic ongoing</v>
      </c>
      <c r="M166" s="14">
        <f t="shared" si="60"/>
        <v>2.6551616057113598E-6</v>
      </c>
      <c r="N166" s="14">
        <f t="shared" si="61"/>
        <v>3.794223862974011E-3</v>
      </c>
      <c r="O166" s="3">
        <f t="shared" si="62"/>
        <v>1401.8032737171948</v>
      </c>
      <c r="P166" s="3">
        <f t="shared" si="63"/>
        <v>700.90163685859739</v>
      </c>
      <c r="Q166" s="38">
        <f t="shared" si="64"/>
        <v>140.18032737171947</v>
      </c>
      <c r="R166" s="38">
        <f t="shared" si="65"/>
        <v>700.90163685859739</v>
      </c>
      <c r="S166" s="38">
        <f t="shared" si="66"/>
        <v>1710700.9016368587</v>
      </c>
      <c r="T166" s="38">
        <f t="shared" si="67"/>
        <v>151.34421152554751</v>
      </c>
      <c r="U166" s="39">
        <f t="shared" si="68"/>
        <v>0.10796394498653474</v>
      </c>
      <c r="V166" s="38">
        <f t="shared" si="69"/>
        <v>28.036065474343896</v>
      </c>
      <c r="W166" s="3">
        <f t="shared" si="70"/>
        <v>0</v>
      </c>
      <c r="X166" s="3">
        <f t="shared" si="71"/>
        <v>5.6072130948687793</v>
      </c>
      <c r="Y166" s="3">
        <f t="shared" si="76"/>
        <v>217672.56346323577</v>
      </c>
      <c r="Z166" s="3">
        <f t="shared" si="77"/>
        <v>108836.28173161788</v>
      </c>
      <c r="AA166" s="3">
        <f t="shared" si="72"/>
        <v>280548836.28173149</v>
      </c>
      <c r="AB166" s="3">
        <f t="shared" si="73"/>
        <v>23501.089650123358</v>
      </c>
      <c r="AC166" s="3">
        <f t="shared" si="74"/>
        <v>4353.4512692647149</v>
      </c>
      <c r="AD166" s="3">
        <f t="shared" si="75"/>
        <v>870.69025385294321</v>
      </c>
    </row>
    <row r="167" spans="5:30" x14ac:dyDescent="0.55000000000000004">
      <c r="E167">
        <v>165</v>
      </c>
      <c r="F167">
        <f t="shared" si="78"/>
        <v>493.5</v>
      </c>
      <c r="G167">
        <f t="shared" si="79"/>
        <v>9.4579055441478435</v>
      </c>
      <c r="H167" s="15">
        <f t="shared" si="55"/>
        <v>16.468272600000002</v>
      </c>
      <c r="I167" s="14">
        <f t="shared" si="56"/>
        <v>2.8891706315789479E-7</v>
      </c>
      <c r="J167" s="14">
        <f t="shared" si="57"/>
        <v>0.99615661053376947</v>
      </c>
      <c r="K167" s="14">
        <f t="shared" si="58"/>
        <v>2.4572563366742628E-5</v>
      </c>
      <c r="L167" s="14" t="str">
        <f t="shared" si="59"/>
        <v>Epidemic ongoing</v>
      </c>
      <c r="M167" s="14">
        <f t="shared" si="60"/>
        <v>2.6529516168697678E-6</v>
      </c>
      <c r="N167" s="14">
        <f t="shared" si="61"/>
        <v>3.8188169028637864E-3</v>
      </c>
      <c r="O167" s="3">
        <f t="shared" si="62"/>
        <v>1400.6361119043297</v>
      </c>
      <c r="P167" s="3">
        <f t="shared" si="63"/>
        <v>700.31805595216485</v>
      </c>
      <c r="Q167" s="38">
        <f t="shared" si="64"/>
        <v>140.06361119043297</v>
      </c>
      <c r="R167" s="38">
        <f t="shared" si="65"/>
        <v>700.31805595216485</v>
      </c>
      <c r="S167" s="38">
        <f t="shared" si="66"/>
        <v>1710700.3180559522</v>
      </c>
      <c r="T167" s="38">
        <f t="shared" si="67"/>
        <v>151.21824216157674</v>
      </c>
      <c r="U167" s="39">
        <f t="shared" si="68"/>
        <v>0.10796397499417443</v>
      </c>
      <c r="V167" s="38">
        <f t="shared" si="69"/>
        <v>28.012722238086596</v>
      </c>
      <c r="W167" s="3">
        <f t="shared" si="70"/>
        <v>0</v>
      </c>
      <c r="X167" s="3">
        <f t="shared" si="71"/>
        <v>5.6025444476173192</v>
      </c>
      <c r="Y167" s="3">
        <f t="shared" si="76"/>
        <v>219073.19957514011</v>
      </c>
      <c r="Z167" s="3">
        <f t="shared" si="77"/>
        <v>109536.59978757006</v>
      </c>
      <c r="AA167" s="3">
        <f t="shared" si="72"/>
        <v>282259536.59978741</v>
      </c>
      <c r="AB167" s="3">
        <f t="shared" si="73"/>
        <v>23652.307892284934</v>
      </c>
      <c r="AC167" s="3">
        <f t="shared" si="74"/>
        <v>4381.4639915028019</v>
      </c>
      <c r="AD167" s="3">
        <f t="shared" si="75"/>
        <v>876.29279830056055</v>
      </c>
    </row>
    <row r="168" spans="5:30" x14ac:dyDescent="0.55000000000000004">
      <c r="E168">
        <v>166</v>
      </c>
      <c r="F168">
        <f t="shared" si="78"/>
        <v>496.5</v>
      </c>
      <c r="G168">
        <f t="shared" si="79"/>
        <v>9.5154004106776178</v>
      </c>
      <c r="H168" s="15">
        <f t="shared" si="55"/>
        <v>16.468272600000002</v>
      </c>
      <c r="I168" s="14">
        <f t="shared" si="56"/>
        <v>2.8891706315789479E-7</v>
      </c>
      <c r="J168" s="14">
        <f t="shared" si="57"/>
        <v>0.99613205878852429</v>
      </c>
      <c r="K168" s="14">
        <f t="shared" si="58"/>
        <v>2.4551745245182666E-5</v>
      </c>
      <c r="L168" s="14" t="str">
        <f t="shared" si="59"/>
        <v>Epidemic ongoing</v>
      </c>
      <c r="M168" s="14">
        <f t="shared" si="60"/>
        <v>2.6507047587453077E-6</v>
      </c>
      <c r="N168" s="14">
        <f t="shared" si="61"/>
        <v>3.843389466230529E-3</v>
      </c>
      <c r="O168" s="3">
        <f t="shared" si="62"/>
        <v>1399.4494789754119</v>
      </c>
      <c r="P168" s="3">
        <f t="shared" si="63"/>
        <v>699.72473948770596</v>
      </c>
      <c r="Q168" s="38">
        <f t="shared" si="64"/>
        <v>139.9449478975412</v>
      </c>
      <c r="R168" s="38">
        <f t="shared" si="65"/>
        <v>699.72473948770596</v>
      </c>
      <c r="S168" s="38">
        <f t="shared" si="66"/>
        <v>1710699.7247394877</v>
      </c>
      <c r="T168" s="38">
        <f t="shared" si="67"/>
        <v>151.09017124848253</v>
      </c>
      <c r="U168" s="39">
        <f t="shared" si="68"/>
        <v>0.10796400550243598</v>
      </c>
      <c r="V168" s="38">
        <f t="shared" si="69"/>
        <v>27.988989579508239</v>
      </c>
      <c r="W168" s="3">
        <f t="shared" si="70"/>
        <v>0</v>
      </c>
      <c r="X168" s="3">
        <f t="shared" si="71"/>
        <v>5.5977979159016478</v>
      </c>
      <c r="Y168" s="3">
        <f t="shared" si="76"/>
        <v>220472.64905411552</v>
      </c>
      <c r="Z168" s="3">
        <f t="shared" si="77"/>
        <v>110236.32452705776</v>
      </c>
      <c r="AA168" s="3">
        <f t="shared" si="72"/>
        <v>283970236.32452691</v>
      </c>
      <c r="AB168" s="3">
        <f t="shared" si="73"/>
        <v>23803.398063533416</v>
      </c>
      <c r="AC168" s="3">
        <f t="shared" si="74"/>
        <v>4409.4529810823105</v>
      </c>
      <c r="AD168" s="3">
        <f t="shared" si="75"/>
        <v>881.8905962164622</v>
      </c>
    </row>
    <row r="169" spans="5:30" x14ac:dyDescent="0.55000000000000004">
      <c r="E169">
        <v>167</v>
      </c>
      <c r="F169">
        <f t="shared" si="78"/>
        <v>499.5</v>
      </c>
      <c r="G169">
        <f t="shared" si="79"/>
        <v>9.5728952772073921</v>
      </c>
      <c r="H169" s="15">
        <f t="shared" si="55"/>
        <v>16.468272600000002</v>
      </c>
      <c r="I169" s="14">
        <f t="shared" si="56"/>
        <v>2.8891706315789479E-7</v>
      </c>
      <c r="J169" s="14">
        <f t="shared" si="57"/>
        <v>0.99610752819719162</v>
      </c>
      <c r="K169" s="14">
        <f t="shared" si="58"/>
        <v>2.4530591332672103E-5</v>
      </c>
      <c r="L169" s="14" t="str">
        <f t="shared" si="59"/>
        <v>Epidemic ongoing</v>
      </c>
      <c r="M169" s="14">
        <f t="shared" si="60"/>
        <v>2.6484216580761164E-6</v>
      </c>
      <c r="N169" s="14">
        <f t="shared" si="61"/>
        <v>3.8679412114757117E-3</v>
      </c>
      <c r="O169" s="3">
        <f t="shared" si="62"/>
        <v>1398.2437059623098</v>
      </c>
      <c r="P169" s="3">
        <f t="shared" si="63"/>
        <v>699.12185298115492</v>
      </c>
      <c r="Q169" s="38">
        <f t="shared" si="64"/>
        <v>139.82437059623098</v>
      </c>
      <c r="R169" s="38">
        <f t="shared" si="65"/>
        <v>699.12185298115492</v>
      </c>
      <c r="S169" s="38">
        <f t="shared" si="66"/>
        <v>1710699.1218529812</v>
      </c>
      <c r="T169" s="38">
        <f t="shared" si="67"/>
        <v>150.96003451033863</v>
      </c>
      <c r="U169" s="39">
        <f t="shared" si="68"/>
        <v>0.10796403650280963</v>
      </c>
      <c r="V169" s="38">
        <f t="shared" si="69"/>
        <v>27.964874119246197</v>
      </c>
      <c r="W169" s="3">
        <f t="shared" si="70"/>
        <v>0</v>
      </c>
      <c r="X169" s="3">
        <f t="shared" si="71"/>
        <v>5.5929748238492394</v>
      </c>
      <c r="Y169" s="3">
        <f t="shared" si="76"/>
        <v>221870.89276007784</v>
      </c>
      <c r="Z169" s="3">
        <f t="shared" si="77"/>
        <v>110935.44638003892</v>
      </c>
      <c r="AA169" s="3">
        <f t="shared" si="72"/>
        <v>285680935.4463799</v>
      </c>
      <c r="AB169" s="3">
        <f t="shared" si="73"/>
        <v>23954.358098043755</v>
      </c>
      <c r="AC169" s="3">
        <f t="shared" si="74"/>
        <v>4437.4178552015564</v>
      </c>
      <c r="AD169" s="3">
        <f t="shared" si="75"/>
        <v>887.4835710403114</v>
      </c>
    </row>
    <row r="170" spans="5:30" x14ac:dyDescent="0.55000000000000004">
      <c r="E170">
        <v>168</v>
      </c>
      <c r="F170">
        <f t="shared" si="78"/>
        <v>502.5</v>
      </c>
      <c r="G170">
        <f t="shared" si="79"/>
        <v>9.6303901437371664</v>
      </c>
      <c r="H170" s="15">
        <f t="shared" si="55"/>
        <v>16.468272600000002</v>
      </c>
      <c r="I170" s="14">
        <f t="shared" si="56"/>
        <v>2.8891706315789479E-7</v>
      </c>
      <c r="J170" s="14">
        <f t="shared" si="57"/>
        <v>0.9960830190897958</v>
      </c>
      <c r="K170" s="14">
        <f t="shared" si="58"/>
        <v>2.4509107395820351E-5</v>
      </c>
      <c r="L170" s="14" t="str">
        <f t="shared" si="59"/>
        <v>Epidemic ongoing</v>
      </c>
      <c r="M170" s="14">
        <f t="shared" si="60"/>
        <v>2.6461029371792495E-6</v>
      </c>
      <c r="N170" s="14">
        <f t="shared" si="61"/>
        <v>3.8924718028083838E-3</v>
      </c>
      <c r="O170" s="3">
        <f t="shared" si="62"/>
        <v>1397.0191215617599</v>
      </c>
      <c r="P170" s="3">
        <f t="shared" si="63"/>
        <v>698.50956078087995</v>
      </c>
      <c r="Q170" s="38">
        <f t="shared" si="64"/>
        <v>139.70191215617601</v>
      </c>
      <c r="R170" s="38">
        <f t="shared" si="65"/>
        <v>698.50956078087995</v>
      </c>
      <c r="S170" s="38">
        <f t="shared" si="66"/>
        <v>1710698.5095607808</v>
      </c>
      <c r="T170" s="38">
        <f t="shared" si="67"/>
        <v>150.8278674192172</v>
      </c>
      <c r="U170" s="39">
        <f t="shared" si="68"/>
        <v>0.10796406798684563</v>
      </c>
      <c r="V170" s="38">
        <f t="shared" si="69"/>
        <v>27.9403824312352</v>
      </c>
      <c r="W170" s="3">
        <f t="shared" si="70"/>
        <v>0</v>
      </c>
      <c r="X170" s="3">
        <f t="shared" si="71"/>
        <v>5.58807648624704</v>
      </c>
      <c r="Y170" s="3">
        <f t="shared" si="76"/>
        <v>223267.91188163959</v>
      </c>
      <c r="Z170" s="3">
        <f t="shared" si="77"/>
        <v>111633.9559408198</v>
      </c>
      <c r="AA170" s="3">
        <f t="shared" si="72"/>
        <v>287391633.95594066</v>
      </c>
      <c r="AB170" s="3">
        <f t="shared" si="73"/>
        <v>24105.185965462973</v>
      </c>
      <c r="AC170" s="3">
        <f t="shared" si="74"/>
        <v>4465.3582376327913</v>
      </c>
      <c r="AD170" s="3">
        <f t="shared" si="75"/>
        <v>893.07164752655842</v>
      </c>
    </row>
    <row r="171" spans="5:30" x14ac:dyDescent="0.55000000000000004">
      <c r="E171">
        <v>169</v>
      </c>
      <c r="F171">
        <f t="shared" si="78"/>
        <v>505.5</v>
      </c>
      <c r="G171">
        <f t="shared" si="79"/>
        <v>9.6878850102669407</v>
      </c>
      <c r="H171" s="15">
        <f t="shared" si="55"/>
        <v>16.468272600000002</v>
      </c>
      <c r="I171" s="14">
        <f t="shared" si="56"/>
        <v>2.8891706315789479E-7</v>
      </c>
      <c r="J171" s="14">
        <f t="shared" si="57"/>
        <v>0.99605853179063686</v>
      </c>
      <c r="K171" s="14">
        <f t="shared" si="58"/>
        <v>2.4487299158937326E-5</v>
      </c>
      <c r="L171" s="14" t="str">
        <f t="shared" si="59"/>
        <v>Epidemic ongoing</v>
      </c>
      <c r="M171" s="14">
        <f t="shared" si="60"/>
        <v>2.643749213806936E-6</v>
      </c>
      <c r="N171" s="14">
        <f t="shared" si="61"/>
        <v>3.9169809102042041E-3</v>
      </c>
      <c r="O171" s="3">
        <f t="shared" si="62"/>
        <v>1395.7760520594275</v>
      </c>
      <c r="P171" s="3">
        <f t="shared" si="63"/>
        <v>697.88802602971373</v>
      </c>
      <c r="Q171" s="38">
        <f t="shared" si="64"/>
        <v>139.57760520594275</v>
      </c>
      <c r="R171" s="38">
        <f t="shared" si="65"/>
        <v>697.88802602971373</v>
      </c>
      <c r="S171" s="38">
        <f t="shared" si="66"/>
        <v>1710697.8880260298</v>
      </c>
      <c r="T171" s="38">
        <f t="shared" si="67"/>
        <v>150.69370518699535</v>
      </c>
      <c r="U171" s="39">
        <f t="shared" si="68"/>
        <v>0.1079640999461562</v>
      </c>
      <c r="V171" s="38">
        <f t="shared" si="69"/>
        <v>27.915521041188551</v>
      </c>
      <c r="W171" s="3">
        <f t="shared" si="70"/>
        <v>0</v>
      </c>
      <c r="X171" s="3">
        <f t="shared" si="71"/>
        <v>5.5831042082377103</v>
      </c>
      <c r="Y171" s="3">
        <f t="shared" si="76"/>
        <v>224663.68793369902</v>
      </c>
      <c r="Z171" s="3">
        <f t="shared" si="77"/>
        <v>112331.84396684951</v>
      </c>
      <c r="AA171" s="3">
        <f t="shared" si="72"/>
        <v>289102331.84396672</v>
      </c>
      <c r="AB171" s="3">
        <f t="shared" si="73"/>
        <v>24255.879670649967</v>
      </c>
      <c r="AC171" s="3">
        <f t="shared" si="74"/>
        <v>4493.2737586739795</v>
      </c>
      <c r="AD171" s="3">
        <f t="shared" si="75"/>
        <v>898.65475173479615</v>
      </c>
    </row>
    <row r="172" spans="5:30" x14ac:dyDescent="0.55000000000000004">
      <c r="E172">
        <v>170</v>
      </c>
      <c r="F172">
        <f t="shared" si="78"/>
        <v>508.5</v>
      </c>
      <c r="G172">
        <f t="shared" si="79"/>
        <v>9.745379876796715</v>
      </c>
      <c r="H172" s="15">
        <f t="shared" si="55"/>
        <v>16.468272600000002</v>
      </c>
      <c r="I172" s="14">
        <f t="shared" si="56"/>
        <v>2.8891706315789479E-7</v>
      </c>
      <c r="J172" s="14">
        <f t="shared" si="57"/>
        <v>0.99603406661833183</v>
      </c>
      <c r="K172" s="14">
        <f t="shared" si="58"/>
        <v>2.4465172305032645E-5</v>
      </c>
      <c r="L172" s="14" t="str">
        <f t="shared" si="59"/>
        <v>Epidemic ongoing</v>
      </c>
      <c r="M172" s="14">
        <f t="shared" si="60"/>
        <v>2.641361101254464E-6</v>
      </c>
      <c r="N172" s="14">
        <f t="shared" si="61"/>
        <v>3.9414682093631415E-3</v>
      </c>
      <c r="O172" s="3">
        <f t="shared" si="62"/>
        <v>1394.5148213868608</v>
      </c>
      <c r="P172" s="3">
        <f t="shared" si="63"/>
        <v>697.25741069343042</v>
      </c>
      <c r="Q172" s="38">
        <f t="shared" si="64"/>
        <v>139.45148213868609</v>
      </c>
      <c r="R172" s="38">
        <f t="shared" si="65"/>
        <v>697.25741069343042</v>
      </c>
      <c r="S172" s="38">
        <f t="shared" si="66"/>
        <v>1710697.2574106934</v>
      </c>
      <c r="T172" s="38">
        <f t="shared" si="67"/>
        <v>150.55758277150446</v>
      </c>
      <c r="U172" s="39">
        <f t="shared" si="68"/>
        <v>0.1079641323724141</v>
      </c>
      <c r="V172" s="38">
        <f t="shared" si="69"/>
        <v>27.890296427737216</v>
      </c>
      <c r="W172" s="3">
        <f t="shared" si="70"/>
        <v>0</v>
      </c>
      <c r="X172" s="3">
        <f t="shared" si="71"/>
        <v>5.5780592855474431</v>
      </c>
      <c r="Y172" s="3">
        <f t="shared" si="76"/>
        <v>226058.20275508589</v>
      </c>
      <c r="Z172" s="3">
        <f t="shared" si="77"/>
        <v>113029.10137754295</v>
      </c>
      <c r="AA172" s="3">
        <f t="shared" si="72"/>
        <v>290813029.10137743</v>
      </c>
      <c r="AB172" s="3">
        <f t="shared" si="73"/>
        <v>24406.437253421471</v>
      </c>
      <c r="AC172" s="3">
        <f t="shared" si="74"/>
        <v>4521.1640551017172</v>
      </c>
      <c r="AD172" s="3">
        <f t="shared" si="75"/>
        <v>904.23281102034355</v>
      </c>
    </row>
    <row r="173" spans="5:30" x14ac:dyDescent="0.55000000000000004">
      <c r="E173">
        <v>171</v>
      </c>
      <c r="F173">
        <f t="shared" si="78"/>
        <v>511.5</v>
      </c>
      <c r="G173">
        <f t="shared" si="79"/>
        <v>9.8028747433264893</v>
      </c>
      <c r="H173" s="15">
        <f t="shared" si="55"/>
        <v>16.468272600000002</v>
      </c>
      <c r="I173" s="14">
        <f t="shared" si="56"/>
        <v>2.8891706315789479E-7</v>
      </c>
      <c r="J173" s="14">
        <f t="shared" si="57"/>
        <v>0.99600962388585734</v>
      </c>
      <c r="K173" s="14">
        <f t="shared" si="58"/>
        <v>2.4442732474483364E-5</v>
      </c>
      <c r="L173" s="14" t="str">
        <f t="shared" si="59"/>
        <v>Epidemic ongoing</v>
      </c>
      <c r="M173" s="14">
        <f t="shared" si="60"/>
        <v>2.6389392082164285E-6</v>
      </c>
      <c r="N173" s="14">
        <f t="shared" si="61"/>
        <v>3.9659333816681741E-3</v>
      </c>
      <c r="O173" s="3">
        <f t="shared" si="62"/>
        <v>1393.2357510455518</v>
      </c>
      <c r="P173" s="3">
        <f t="shared" si="63"/>
        <v>696.61787552277588</v>
      </c>
      <c r="Q173" s="38">
        <f t="shared" si="64"/>
        <v>139.32357510455518</v>
      </c>
      <c r="R173" s="38">
        <f t="shared" si="65"/>
        <v>696.61787552277588</v>
      </c>
      <c r="S173" s="38">
        <f t="shared" si="66"/>
        <v>1710696.6178755227</v>
      </c>
      <c r="T173" s="38">
        <f t="shared" si="67"/>
        <v>150.41953486833643</v>
      </c>
      <c r="U173" s="39">
        <f t="shared" si="68"/>
        <v>0.10796416525735454</v>
      </c>
      <c r="V173" s="38">
        <f t="shared" si="69"/>
        <v>27.864715020911035</v>
      </c>
      <c r="W173" s="3">
        <f t="shared" si="70"/>
        <v>0</v>
      </c>
      <c r="X173" s="3">
        <f t="shared" si="71"/>
        <v>5.572943004182207</v>
      </c>
      <c r="Y173" s="3">
        <f t="shared" si="76"/>
        <v>227451.43850613144</v>
      </c>
      <c r="Z173" s="3">
        <f t="shared" si="77"/>
        <v>113725.71925306572</v>
      </c>
      <c r="AA173" s="3">
        <f t="shared" si="72"/>
        <v>292523725.71925294</v>
      </c>
      <c r="AB173" s="3">
        <f t="shared" si="73"/>
        <v>24556.856788289806</v>
      </c>
      <c r="AC173" s="3">
        <f t="shared" si="74"/>
        <v>4549.028770122628</v>
      </c>
      <c r="AD173" s="3">
        <f t="shared" si="75"/>
        <v>909.80575402452575</v>
      </c>
    </row>
    <row r="174" spans="5:30" x14ac:dyDescent="0.55000000000000004">
      <c r="E174">
        <v>172</v>
      </c>
      <c r="F174">
        <f t="shared" si="78"/>
        <v>514.5</v>
      </c>
      <c r="G174">
        <f t="shared" si="79"/>
        <v>9.8603696098562637</v>
      </c>
      <c r="H174" s="15">
        <f t="shared" si="55"/>
        <v>16.468272600000002</v>
      </c>
      <c r="I174" s="14">
        <f t="shared" si="56"/>
        <v>2.8891706315789479E-7</v>
      </c>
      <c r="J174" s="14">
        <f t="shared" si="57"/>
        <v>0.99598520390059186</v>
      </c>
      <c r="K174" s="14">
        <f t="shared" si="58"/>
        <v>2.4419985265478061E-5</v>
      </c>
      <c r="L174" s="14" t="str">
        <f t="shared" si="59"/>
        <v>Epidemic ongoing</v>
      </c>
      <c r="M174" s="14">
        <f t="shared" si="60"/>
        <v>2.6364841388347026E-6</v>
      </c>
      <c r="N174" s="14">
        <f t="shared" si="61"/>
        <v>3.9903761141426575E-3</v>
      </c>
      <c r="O174" s="3">
        <f t="shared" si="62"/>
        <v>1391.9391601322495</v>
      </c>
      <c r="P174" s="3">
        <f t="shared" si="63"/>
        <v>695.96958006612476</v>
      </c>
      <c r="Q174" s="38">
        <f t="shared" si="64"/>
        <v>139.19391601322496</v>
      </c>
      <c r="R174" s="38">
        <f t="shared" si="65"/>
        <v>695.96958006612476</v>
      </c>
      <c r="S174" s="38">
        <f t="shared" si="66"/>
        <v>1710695.9695800662</v>
      </c>
      <c r="T174" s="38">
        <f t="shared" si="67"/>
        <v>150.27959591357805</v>
      </c>
      <c r="U174" s="39">
        <f t="shared" si="68"/>
        <v>0.10796419859277458</v>
      </c>
      <c r="V174" s="38">
        <f t="shared" si="69"/>
        <v>27.83878320264499</v>
      </c>
      <c r="W174" s="3">
        <f t="shared" si="70"/>
        <v>0</v>
      </c>
      <c r="X174" s="3">
        <f t="shared" si="71"/>
        <v>5.567756640528998</v>
      </c>
      <c r="Y174" s="3">
        <f t="shared" si="76"/>
        <v>228843.3776662637</v>
      </c>
      <c r="Z174" s="3">
        <f t="shared" si="77"/>
        <v>114421.68883313185</v>
      </c>
      <c r="AA174" s="3">
        <f t="shared" si="72"/>
        <v>294234421.688833</v>
      </c>
      <c r="AB174" s="3">
        <f t="shared" si="73"/>
        <v>24707.136384203382</v>
      </c>
      <c r="AC174" s="3">
        <f t="shared" si="74"/>
        <v>4576.8675533252726</v>
      </c>
      <c r="AD174" s="3">
        <f t="shared" si="75"/>
        <v>915.37351066505471</v>
      </c>
    </row>
    <row r="175" spans="5:30" x14ac:dyDescent="0.55000000000000004">
      <c r="E175">
        <v>173</v>
      </c>
      <c r="F175">
        <f t="shared" si="78"/>
        <v>517.5</v>
      </c>
      <c r="G175">
        <f t="shared" si="79"/>
        <v>9.9178644763860362</v>
      </c>
      <c r="H175" s="15">
        <f t="shared" si="55"/>
        <v>16.468272600000002</v>
      </c>
      <c r="I175" s="14">
        <f t="shared" si="56"/>
        <v>2.8891706315789479E-7</v>
      </c>
      <c r="J175" s="14">
        <f t="shared" si="57"/>
        <v>0.99596080696435785</v>
      </c>
      <c r="K175" s="14">
        <f t="shared" si="58"/>
        <v>2.4396936234016842E-5</v>
      </c>
      <c r="L175" s="14" t="str">
        <f t="shared" si="59"/>
        <v>Epidemic ongoing</v>
      </c>
      <c r="M175" s="14">
        <f t="shared" si="60"/>
        <v>2.6339964926984711E-6</v>
      </c>
      <c r="N175" s="14">
        <f t="shared" si="61"/>
        <v>4.0147960994081355E-3</v>
      </c>
      <c r="O175" s="3">
        <f t="shared" si="62"/>
        <v>1390.6253653389599</v>
      </c>
      <c r="P175" s="3">
        <f t="shared" si="63"/>
        <v>695.31268266947995</v>
      </c>
      <c r="Q175" s="38">
        <f t="shared" si="64"/>
        <v>139.06253653389601</v>
      </c>
      <c r="R175" s="38">
        <f t="shared" si="65"/>
        <v>695.31268266947995</v>
      </c>
      <c r="S175" s="38">
        <f t="shared" si="66"/>
        <v>1710695.3126826694</v>
      </c>
      <c r="T175" s="38">
        <f t="shared" si="67"/>
        <v>150.13780008381286</v>
      </c>
      <c r="U175" s="39">
        <f t="shared" si="68"/>
        <v>0.10796423237053303</v>
      </c>
      <c r="V175" s="38">
        <f t="shared" si="69"/>
        <v>27.812507306779199</v>
      </c>
      <c r="W175" s="3">
        <f t="shared" si="70"/>
        <v>0</v>
      </c>
      <c r="X175" s="3">
        <f t="shared" si="71"/>
        <v>5.5625014613558399</v>
      </c>
      <c r="Y175" s="3">
        <f t="shared" si="76"/>
        <v>230234.00303160265</v>
      </c>
      <c r="Z175" s="3">
        <f t="shared" si="77"/>
        <v>115117.00151580133</v>
      </c>
      <c r="AA175" s="3">
        <f t="shared" si="72"/>
        <v>295945117.00151569</v>
      </c>
      <c r="AB175" s="3">
        <f t="shared" si="73"/>
        <v>24857.274184287195</v>
      </c>
      <c r="AC175" s="3">
        <f t="shared" si="74"/>
        <v>4604.6800606320521</v>
      </c>
      <c r="AD175" s="3">
        <f t="shared" si="75"/>
        <v>920.93601212641056</v>
      </c>
    </row>
    <row r="176" spans="5:30" x14ac:dyDescent="0.55000000000000004">
      <c r="E176">
        <v>174</v>
      </c>
      <c r="F176">
        <f t="shared" si="78"/>
        <v>520.5</v>
      </c>
      <c r="G176">
        <f t="shared" si="79"/>
        <v>9.9753593429158105</v>
      </c>
      <c r="H176" s="15">
        <f t="shared" si="55"/>
        <v>16.468272600000002</v>
      </c>
      <c r="I176" s="14">
        <f t="shared" si="56"/>
        <v>2.8891706315789479E-7</v>
      </c>
      <c r="J176" s="14">
        <f t="shared" si="57"/>
        <v>0.99593643337346516</v>
      </c>
      <c r="K176" s="14">
        <f t="shared" si="58"/>
        <v>2.4373590892690089E-5</v>
      </c>
      <c r="L176" s="14" t="str">
        <f t="shared" si="59"/>
        <v>Epidemic ongoing</v>
      </c>
      <c r="M176" s="14">
        <f t="shared" si="60"/>
        <v>2.6314768647124632E-6</v>
      </c>
      <c r="N176" s="14">
        <f t="shared" si="61"/>
        <v>4.0391930356421524E-3</v>
      </c>
      <c r="O176" s="3">
        <f t="shared" si="62"/>
        <v>1389.2946808833351</v>
      </c>
      <c r="P176" s="3">
        <f t="shared" si="63"/>
        <v>694.64734044166755</v>
      </c>
      <c r="Q176" s="38">
        <f t="shared" si="64"/>
        <v>138.92946808833352</v>
      </c>
      <c r="R176" s="38">
        <f t="shared" si="65"/>
        <v>694.64734044166755</v>
      </c>
      <c r="S176" s="38">
        <f t="shared" si="66"/>
        <v>1710694.6473404416</v>
      </c>
      <c r="T176" s="38">
        <f t="shared" si="67"/>
        <v>149.99418128861041</v>
      </c>
      <c r="U176" s="39">
        <f t="shared" si="68"/>
        <v>0.10796426658255236</v>
      </c>
      <c r="V176" s="38">
        <f t="shared" si="69"/>
        <v>27.785893617666702</v>
      </c>
      <c r="W176" s="3">
        <f t="shared" si="70"/>
        <v>0</v>
      </c>
      <c r="X176" s="3">
        <f t="shared" si="71"/>
        <v>5.5571787235333403</v>
      </c>
      <c r="Y176" s="3">
        <f t="shared" si="76"/>
        <v>231623.29771248598</v>
      </c>
      <c r="Z176" s="3">
        <f t="shared" si="77"/>
        <v>115811.64885624299</v>
      </c>
      <c r="AA176" s="3">
        <f t="shared" si="72"/>
        <v>297655811.6488561</v>
      </c>
      <c r="AB176" s="3">
        <f t="shared" si="73"/>
        <v>25007.268365575805</v>
      </c>
      <c r="AC176" s="3">
        <f t="shared" si="74"/>
        <v>4632.4659542497184</v>
      </c>
      <c r="AD176" s="3">
        <f t="shared" si="75"/>
        <v>926.49319084994386</v>
      </c>
    </row>
    <row r="177" spans="5:30" x14ac:dyDescent="0.55000000000000004">
      <c r="E177">
        <v>175</v>
      </c>
      <c r="F177">
        <f t="shared" si="78"/>
        <v>523.5</v>
      </c>
      <c r="G177">
        <f t="shared" si="79"/>
        <v>10.032854209445585</v>
      </c>
      <c r="H177" s="15">
        <f t="shared" si="55"/>
        <v>16.468272600000002</v>
      </c>
      <c r="I177" s="14">
        <f t="shared" si="56"/>
        <v>2.8891706315789479E-7</v>
      </c>
      <c r="J177" s="14">
        <f t="shared" si="57"/>
        <v>0.9959120834187537</v>
      </c>
      <c r="K177" s="14">
        <f t="shared" si="58"/>
        <v>2.4349954711455624E-5</v>
      </c>
      <c r="L177" s="14" t="str">
        <f t="shared" si="59"/>
        <v>Epidemic ongoing</v>
      </c>
      <c r="M177" s="14">
        <f t="shared" si="60"/>
        <v>2.6289258451808585E-6</v>
      </c>
      <c r="N177" s="14">
        <f t="shared" si="61"/>
        <v>4.0635666265348425E-3</v>
      </c>
      <c r="O177" s="3">
        <f t="shared" si="62"/>
        <v>1387.9474185529705</v>
      </c>
      <c r="P177" s="3">
        <f t="shared" si="63"/>
        <v>693.97370927648524</v>
      </c>
      <c r="Q177" s="38">
        <f t="shared" si="64"/>
        <v>138.79474185529705</v>
      </c>
      <c r="R177" s="38">
        <f t="shared" si="65"/>
        <v>693.97370927648524</v>
      </c>
      <c r="S177" s="38">
        <f t="shared" si="66"/>
        <v>1710693.9737092764</v>
      </c>
      <c r="T177" s="38">
        <f t="shared" si="67"/>
        <v>149.84877317530893</v>
      </c>
      <c r="U177" s="39">
        <f t="shared" si="68"/>
        <v>0.10796430122081747</v>
      </c>
      <c r="V177" s="38">
        <f t="shared" si="69"/>
        <v>27.758948371059411</v>
      </c>
      <c r="W177" s="3">
        <f t="shared" si="70"/>
        <v>0</v>
      </c>
      <c r="X177" s="3">
        <f t="shared" si="71"/>
        <v>5.5517896742118822</v>
      </c>
      <c r="Y177" s="3">
        <f t="shared" si="76"/>
        <v>233011.24513103894</v>
      </c>
      <c r="Z177" s="3">
        <f t="shared" si="77"/>
        <v>116505.62256551947</v>
      </c>
      <c r="AA177" s="3">
        <f t="shared" si="72"/>
        <v>299366505.62256539</v>
      </c>
      <c r="AB177" s="3">
        <f t="shared" si="73"/>
        <v>25157.117138751113</v>
      </c>
      <c r="AC177" s="3">
        <f t="shared" si="74"/>
        <v>4660.2249026207774</v>
      </c>
      <c r="AD177" s="3">
        <f t="shared" si="75"/>
        <v>932.04498052415579</v>
      </c>
    </row>
    <row r="178" spans="5:30" x14ac:dyDescent="0.55000000000000004">
      <c r="E178">
        <v>176</v>
      </c>
      <c r="F178">
        <f t="shared" si="78"/>
        <v>526.5</v>
      </c>
      <c r="G178">
        <f t="shared" si="79"/>
        <v>10.090349075975359</v>
      </c>
      <c r="H178" s="15">
        <f t="shared" si="55"/>
        <v>16.468272600000002</v>
      </c>
      <c r="I178" s="14">
        <f t="shared" si="56"/>
        <v>2.8891706315789479E-7</v>
      </c>
      <c r="J178" s="14">
        <f t="shared" si="57"/>
        <v>0.99588775738563662</v>
      </c>
      <c r="K178" s="14">
        <f t="shared" si="58"/>
        <v>2.432603311708359E-5</v>
      </c>
      <c r="L178" s="14" t="str">
        <f t="shared" si="59"/>
        <v>Epidemic ongoing</v>
      </c>
      <c r="M178" s="14">
        <f t="shared" si="60"/>
        <v>2.6263440197474116E-6</v>
      </c>
      <c r="N178" s="14">
        <f t="shared" si="61"/>
        <v>4.0879165812462981E-3</v>
      </c>
      <c r="O178" s="3">
        <f t="shared" si="62"/>
        <v>1386.5838876737646</v>
      </c>
      <c r="P178" s="3">
        <f t="shared" si="63"/>
        <v>693.2919438368823</v>
      </c>
      <c r="Q178" s="38">
        <f t="shared" si="64"/>
        <v>138.65838876737647</v>
      </c>
      <c r="R178" s="38">
        <f t="shared" si="65"/>
        <v>693.2919438368823</v>
      </c>
      <c r="S178" s="38">
        <f t="shared" si="66"/>
        <v>1710693.291943837</v>
      </c>
      <c r="T178" s="38">
        <f t="shared" si="67"/>
        <v>149.70160912560246</v>
      </c>
      <c r="U178" s="39">
        <f t="shared" si="68"/>
        <v>0.10796433627737657</v>
      </c>
      <c r="V178" s="38">
        <f t="shared" si="69"/>
        <v>27.731677753475292</v>
      </c>
      <c r="W178" s="3">
        <f t="shared" si="70"/>
        <v>0</v>
      </c>
      <c r="X178" s="3">
        <f t="shared" si="71"/>
        <v>5.5463355506950585</v>
      </c>
      <c r="Y178" s="3">
        <f t="shared" si="76"/>
        <v>234397.82901871271</v>
      </c>
      <c r="Z178" s="3">
        <f t="shared" si="77"/>
        <v>117198.91450935636</v>
      </c>
      <c r="AA178" s="3">
        <f t="shared" si="72"/>
        <v>301077198.91450924</v>
      </c>
      <c r="AB178" s="3">
        <f t="shared" si="73"/>
        <v>25306.818747876714</v>
      </c>
      <c r="AC178" s="3">
        <f t="shared" si="74"/>
        <v>4687.9565803742526</v>
      </c>
      <c r="AD178" s="3">
        <f t="shared" si="75"/>
        <v>937.59131607485085</v>
      </c>
    </row>
    <row r="179" spans="5:30" x14ac:dyDescent="0.55000000000000004">
      <c r="E179">
        <v>177</v>
      </c>
      <c r="F179">
        <f t="shared" si="78"/>
        <v>529.5</v>
      </c>
      <c r="G179">
        <f t="shared" si="79"/>
        <v>10.147843942505133</v>
      </c>
      <c r="H179" s="15">
        <f t="shared" si="55"/>
        <v>16.468272600000002</v>
      </c>
      <c r="I179" s="14">
        <f t="shared" si="56"/>
        <v>2.8891706315789479E-7</v>
      </c>
      <c r="J179" s="14">
        <f t="shared" si="57"/>
        <v>0.99586345555414379</v>
      </c>
      <c r="K179" s="14">
        <f t="shared" si="58"/>
        <v>2.4301831492823389E-5</v>
      </c>
      <c r="L179" s="14" t="str">
        <f t="shared" si="59"/>
        <v>Epidemic ongoing</v>
      </c>
      <c r="M179" s="14">
        <f t="shared" si="60"/>
        <v>2.6237319693595327E-6</v>
      </c>
      <c r="N179" s="14">
        <f t="shared" si="61"/>
        <v>4.1122426143633817E-3</v>
      </c>
      <c r="O179" s="3">
        <f t="shared" si="62"/>
        <v>1385.2043950909331</v>
      </c>
      <c r="P179" s="3">
        <f t="shared" si="63"/>
        <v>692.60219754546654</v>
      </c>
      <c r="Q179" s="38">
        <f t="shared" si="64"/>
        <v>138.52043950909331</v>
      </c>
      <c r="R179" s="38">
        <f t="shared" si="65"/>
        <v>692.60219754546654</v>
      </c>
      <c r="S179" s="38">
        <f t="shared" si="66"/>
        <v>1710692.6021975456</v>
      </c>
      <c r="T179" s="38">
        <f t="shared" si="67"/>
        <v>149.55272225349336</v>
      </c>
      <c r="U179" s="39">
        <f t="shared" si="68"/>
        <v>0.10796437174434162</v>
      </c>
      <c r="V179" s="38">
        <f t="shared" si="69"/>
        <v>27.704087901818664</v>
      </c>
      <c r="W179" s="3">
        <f t="shared" si="70"/>
        <v>0</v>
      </c>
      <c r="X179" s="3">
        <f t="shared" si="71"/>
        <v>5.5408175803637327</v>
      </c>
      <c r="Y179" s="3">
        <f t="shared" si="76"/>
        <v>235783.03341380364</v>
      </c>
      <c r="Z179" s="3">
        <f t="shared" si="77"/>
        <v>117891.51670690182</v>
      </c>
      <c r="AA179" s="3">
        <f t="shared" si="72"/>
        <v>302787891.51670676</v>
      </c>
      <c r="AB179" s="3">
        <f t="shared" si="73"/>
        <v>25456.371470130209</v>
      </c>
      <c r="AC179" s="3">
        <f t="shared" si="74"/>
        <v>4715.6606682760712</v>
      </c>
      <c r="AD179" s="3">
        <f t="shared" si="75"/>
        <v>943.1321336552146</v>
      </c>
    </row>
    <row r="180" spans="5:30" x14ac:dyDescent="0.55000000000000004">
      <c r="E180">
        <v>178</v>
      </c>
      <c r="F180">
        <f t="shared" si="78"/>
        <v>532.5</v>
      </c>
      <c r="G180">
        <f t="shared" si="79"/>
        <v>10.205338809034908</v>
      </c>
      <c r="H180" s="15">
        <f t="shared" si="55"/>
        <v>16.468272600000002</v>
      </c>
      <c r="I180" s="14">
        <f t="shared" si="56"/>
        <v>2.8891706315789479E-7</v>
      </c>
      <c r="J180" s="14">
        <f t="shared" si="57"/>
        <v>0.99583917819896495</v>
      </c>
      <c r="K180" s="14">
        <f t="shared" si="58"/>
        <v>2.427735517884777E-5</v>
      </c>
      <c r="L180" s="14" t="str">
        <f t="shared" si="59"/>
        <v>Epidemic ongoing</v>
      </c>
      <c r="M180" s="14">
        <f t="shared" si="60"/>
        <v>2.6210902703162481E-6</v>
      </c>
      <c r="N180" s="14">
        <f t="shared" si="61"/>
        <v>4.1365444458562051E-3</v>
      </c>
      <c r="O180" s="3">
        <f t="shared" si="62"/>
        <v>1383.809245194323</v>
      </c>
      <c r="P180" s="3">
        <f t="shared" si="63"/>
        <v>691.90462259716151</v>
      </c>
      <c r="Q180" s="38">
        <f t="shared" si="64"/>
        <v>138.38092451943231</v>
      </c>
      <c r="R180" s="38">
        <f t="shared" si="65"/>
        <v>691.90462259716151</v>
      </c>
      <c r="S180" s="38">
        <f t="shared" si="66"/>
        <v>1710691.9046225972</v>
      </c>
      <c r="T180" s="38">
        <f t="shared" si="67"/>
        <v>149.40214540802614</v>
      </c>
      <c r="U180" s="39">
        <f t="shared" si="68"/>
        <v>0.10796440761388769</v>
      </c>
      <c r="V180" s="38">
        <f t="shared" si="69"/>
        <v>27.676184903886462</v>
      </c>
      <c r="W180" s="3">
        <f t="shared" si="70"/>
        <v>0</v>
      </c>
      <c r="X180" s="3">
        <f t="shared" si="71"/>
        <v>5.5352369807772925</v>
      </c>
      <c r="Y180" s="3">
        <f t="shared" si="76"/>
        <v>237166.84265899798</v>
      </c>
      <c r="Z180" s="3">
        <f t="shared" si="77"/>
        <v>118583.42132949899</v>
      </c>
      <c r="AA180" s="3">
        <f t="shared" si="72"/>
        <v>304498583.42132938</v>
      </c>
      <c r="AB180" s="3">
        <f t="shared" si="73"/>
        <v>25605.773615538234</v>
      </c>
      <c r="AC180" s="3">
        <f t="shared" si="74"/>
        <v>4743.3368531799579</v>
      </c>
      <c r="AD180" s="3">
        <f t="shared" si="75"/>
        <v>948.66737063599192</v>
      </c>
    </row>
    <row r="181" spans="5:30" x14ac:dyDescent="0.55000000000000004">
      <c r="E181">
        <v>179</v>
      </c>
      <c r="F181">
        <f t="shared" si="78"/>
        <v>535.5</v>
      </c>
      <c r="G181">
        <f t="shared" si="79"/>
        <v>10.262833675564682</v>
      </c>
      <c r="H181" s="15">
        <f t="shared" ref="H181:H205" si="80">IF(F181&lt;$C$10,IF(F181&lt;$C$9,$C$8*$C$4*$C$3,$C$8*$C$4*$C$3*(1-$C$19)),IF(F181&lt;$C$9,$C$8*$C$4*$C$23,$C$8*$C$4*$C$23*(1-$C$19)))</f>
        <v>16.468272600000002</v>
      </c>
      <c r="I181" s="14">
        <f t="shared" ref="I181:I205" si="81">H181/$D$6</f>
        <v>2.8891706315789479E-7</v>
      </c>
      <c r="J181" s="14">
        <f t="shared" ref="J181:J205" si="82">IF(AND(F180&gt;$C$10,F180&lt;$C$12),(J180-I180)*((1-K180+(M180*$C$20))^$C$23),(J180-I180)*((1-K180+(M180*$C$20))^$C$3))</f>
        <v>0.99581492558949347</v>
      </c>
      <c r="K181" s="14">
        <f t="shared" ref="K181:K205" si="83">IF(L180="Eliminated",0,J180-J181)</f>
        <v>2.4252609471475672E-5</v>
      </c>
      <c r="L181" s="14" t="str">
        <f t="shared" ref="L181:L205" si="84">IF(K181*$D$6&lt;0.1,"Eliminated",IF(K181*$D$6&lt;1,"Possibly eliminated",IF(K181*$D$6&lt;10,"Approaching elimination", "Epidemic ongoing")))</f>
        <v>Epidemic ongoing</v>
      </c>
      <c r="M181" s="14">
        <f t="shared" ref="M181:M205" si="85">K181*U181</f>
        <v>2.6184194941843487E-6</v>
      </c>
      <c r="N181" s="14">
        <f t="shared" ref="N181:N205" si="86">N180+K180</f>
        <v>4.1608218010350528E-3</v>
      </c>
      <c r="O181" s="3">
        <f t="shared" ref="O181:O205" si="87">K181*$D$6</f>
        <v>1382.3987398741133</v>
      </c>
      <c r="P181" s="3">
        <f t="shared" ref="P181:P205" si="88">O181*(1-$C$5)</f>
        <v>691.19936993705664</v>
      </c>
      <c r="Q181" s="38">
        <f t="shared" ref="Q181:Q205" si="89">P181*$C$13</f>
        <v>138.23987398741133</v>
      </c>
      <c r="R181" s="38">
        <f t="shared" ref="R181:R205" si="90">O181*$C$5</f>
        <v>691.19936993705664</v>
      </c>
      <c r="S181" s="38">
        <f t="shared" ref="S181:S205" si="91">($D$6*$C$7*$C$4)+P181</f>
        <v>1710691.1993699369</v>
      </c>
      <c r="T181" s="38">
        <f t="shared" ref="T181:T205" si="92">IF(($D$18*$C$4)&gt;Q181,Q181+((($D$18*$C$4)-Q181)*(P181-Q181)/S181),$D$18*$C$4)</f>
        <v>149.24991116850788</v>
      </c>
      <c r="U181" s="39">
        <f t="shared" ref="U181:U205" si="93">IF(O181&gt;0.1,T181/O181,0)</f>
        <v>0.10796444387825409</v>
      </c>
      <c r="V181" s="38">
        <f t="shared" ref="V181:V205" si="94">P181*$C$14</f>
        <v>27.647974797482266</v>
      </c>
      <c r="W181" s="3">
        <f t="shared" ref="W181:W205" si="95">IF(V181&gt;($C$6*1000000*$C$15),V181-($C$6*1000000*$C$15),0)</f>
        <v>0</v>
      </c>
      <c r="X181" s="3">
        <f t="shared" ref="X181:X205" si="96">((V181-W181)*$C$16)+(W181*$C$17)</f>
        <v>5.5295949594964533</v>
      </c>
      <c r="Y181" s="3">
        <f t="shared" si="76"/>
        <v>238549.24139887208</v>
      </c>
      <c r="Z181" s="3">
        <f t="shared" si="77"/>
        <v>119274.62069943604</v>
      </c>
      <c r="AA181" s="3">
        <f t="shared" ref="AA181:AA205" si="97">S181+AA180</f>
        <v>306209274.62069929</v>
      </c>
      <c r="AB181" s="3">
        <f t="shared" ref="AB181:AB205" si="98">AB180+T181</f>
        <v>25755.02352670674</v>
      </c>
      <c r="AC181" s="3">
        <f t="shared" ref="AC181:AC205" si="99">AC180+V181</f>
        <v>4770.9848279774405</v>
      </c>
      <c r="AD181" s="3">
        <f t="shared" ref="AD181:AD205" si="100">AD180+X181</f>
        <v>954.19696559548834</v>
      </c>
    </row>
    <row r="182" spans="5:30" x14ac:dyDescent="0.55000000000000004">
      <c r="E182">
        <v>180</v>
      </c>
      <c r="F182">
        <f t="shared" si="78"/>
        <v>538.5</v>
      </c>
      <c r="G182">
        <f t="shared" si="79"/>
        <v>10.320328542094456</v>
      </c>
      <c r="H182" s="15">
        <f t="shared" si="80"/>
        <v>16.468272600000002</v>
      </c>
      <c r="I182" s="14">
        <f t="shared" si="81"/>
        <v>2.8891706315789479E-7</v>
      </c>
      <c r="J182" s="14">
        <f t="shared" si="82"/>
        <v>0.99579069798987052</v>
      </c>
      <c r="K182" s="14">
        <f t="shared" si="83"/>
        <v>2.422759962295018E-5</v>
      </c>
      <c r="L182" s="14" t="str">
        <f t="shared" si="84"/>
        <v>Epidemic ongoing</v>
      </c>
      <c r="M182" s="14">
        <f t="shared" si="85"/>
        <v>2.6157202077744557E-6</v>
      </c>
      <c r="N182" s="14">
        <f t="shared" si="86"/>
        <v>4.1850744105065285E-3</v>
      </c>
      <c r="O182" s="3">
        <f t="shared" si="87"/>
        <v>1380.9731785081603</v>
      </c>
      <c r="P182" s="3">
        <f t="shared" si="88"/>
        <v>690.48658925408017</v>
      </c>
      <c r="Q182" s="38">
        <f t="shared" si="89"/>
        <v>138.09731785081604</v>
      </c>
      <c r="R182" s="38">
        <f t="shared" si="90"/>
        <v>690.48658925408017</v>
      </c>
      <c r="S182" s="38">
        <f t="shared" si="91"/>
        <v>1710690.4865892541</v>
      </c>
      <c r="T182" s="38">
        <f t="shared" si="92"/>
        <v>149.09605184314398</v>
      </c>
      <c r="U182" s="39">
        <f t="shared" si="93"/>
        <v>0.10796448052974474</v>
      </c>
      <c r="V182" s="38">
        <f t="shared" si="94"/>
        <v>27.619463570163209</v>
      </c>
      <c r="W182" s="3">
        <f t="shared" si="95"/>
        <v>0</v>
      </c>
      <c r="X182" s="3">
        <f t="shared" si="96"/>
        <v>5.5238927140326419</v>
      </c>
      <c r="Y182" s="3">
        <f t="shared" si="76"/>
        <v>239930.21457738025</v>
      </c>
      <c r="Z182" s="3">
        <f t="shared" si="77"/>
        <v>119965.10728869012</v>
      </c>
      <c r="AA182" s="3">
        <f t="shared" si="97"/>
        <v>307919965.10728854</v>
      </c>
      <c r="AB182" s="3">
        <f t="shared" si="98"/>
        <v>25904.119578549886</v>
      </c>
      <c r="AC182" s="3">
        <f t="shared" si="99"/>
        <v>4798.6042915476037</v>
      </c>
      <c r="AD182" s="3">
        <f t="shared" si="100"/>
        <v>959.72085830952096</v>
      </c>
    </row>
    <row r="183" spans="5:30" x14ac:dyDescent="0.55000000000000004">
      <c r="E183">
        <v>181</v>
      </c>
      <c r="F183">
        <f t="shared" si="78"/>
        <v>541.5</v>
      </c>
      <c r="G183">
        <f t="shared" si="79"/>
        <v>10.377823408624231</v>
      </c>
      <c r="H183" s="15">
        <f t="shared" si="80"/>
        <v>16.468272600000002</v>
      </c>
      <c r="I183" s="14">
        <f t="shared" si="81"/>
        <v>2.8891706315789479E-7</v>
      </c>
      <c r="J183" s="14">
        <f t="shared" si="82"/>
        <v>0.99576649565902842</v>
      </c>
      <c r="K183" s="14">
        <f t="shared" si="83"/>
        <v>2.4202330842104658E-5</v>
      </c>
      <c r="L183" s="14" t="str">
        <f t="shared" si="84"/>
        <v>Epidemic ongoing</v>
      </c>
      <c r="M183" s="14">
        <f t="shared" si="85"/>
        <v>2.6129929732129369E-6</v>
      </c>
      <c r="N183" s="14">
        <f t="shared" si="86"/>
        <v>4.2093020101294787E-3</v>
      </c>
      <c r="O183" s="3">
        <f t="shared" si="87"/>
        <v>1379.5328579999655</v>
      </c>
      <c r="P183" s="3">
        <f t="shared" si="88"/>
        <v>689.76642899998274</v>
      </c>
      <c r="Q183" s="38">
        <f t="shared" si="89"/>
        <v>137.95328579999656</v>
      </c>
      <c r="R183" s="38">
        <f t="shared" si="90"/>
        <v>689.76642899998274</v>
      </c>
      <c r="S183" s="38">
        <f t="shared" si="91"/>
        <v>1710689.7664290001</v>
      </c>
      <c r="T183" s="38">
        <f t="shared" si="92"/>
        <v>148.94059947313741</v>
      </c>
      <c r="U183" s="39">
        <f t="shared" si="93"/>
        <v>0.10796451756072717</v>
      </c>
      <c r="V183" s="38">
        <f t="shared" si="94"/>
        <v>27.59065715999931</v>
      </c>
      <c r="W183" s="3">
        <f t="shared" si="95"/>
        <v>0</v>
      </c>
      <c r="X183" s="3">
        <f t="shared" si="96"/>
        <v>5.518131431999862</v>
      </c>
      <c r="Y183" s="3">
        <f t="shared" si="76"/>
        <v>241309.74743538021</v>
      </c>
      <c r="Z183" s="3">
        <f t="shared" si="77"/>
        <v>120654.8737176901</v>
      </c>
      <c r="AA183" s="3">
        <f t="shared" si="97"/>
        <v>309630654.87371755</v>
      </c>
      <c r="AB183" s="3">
        <f t="shared" si="98"/>
        <v>26053.060178023024</v>
      </c>
      <c r="AC183" s="3">
        <f t="shared" si="99"/>
        <v>4826.1949487076026</v>
      </c>
      <c r="AD183" s="3">
        <f t="shared" si="100"/>
        <v>965.23898974152087</v>
      </c>
    </row>
    <row r="184" spans="5:30" x14ac:dyDescent="0.55000000000000004">
      <c r="E184">
        <v>182</v>
      </c>
      <c r="F184">
        <f t="shared" si="78"/>
        <v>544.5</v>
      </c>
      <c r="G184">
        <f t="shared" si="79"/>
        <v>10.435318275154003</v>
      </c>
      <c r="H184" s="15">
        <f t="shared" si="80"/>
        <v>16.468272600000002</v>
      </c>
      <c r="I184" s="14">
        <f t="shared" si="81"/>
        <v>2.8891706315789479E-7</v>
      </c>
      <c r="J184" s="14">
        <f t="shared" si="82"/>
        <v>0.99574231885073516</v>
      </c>
      <c r="K184" s="14">
        <f t="shared" si="83"/>
        <v>2.4176808293252527E-5</v>
      </c>
      <c r="L184" s="14" t="str">
        <f t="shared" si="84"/>
        <v>Epidemic ongoing</v>
      </c>
      <c r="M184" s="14">
        <f t="shared" si="85"/>
        <v>2.6102383478221063E-6</v>
      </c>
      <c r="N184" s="14">
        <f t="shared" si="86"/>
        <v>4.2335043409715833E-3</v>
      </c>
      <c r="O184" s="3">
        <f t="shared" si="87"/>
        <v>1378.078072715394</v>
      </c>
      <c r="P184" s="3">
        <f t="shared" si="88"/>
        <v>689.039036357697</v>
      </c>
      <c r="Q184" s="38">
        <f t="shared" si="89"/>
        <v>137.80780727153942</v>
      </c>
      <c r="R184" s="38">
        <f t="shared" si="90"/>
        <v>689.039036357697</v>
      </c>
      <c r="S184" s="38">
        <f t="shared" si="91"/>
        <v>1710689.0390363578</v>
      </c>
      <c r="T184" s="38">
        <f t="shared" si="92"/>
        <v>148.78358582586006</v>
      </c>
      <c r="U184" s="39">
        <f t="shared" si="93"/>
        <v>0.10796455496363407</v>
      </c>
      <c r="V184" s="38">
        <f t="shared" si="94"/>
        <v>27.561561454307881</v>
      </c>
      <c r="W184" s="3">
        <f t="shared" si="95"/>
        <v>0</v>
      </c>
      <c r="X184" s="3">
        <f t="shared" si="96"/>
        <v>5.5123122908615763</v>
      </c>
      <c r="Y184" s="3">
        <f t="shared" si="76"/>
        <v>242687.82550809562</v>
      </c>
      <c r="Z184" s="3">
        <f t="shared" si="77"/>
        <v>121343.91275404781</v>
      </c>
      <c r="AA184" s="3">
        <f t="shared" si="97"/>
        <v>311341343.91275388</v>
      </c>
      <c r="AB184" s="3">
        <f t="shared" si="98"/>
        <v>26201.843763848883</v>
      </c>
      <c r="AC184" s="3">
        <f t="shared" si="99"/>
        <v>4853.7565101619102</v>
      </c>
      <c r="AD184" s="3">
        <f t="shared" si="100"/>
        <v>970.75130203238245</v>
      </c>
    </row>
    <row r="185" spans="5:30" x14ac:dyDescent="0.55000000000000004">
      <c r="E185">
        <v>183</v>
      </c>
      <c r="F185">
        <f t="shared" si="78"/>
        <v>547.5</v>
      </c>
      <c r="G185">
        <f t="shared" si="79"/>
        <v>10.492813141683778</v>
      </c>
      <c r="H185" s="15">
        <f t="shared" si="80"/>
        <v>16.468272600000002</v>
      </c>
      <c r="I185" s="14">
        <f t="shared" si="81"/>
        <v>2.8891706315789479E-7</v>
      </c>
      <c r="J185" s="14">
        <f t="shared" si="82"/>
        <v>0.99571816781363842</v>
      </c>
      <c r="K185" s="14">
        <f t="shared" si="83"/>
        <v>2.4151037096742378E-5</v>
      </c>
      <c r="L185" s="14" t="str">
        <f t="shared" si="84"/>
        <v>Epidemic ongoing</v>
      </c>
      <c r="M185" s="14">
        <f t="shared" si="85"/>
        <v>2.60745688418016E-6</v>
      </c>
      <c r="N185" s="14">
        <f t="shared" si="86"/>
        <v>4.2576811492648359E-3</v>
      </c>
      <c r="O185" s="3">
        <f t="shared" si="87"/>
        <v>1376.6091145143155</v>
      </c>
      <c r="P185" s="3">
        <f t="shared" si="88"/>
        <v>688.30455725715774</v>
      </c>
      <c r="Q185" s="38">
        <f t="shared" si="89"/>
        <v>137.66091145143156</v>
      </c>
      <c r="R185" s="38">
        <f t="shared" si="90"/>
        <v>688.30455725715774</v>
      </c>
      <c r="S185" s="38">
        <f t="shared" si="91"/>
        <v>1710688.3045572571</v>
      </c>
      <c r="T185" s="38">
        <f t="shared" si="92"/>
        <v>148.6250423982691</v>
      </c>
      <c r="U185" s="39">
        <f t="shared" si="93"/>
        <v>0.10796459273096258</v>
      </c>
      <c r="V185" s="38">
        <f t="shared" si="94"/>
        <v>27.532182290286311</v>
      </c>
      <c r="W185" s="3">
        <f t="shared" si="95"/>
        <v>0</v>
      </c>
      <c r="X185" s="3">
        <f t="shared" si="96"/>
        <v>5.5064364580572622</v>
      </c>
      <c r="Y185" s="3">
        <f t="shared" si="76"/>
        <v>244064.43462260993</v>
      </c>
      <c r="Z185" s="3">
        <f t="shared" si="77"/>
        <v>122032.21731130496</v>
      </c>
      <c r="AA185" s="3">
        <f t="shared" si="97"/>
        <v>313052032.21731114</v>
      </c>
      <c r="AB185" s="3">
        <f t="shared" si="98"/>
        <v>26350.46880624715</v>
      </c>
      <c r="AC185" s="3">
        <f t="shared" si="99"/>
        <v>4881.2886924521963</v>
      </c>
      <c r="AD185" s="3">
        <f t="shared" si="100"/>
        <v>976.25773849043969</v>
      </c>
    </row>
    <row r="186" spans="5:30" x14ac:dyDescent="0.55000000000000004">
      <c r="E186">
        <v>184</v>
      </c>
      <c r="F186">
        <f t="shared" si="78"/>
        <v>550.5</v>
      </c>
      <c r="G186">
        <f t="shared" si="79"/>
        <v>10.550308008213552</v>
      </c>
      <c r="H186" s="15">
        <f t="shared" si="80"/>
        <v>16.468272600000002</v>
      </c>
      <c r="I186" s="14">
        <f t="shared" si="81"/>
        <v>2.8891706315789479E-7</v>
      </c>
      <c r="J186" s="14">
        <f t="shared" si="82"/>
        <v>0.99569404279130991</v>
      </c>
      <c r="K186" s="14">
        <f t="shared" si="83"/>
        <v>2.4125022328513879E-5</v>
      </c>
      <c r="L186" s="14" t="str">
        <f t="shared" si="84"/>
        <v>Epidemic ongoing</v>
      </c>
      <c r="M186" s="14">
        <f t="shared" si="85"/>
        <v>2.6046491300732664E-6</v>
      </c>
      <c r="N186" s="14">
        <f t="shared" si="86"/>
        <v>4.2818321863615783E-3</v>
      </c>
      <c r="O186" s="3">
        <f t="shared" si="87"/>
        <v>1375.1262727252911</v>
      </c>
      <c r="P186" s="3">
        <f t="shared" si="88"/>
        <v>687.56313636264554</v>
      </c>
      <c r="Q186" s="38">
        <f t="shared" si="89"/>
        <v>137.5126272725291</v>
      </c>
      <c r="R186" s="38">
        <f t="shared" si="90"/>
        <v>687.56313636264554</v>
      </c>
      <c r="S186" s="38">
        <f t="shared" si="91"/>
        <v>1710687.5631363627</v>
      </c>
      <c r="T186" s="38">
        <f t="shared" si="92"/>
        <v>148.46500041417619</v>
      </c>
      <c r="U186" s="39">
        <f t="shared" si="93"/>
        <v>0.10796463085527494</v>
      </c>
      <c r="V186" s="38">
        <f t="shared" si="94"/>
        <v>27.502525454505822</v>
      </c>
      <c r="W186" s="3">
        <f t="shared" si="95"/>
        <v>0</v>
      </c>
      <c r="X186" s="3">
        <f t="shared" si="96"/>
        <v>5.5005050909011644</v>
      </c>
      <c r="Y186" s="3">
        <f t="shared" si="76"/>
        <v>245439.56089533522</v>
      </c>
      <c r="Z186" s="3">
        <f t="shared" si="77"/>
        <v>122719.78044766761</v>
      </c>
      <c r="AA186" s="3">
        <f t="shared" si="97"/>
        <v>314762719.78044748</v>
      </c>
      <c r="AB186" s="3">
        <f t="shared" si="98"/>
        <v>26498.933806661327</v>
      </c>
      <c r="AC186" s="3">
        <f t="shared" si="99"/>
        <v>4908.7912179067025</v>
      </c>
      <c r="AD186" s="3">
        <f t="shared" si="100"/>
        <v>981.75824358134082</v>
      </c>
    </row>
    <row r="187" spans="5:30" x14ac:dyDescent="0.55000000000000004">
      <c r="E187">
        <v>185</v>
      </c>
      <c r="F187">
        <f t="shared" si="78"/>
        <v>553.5</v>
      </c>
      <c r="G187">
        <f t="shared" si="79"/>
        <v>10.607802874743326</v>
      </c>
      <c r="H187" s="15">
        <f t="shared" si="80"/>
        <v>16.468272600000002</v>
      </c>
      <c r="I187" s="14">
        <f t="shared" si="81"/>
        <v>2.8891706315789479E-7</v>
      </c>
      <c r="J187" s="14">
        <f t="shared" si="82"/>
        <v>0.99566994402228948</v>
      </c>
      <c r="K187" s="14">
        <f t="shared" si="83"/>
        <v>2.4098769020430844E-5</v>
      </c>
      <c r="L187" s="14" t="str">
        <f t="shared" si="84"/>
        <v>Epidemic ongoing</v>
      </c>
      <c r="M187" s="14">
        <f t="shared" si="85"/>
        <v>2.6018156285315358E-6</v>
      </c>
      <c r="N187" s="14">
        <f t="shared" si="86"/>
        <v>4.3059572086900921E-3</v>
      </c>
      <c r="O187" s="3">
        <f t="shared" si="87"/>
        <v>1373.6298341645581</v>
      </c>
      <c r="P187" s="3">
        <f t="shared" si="88"/>
        <v>686.81491708227907</v>
      </c>
      <c r="Q187" s="38">
        <f t="shared" si="89"/>
        <v>137.36298341645582</v>
      </c>
      <c r="R187" s="38">
        <f t="shared" si="90"/>
        <v>686.81491708227907</v>
      </c>
      <c r="S187" s="38">
        <f t="shared" si="91"/>
        <v>1710686.8149170822</v>
      </c>
      <c r="T187" s="38">
        <f t="shared" si="92"/>
        <v>148.30349082629755</v>
      </c>
      <c r="U187" s="39">
        <f t="shared" si="93"/>
        <v>0.10796466932919796</v>
      </c>
      <c r="V187" s="38">
        <f t="shared" si="94"/>
        <v>27.472596683291162</v>
      </c>
      <c r="W187" s="3">
        <f t="shared" si="95"/>
        <v>0</v>
      </c>
      <c r="X187" s="3">
        <f t="shared" si="96"/>
        <v>5.4945193366582323</v>
      </c>
      <c r="Y187" s="3">
        <f t="shared" si="76"/>
        <v>246813.19072949977</v>
      </c>
      <c r="Z187" s="3">
        <f t="shared" si="77"/>
        <v>123406.59536474988</v>
      </c>
      <c r="AA187" s="3">
        <f t="shared" si="97"/>
        <v>316473406.59536457</v>
      </c>
      <c r="AB187" s="3">
        <f t="shared" si="98"/>
        <v>26647.237297487623</v>
      </c>
      <c r="AC187" s="3">
        <f t="shared" si="99"/>
        <v>4936.2638145899937</v>
      </c>
      <c r="AD187" s="3">
        <f t="shared" si="100"/>
        <v>987.25276291799901</v>
      </c>
    </row>
    <row r="188" spans="5:30" x14ac:dyDescent="0.55000000000000004">
      <c r="E188">
        <v>186</v>
      </c>
      <c r="F188">
        <f t="shared" si="78"/>
        <v>556.5</v>
      </c>
      <c r="G188">
        <f t="shared" si="79"/>
        <v>10.6652977412731</v>
      </c>
      <c r="H188" s="15">
        <f t="shared" si="80"/>
        <v>16.468272600000002</v>
      </c>
      <c r="I188" s="14">
        <f t="shared" si="81"/>
        <v>2.8891706315789479E-7</v>
      </c>
      <c r="J188" s="14">
        <f t="shared" si="82"/>
        <v>0.99564587174012997</v>
      </c>
      <c r="K188" s="14">
        <f t="shared" si="83"/>
        <v>2.4072282159504077E-5</v>
      </c>
      <c r="L188" s="14" t="str">
        <f t="shared" si="84"/>
        <v>Epidemic ongoing</v>
      </c>
      <c r="M188" s="14">
        <f t="shared" si="85"/>
        <v>2.5989569177451568E-6</v>
      </c>
      <c r="N188" s="14">
        <f t="shared" si="86"/>
        <v>4.330055977710523E-3</v>
      </c>
      <c r="O188" s="3">
        <f t="shared" si="87"/>
        <v>1372.1200830917323</v>
      </c>
      <c r="P188" s="3">
        <f t="shared" si="88"/>
        <v>686.06004154586617</v>
      </c>
      <c r="Q188" s="38">
        <f t="shared" si="89"/>
        <v>137.21200830917323</v>
      </c>
      <c r="R188" s="38">
        <f t="shared" si="90"/>
        <v>686.06004154586617</v>
      </c>
      <c r="S188" s="38">
        <f t="shared" si="91"/>
        <v>1710686.0600415459</v>
      </c>
      <c r="T188" s="38">
        <f t="shared" si="92"/>
        <v>148.14054431147392</v>
      </c>
      <c r="U188" s="39">
        <f t="shared" si="93"/>
        <v>0.10796470814542408</v>
      </c>
      <c r="V188" s="38">
        <f t="shared" si="94"/>
        <v>27.442401661834648</v>
      </c>
      <c r="W188" s="3">
        <f t="shared" si="95"/>
        <v>0</v>
      </c>
      <c r="X188" s="3">
        <f t="shared" si="96"/>
        <v>5.4884803323669296</v>
      </c>
      <c r="Y188" s="3">
        <f t="shared" si="76"/>
        <v>248185.31081259149</v>
      </c>
      <c r="Z188" s="3">
        <f t="shared" si="77"/>
        <v>124092.65540629574</v>
      </c>
      <c r="AA188" s="3">
        <f t="shared" si="97"/>
        <v>318184092.65540612</v>
      </c>
      <c r="AB188" s="3">
        <f t="shared" si="98"/>
        <v>26795.377841799098</v>
      </c>
      <c r="AC188" s="3">
        <f t="shared" si="99"/>
        <v>4963.7062162518287</v>
      </c>
      <c r="AD188" s="3">
        <f t="shared" si="100"/>
        <v>992.74124325036598</v>
      </c>
    </row>
    <row r="189" spans="5:30" x14ac:dyDescent="0.55000000000000004">
      <c r="E189">
        <v>187</v>
      </c>
      <c r="F189">
        <f t="shared" si="78"/>
        <v>559.5</v>
      </c>
      <c r="G189">
        <f t="shared" si="79"/>
        <v>10.722792607802875</v>
      </c>
      <c r="H189" s="15">
        <f t="shared" si="80"/>
        <v>16.468272600000002</v>
      </c>
      <c r="I189" s="14">
        <f t="shared" si="81"/>
        <v>2.8891706315789479E-7</v>
      </c>
      <c r="J189" s="14">
        <f t="shared" si="82"/>
        <v>0.99562182617344142</v>
      </c>
      <c r="K189" s="14">
        <f t="shared" si="83"/>
        <v>2.4045566688557507E-5</v>
      </c>
      <c r="L189" s="14" t="str">
        <f t="shared" si="84"/>
        <v>Epidemic ongoing</v>
      </c>
      <c r="M189" s="14">
        <f t="shared" si="85"/>
        <v>2.5960735311363133E-6</v>
      </c>
      <c r="N189" s="14">
        <f t="shared" si="86"/>
        <v>4.3541282598700271E-3</v>
      </c>
      <c r="O189" s="3">
        <f t="shared" si="87"/>
        <v>1370.597301247778</v>
      </c>
      <c r="P189" s="3">
        <f t="shared" si="88"/>
        <v>685.29865062388899</v>
      </c>
      <c r="Q189" s="38">
        <f t="shared" si="89"/>
        <v>137.05973012477781</v>
      </c>
      <c r="R189" s="38">
        <f t="shared" si="90"/>
        <v>685.29865062388899</v>
      </c>
      <c r="S189" s="38">
        <f t="shared" si="91"/>
        <v>1710685.298650624</v>
      </c>
      <c r="T189" s="38">
        <f t="shared" si="92"/>
        <v>147.97619127476986</v>
      </c>
      <c r="U189" s="39">
        <f t="shared" si="93"/>
        <v>0.10796474729671059</v>
      </c>
      <c r="V189" s="38">
        <f t="shared" si="94"/>
        <v>27.411946024955562</v>
      </c>
      <c r="W189" s="3">
        <f t="shared" si="95"/>
        <v>0</v>
      </c>
      <c r="X189" s="3">
        <f t="shared" si="96"/>
        <v>5.4823892049911125</v>
      </c>
      <c r="Y189" s="3">
        <f t="shared" si="76"/>
        <v>249555.90811383928</v>
      </c>
      <c r="Z189" s="3">
        <f t="shared" si="77"/>
        <v>124777.95405691964</v>
      </c>
      <c r="AA189" s="3">
        <f t="shared" si="97"/>
        <v>319894777.95405674</v>
      </c>
      <c r="AB189" s="3">
        <f t="shared" si="98"/>
        <v>26943.354033073869</v>
      </c>
      <c r="AC189" s="3">
        <f t="shared" si="99"/>
        <v>4991.1181622767845</v>
      </c>
      <c r="AD189" s="3">
        <f t="shared" si="100"/>
        <v>998.22363245535712</v>
      </c>
    </row>
    <row r="190" spans="5:30" x14ac:dyDescent="0.55000000000000004">
      <c r="E190">
        <v>188</v>
      </c>
      <c r="F190">
        <f t="shared" si="78"/>
        <v>562.5</v>
      </c>
      <c r="G190">
        <f t="shared" si="79"/>
        <v>10.780287474332649</v>
      </c>
      <c r="H190" s="15">
        <f t="shared" si="80"/>
        <v>16.468272600000002</v>
      </c>
      <c r="I190" s="14">
        <f t="shared" si="81"/>
        <v>2.8891706315789479E-7</v>
      </c>
      <c r="J190" s="14">
        <f t="shared" si="82"/>
        <v>0.99559780754593596</v>
      </c>
      <c r="K190" s="14">
        <f t="shared" si="83"/>
        <v>2.4018627505451029E-5</v>
      </c>
      <c r="L190" s="14" t="str">
        <f t="shared" si="84"/>
        <v>Epidemic ongoing</v>
      </c>
      <c r="M190" s="14">
        <f t="shared" si="85"/>
        <v>2.5931659972753207E-6</v>
      </c>
      <c r="N190" s="14">
        <f t="shared" si="86"/>
        <v>4.3781738265585846E-3</v>
      </c>
      <c r="O190" s="3">
        <f t="shared" si="87"/>
        <v>1369.0617678107087</v>
      </c>
      <c r="P190" s="3">
        <f t="shared" si="88"/>
        <v>684.53088390535436</v>
      </c>
      <c r="Q190" s="38">
        <f t="shared" si="89"/>
        <v>136.90617678107088</v>
      </c>
      <c r="R190" s="38">
        <f t="shared" si="90"/>
        <v>684.53088390535436</v>
      </c>
      <c r="S190" s="38">
        <f t="shared" si="91"/>
        <v>1710684.5308839052</v>
      </c>
      <c r="T190" s="38">
        <f t="shared" si="92"/>
        <v>147.81046184469329</v>
      </c>
      <c r="U190" s="39">
        <f t="shared" si="93"/>
        <v>0.10796478677588058</v>
      </c>
      <c r="V190" s="38">
        <f t="shared" si="94"/>
        <v>27.381235356214177</v>
      </c>
      <c r="W190" s="3">
        <f t="shared" si="95"/>
        <v>0</v>
      </c>
      <c r="X190" s="3">
        <f t="shared" si="96"/>
        <v>5.4762470712428355</v>
      </c>
      <c r="Y190" s="3">
        <f t="shared" si="76"/>
        <v>250924.96988165</v>
      </c>
      <c r="Z190" s="3">
        <f t="shared" si="77"/>
        <v>125462.484940825</v>
      </c>
      <c r="AA190" s="3">
        <f t="shared" si="97"/>
        <v>321605462.48494065</v>
      </c>
      <c r="AB190" s="3">
        <f t="shared" si="98"/>
        <v>27091.164494918561</v>
      </c>
      <c r="AC190" s="3">
        <f t="shared" si="99"/>
        <v>5018.4993976329988</v>
      </c>
      <c r="AD190" s="3">
        <f t="shared" si="100"/>
        <v>1003.6998795265999</v>
      </c>
    </row>
    <row r="191" spans="5:30" x14ac:dyDescent="0.55000000000000004">
      <c r="E191">
        <v>189</v>
      </c>
      <c r="F191">
        <f t="shared" si="78"/>
        <v>565.5</v>
      </c>
      <c r="G191">
        <f t="shared" si="79"/>
        <v>10.837782340862423</v>
      </c>
      <c r="H191" s="15">
        <f t="shared" si="80"/>
        <v>16.468272600000002</v>
      </c>
      <c r="I191" s="14">
        <f t="shared" si="81"/>
        <v>2.8891706315789479E-7</v>
      </c>
      <c r="J191" s="14">
        <f t="shared" si="82"/>
        <v>0.99557381607647233</v>
      </c>
      <c r="K191" s="14">
        <f t="shared" si="83"/>
        <v>2.3991469463635617E-5</v>
      </c>
      <c r="L191" s="14" t="str">
        <f t="shared" si="84"/>
        <v>Epidemic ongoing</v>
      </c>
      <c r="M191" s="14">
        <f t="shared" si="85"/>
        <v>2.5902348399405539E-6</v>
      </c>
      <c r="N191" s="14">
        <f t="shared" si="86"/>
        <v>4.4021924540640356E-3</v>
      </c>
      <c r="O191" s="3">
        <f t="shared" si="87"/>
        <v>1367.5137594272303</v>
      </c>
      <c r="P191" s="3">
        <f t="shared" si="88"/>
        <v>683.75687971361515</v>
      </c>
      <c r="Q191" s="38">
        <f t="shared" si="89"/>
        <v>136.75137594272303</v>
      </c>
      <c r="R191" s="38">
        <f t="shared" si="90"/>
        <v>683.75687971361515</v>
      </c>
      <c r="S191" s="38">
        <f t="shared" si="91"/>
        <v>1710683.7568797136</v>
      </c>
      <c r="T191" s="38">
        <f t="shared" si="92"/>
        <v>147.64338587661157</v>
      </c>
      <c r="U191" s="39">
        <f t="shared" si="93"/>
        <v>0.10796482657582221</v>
      </c>
      <c r="V191" s="38">
        <f t="shared" si="94"/>
        <v>27.350275188544607</v>
      </c>
      <c r="W191" s="3">
        <f t="shared" si="95"/>
        <v>0</v>
      </c>
      <c r="X191" s="3">
        <f t="shared" si="96"/>
        <v>5.4700550377089217</v>
      </c>
      <c r="Y191" s="3">
        <f t="shared" ref="Y191:Y205" si="101">O191+Y190</f>
        <v>252292.48364107724</v>
      </c>
      <c r="Z191" s="3">
        <f t="shared" ref="Z191:Z205" si="102">P191+Z190</f>
        <v>126146.24182053862</v>
      </c>
      <c r="AA191" s="3">
        <f t="shared" si="97"/>
        <v>323316146.24182034</v>
      </c>
      <c r="AB191" s="3">
        <f t="shared" si="98"/>
        <v>27238.807880795172</v>
      </c>
      <c r="AC191" s="3">
        <f t="shared" si="99"/>
        <v>5045.8496728215432</v>
      </c>
      <c r="AD191" s="3">
        <f t="shared" si="100"/>
        <v>1009.1699345643088</v>
      </c>
    </row>
    <row r="192" spans="5:30" x14ac:dyDescent="0.55000000000000004">
      <c r="E192">
        <v>190</v>
      </c>
      <c r="F192">
        <f t="shared" si="78"/>
        <v>568.5</v>
      </c>
      <c r="G192">
        <f t="shared" si="79"/>
        <v>10.895277207392198</v>
      </c>
      <c r="H192" s="15">
        <f t="shared" si="80"/>
        <v>16.468272600000002</v>
      </c>
      <c r="I192" s="14">
        <f t="shared" si="81"/>
        <v>2.8891706315789479E-7</v>
      </c>
      <c r="J192" s="14">
        <f t="shared" si="82"/>
        <v>0.99554985197910084</v>
      </c>
      <c r="K192" s="14">
        <f t="shared" si="83"/>
        <v>2.3964097371487192E-5</v>
      </c>
      <c r="L192" s="14" t="str">
        <f t="shared" si="84"/>
        <v>Epidemic ongoing</v>
      </c>
      <c r="M192" s="14">
        <f t="shared" si="85"/>
        <v>2.5872805780465659E-6</v>
      </c>
      <c r="N192" s="14">
        <f t="shared" si="86"/>
        <v>4.4261839235276712E-3</v>
      </c>
      <c r="O192" s="3">
        <f t="shared" si="87"/>
        <v>1365.95355017477</v>
      </c>
      <c r="P192" s="3">
        <f t="shared" si="88"/>
        <v>682.97677508738502</v>
      </c>
      <c r="Q192" s="38">
        <f t="shared" si="89"/>
        <v>136.595355017477</v>
      </c>
      <c r="R192" s="38">
        <f t="shared" si="90"/>
        <v>682.97677508738502</v>
      </c>
      <c r="S192" s="38">
        <f t="shared" si="91"/>
        <v>1710682.9767750874</v>
      </c>
      <c r="T192" s="38">
        <f t="shared" si="92"/>
        <v>147.47499294865426</v>
      </c>
      <c r="U192" s="39">
        <f t="shared" si="93"/>
        <v>0.10796486668948972</v>
      </c>
      <c r="V192" s="38">
        <f t="shared" si="94"/>
        <v>27.319071003495402</v>
      </c>
      <c r="W192" s="3">
        <f t="shared" si="95"/>
        <v>0</v>
      </c>
      <c r="X192" s="3">
        <f t="shared" si="96"/>
        <v>5.4638142006990806</v>
      </c>
      <c r="Y192" s="3">
        <f t="shared" si="101"/>
        <v>253658.43719125201</v>
      </c>
      <c r="Z192" s="3">
        <f t="shared" si="102"/>
        <v>126829.21859562601</v>
      </c>
      <c r="AA192" s="3">
        <f t="shared" si="97"/>
        <v>325026829.21859545</v>
      </c>
      <c r="AB192" s="3">
        <f t="shared" si="98"/>
        <v>27386.282873743825</v>
      </c>
      <c r="AC192" s="3">
        <f t="shared" si="99"/>
        <v>5073.1687438250383</v>
      </c>
      <c r="AD192" s="3">
        <f t="shared" si="100"/>
        <v>1014.6337487650079</v>
      </c>
    </row>
    <row r="193" spans="5:30" x14ac:dyDescent="0.55000000000000004">
      <c r="E193">
        <v>191</v>
      </c>
      <c r="F193">
        <f t="shared" si="78"/>
        <v>571.5</v>
      </c>
      <c r="G193">
        <f t="shared" si="79"/>
        <v>10.952772073921972</v>
      </c>
      <c r="H193" s="15">
        <f t="shared" si="80"/>
        <v>16.468272600000002</v>
      </c>
      <c r="I193" s="14">
        <f t="shared" si="81"/>
        <v>2.8891706315789479E-7</v>
      </c>
      <c r="J193" s="14">
        <f t="shared" si="82"/>
        <v>0.99552591546310798</v>
      </c>
      <c r="K193" s="14">
        <f t="shared" si="83"/>
        <v>2.3936515992861729E-5</v>
      </c>
      <c r="L193" s="14" t="str">
        <f t="shared" si="84"/>
        <v>Epidemic ongoing</v>
      </c>
      <c r="M193" s="14">
        <f t="shared" si="85"/>
        <v>2.5843037257040134E-6</v>
      </c>
      <c r="N193" s="14">
        <f t="shared" si="86"/>
        <v>4.4501480208991584E-3</v>
      </c>
      <c r="O193" s="3">
        <f t="shared" si="87"/>
        <v>1364.3814115931186</v>
      </c>
      <c r="P193" s="3">
        <f t="shared" si="88"/>
        <v>682.19070579655931</v>
      </c>
      <c r="Q193" s="38">
        <f t="shared" si="89"/>
        <v>136.43814115931187</v>
      </c>
      <c r="R193" s="38">
        <f t="shared" si="90"/>
        <v>682.19070579655931</v>
      </c>
      <c r="S193" s="38">
        <f t="shared" si="91"/>
        <v>1710682.1907057965</v>
      </c>
      <c r="T193" s="38">
        <f t="shared" si="92"/>
        <v>147.30531236512877</v>
      </c>
      <c r="U193" s="39">
        <f t="shared" si="93"/>
        <v>0.10796490710990254</v>
      </c>
      <c r="V193" s="38">
        <f t="shared" si="94"/>
        <v>27.287628231862374</v>
      </c>
      <c r="W193" s="3">
        <f t="shared" si="95"/>
        <v>0</v>
      </c>
      <c r="X193" s="3">
        <f t="shared" si="96"/>
        <v>5.4575256463724751</v>
      </c>
      <c r="Y193" s="3">
        <f t="shared" si="101"/>
        <v>255022.81860284513</v>
      </c>
      <c r="Z193" s="3">
        <f t="shared" si="102"/>
        <v>127511.40930142257</v>
      </c>
      <c r="AA193" s="3">
        <f t="shared" si="97"/>
        <v>326737511.40930122</v>
      </c>
      <c r="AB193" s="3">
        <f t="shared" si="98"/>
        <v>27533.588186108955</v>
      </c>
      <c r="AC193" s="3">
        <f t="shared" si="99"/>
        <v>5100.4563720569004</v>
      </c>
      <c r="AD193" s="3">
        <f t="shared" si="100"/>
        <v>1020.0912744113804</v>
      </c>
    </row>
    <row r="194" spans="5:30" x14ac:dyDescent="0.55000000000000004">
      <c r="E194">
        <v>192</v>
      </c>
      <c r="F194">
        <f t="shared" si="78"/>
        <v>574.5</v>
      </c>
      <c r="G194">
        <f t="shared" si="79"/>
        <v>11.010266940451745</v>
      </c>
      <c r="H194" s="15">
        <f t="shared" si="80"/>
        <v>16.468272600000002</v>
      </c>
      <c r="I194" s="14">
        <f t="shared" si="81"/>
        <v>2.8891706315789479E-7</v>
      </c>
      <c r="J194" s="14">
        <f t="shared" si="82"/>
        <v>0.99550200673306122</v>
      </c>
      <c r="K194" s="14">
        <f t="shared" si="83"/>
        <v>2.3908730046762194E-5</v>
      </c>
      <c r="L194" s="14" t="str">
        <f t="shared" si="84"/>
        <v>Epidemic ongoing</v>
      </c>
      <c r="M194" s="14">
        <f t="shared" si="85"/>
        <v>2.5813047921837216E-6</v>
      </c>
      <c r="N194" s="14">
        <f t="shared" si="86"/>
        <v>4.4740845368920201E-3</v>
      </c>
      <c r="O194" s="3">
        <f t="shared" si="87"/>
        <v>1362.7976126654451</v>
      </c>
      <c r="P194" s="3">
        <f t="shared" si="88"/>
        <v>681.39880633272253</v>
      </c>
      <c r="Q194" s="38">
        <f t="shared" si="89"/>
        <v>136.27976126654451</v>
      </c>
      <c r="R194" s="38">
        <f t="shared" si="90"/>
        <v>681.39880633272253</v>
      </c>
      <c r="S194" s="38">
        <f t="shared" si="91"/>
        <v>1710681.3988063326</v>
      </c>
      <c r="T194" s="38">
        <f t="shared" si="92"/>
        <v>147.13437315447212</v>
      </c>
      <c r="U194" s="39">
        <f t="shared" si="93"/>
        <v>0.10796494783014587</v>
      </c>
      <c r="V194" s="38">
        <f t="shared" si="94"/>
        <v>27.255952253308902</v>
      </c>
      <c r="W194" s="3">
        <f t="shared" si="95"/>
        <v>0</v>
      </c>
      <c r="X194" s="3">
        <f t="shared" si="96"/>
        <v>5.4511904506617803</v>
      </c>
      <c r="Y194" s="3">
        <f t="shared" si="101"/>
        <v>256385.61621551058</v>
      </c>
      <c r="Z194" s="3">
        <f t="shared" si="102"/>
        <v>128192.80810775529</v>
      </c>
      <c r="AA194" s="3">
        <f t="shared" si="97"/>
        <v>328448192.80810755</v>
      </c>
      <c r="AB194" s="3">
        <f t="shared" si="98"/>
        <v>27680.722559263428</v>
      </c>
      <c r="AC194" s="3">
        <f t="shared" si="99"/>
        <v>5127.7123243102096</v>
      </c>
      <c r="AD194" s="3">
        <f t="shared" si="100"/>
        <v>1025.5424648620422</v>
      </c>
    </row>
    <row r="195" spans="5:30" x14ac:dyDescent="0.55000000000000004">
      <c r="E195">
        <v>193</v>
      </c>
      <c r="F195">
        <f t="shared" si="78"/>
        <v>577.5</v>
      </c>
      <c r="G195">
        <f t="shared" si="79"/>
        <v>11.067761806981519</v>
      </c>
      <c r="H195" s="15">
        <f t="shared" si="80"/>
        <v>16.468272600000002</v>
      </c>
      <c r="I195" s="14">
        <f t="shared" si="81"/>
        <v>2.8891706315789479E-7</v>
      </c>
      <c r="J195" s="14">
        <f t="shared" si="82"/>
        <v>0.99547812598885388</v>
      </c>
      <c r="K195" s="14">
        <f t="shared" si="83"/>
        <v>2.3880744207338545E-5</v>
      </c>
      <c r="L195" s="14" t="str">
        <f t="shared" si="84"/>
        <v>Epidemic ongoing</v>
      </c>
      <c r="M195" s="14">
        <f t="shared" si="85"/>
        <v>2.5782842819166908E-6</v>
      </c>
      <c r="N195" s="14">
        <f t="shared" si="86"/>
        <v>4.4979932669387823E-3</v>
      </c>
      <c r="O195" s="3">
        <f t="shared" si="87"/>
        <v>1361.2024198182971</v>
      </c>
      <c r="P195" s="3">
        <f t="shared" si="88"/>
        <v>680.60120990914857</v>
      </c>
      <c r="Q195" s="38">
        <f t="shared" si="89"/>
        <v>136.12024198182971</v>
      </c>
      <c r="R195" s="38">
        <f t="shared" si="90"/>
        <v>680.60120990914857</v>
      </c>
      <c r="S195" s="38">
        <f t="shared" si="91"/>
        <v>1710680.6012099092</v>
      </c>
      <c r="T195" s="38">
        <f t="shared" si="92"/>
        <v>146.96220406925138</v>
      </c>
      <c r="U195" s="39">
        <f t="shared" si="93"/>
        <v>0.10796498884337051</v>
      </c>
      <c r="V195" s="38">
        <f t="shared" si="94"/>
        <v>27.224048396365944</v>
      </c>
      <c r="W195" s="3">
        <f t="shared" si="95"/>
        <v>0</v>
      </c>
      <c r="X195" s="3">
        <f t="shared" si="96"/>
        <v>5.444809679273189</v>
      </c>
      <c r="Y195" s="3">
        <f t="shared" si="101"/>
        <v>257746.81863532888</v>
      </c>
      <c r="Z195" s="3">
        <f t="shared" si="102"/>
        <v>128873.40931766444</v>
      </c>
      <c r="AA195" s="3">
        <f t="shared" si="97"/>
        <v>330158873.40931749</v>
      </c>
      <c r="AB195" s="3">
        <f t="shared" si="98"/>
        <v>27827.68476333268</v>
      </c>
      <c r="AC195" s="3">
        <f t="shared" si="99"/>
        <v>5154.9363727065756</v>
      </c>
      <c r="AD195" s="3">
        <f t="shared" si="100"/>
        <v>1030.9872745413154</v>
      </c>
    </row>
    <row r="196" spans="5:30" x14ac:dyDescent="0.55000000000000004">
      <c r="E196">
        <v>194</v>
      </c>
      <c r="F196">
        <f t="shared" ref="F196:F205" si="103">(E196-0.5)*$C$4</f>
        <v>580.5</v>
      </c>
      <c r="G196">
        <f t="shared" ref="G196:G205" si="104">F196*7/365.25</f>
        <v>11.125256673511293</v>
      </c>
      <c r="H196" s="15">
        <f t="shared" si="80"/>
        <v>16.468272600000002</v>
      </c>
      <c r="I196" s="14">
        <f t="shared" si="81"/>
        <v>2.8891706315789479E-7</v>
      </c>
      <c r="J196" s="14">
        <f t="shared" si="82"/>
        <v>0.9954542734257501</v>
      </c>
      <c r="K196" s="14">
        <f t="shared" si="83"/>
        <v>2.3852563103776703E-5</v>
      </c>
      <c r="L196" s="14" t="str">
        <f t="shared" si="84"/>
        <v>Epidemic ongoing</v>
      </c>
      <c r="M196" s="14">
        <f t="shared" si="85"/>
        <v>2.575242694482129E-6</v>
      </c>
      <c r="N196" s="14">
        <f t="shared" si="86"/>
        <v>4.5218740111461209E-3</v>
      </c>
      <c r="O196" s="3">
        <f t="shared" si="87"/>
        <v>1359.596096915272</v>
      </c>
      <c r="P196" s="3">
        <f t="shared" si="88"/>
        <v>679.79804845763601</v>
      </c>
      <c r="Q196" s="38">
        <f t="shared" si="89"/>
        <v>135.95960969152722</v>
      </c>
      <c r="R196" s="38">
        <f t="shared" si="90"/>
        <v>679.79804845763601</v>
      </c>
      <c r="S196" s="38">
        <f t="shared" si="91"/>
        <v>1710679.7980484576</v>
      </c>
      <c r="T196" s="38">
        <f t="shared" si="92"/>
        <v>146.78883358548137</v>
      </c>
      <c r="U196" s="39">
        <f t="shared" si="93"/>
        <v>0.10796503014279323</v>
      </c>
      <c r="V196" s="38">
        <f t="shared" si="94"/>
        <v>27.191921938305441</v>
      </c>
      <c r="W196" s="3">
        <f t="shared" si="95"/>
        <v>0</v>
      </c>
      <c r="X196" s="3">
        <f t="shared" si="96"/>
        <v>5.4383843876610882</v>
      </c>
      <c r="Y196" s="3">
        <f t="shared" si="101"/>
        <v>259106.41473224416</v>
      </c>
      <c r="Z196" s="3">
        <f t="shared" si="102"/>
        <v>129553.20736612208</v>
      </c>
      <c r="AA196" s="3">
        <f t="shared" si="97"/>
        <v>331869553.20736593</v>
      </c>
      <c r="AB196" s="3">
        <f t="shared" si="98"/>
        <v>27974.47359691816</v>
      </c>
      <c r="AC196" s="3">
        <f t="shared" si="99"/>
        <v>5182.128294644881</v>
      </c>
      <c r="AD196" s="3">
        <f t="shared" si="100"/>
        <v>1036.4256589289764</v>
      </c>
    </row>
    <row r="197" spans="5:30" x14ac:dyDescent="0.55000000000000004">
      <c r="E197">
        <v>195</v>
      </c>
      <c r="F197">
        <f t="shared" si="103"/>
        <v>583.5</v>
      </c>
      <c r="G197">
        <f t="shared" si="104"/>
        <v>11.182751540041068</v>
      </c>
      <c r="H197" s="15">
        <f t="shared" si="80"/>
        <v>16.468272600000002</v>
      </c>
      <c r="I197" s="14">
        <f t="shared" si="81"/>
        <v>2.8891706315789479E-7</v>
      </c>
      <c r="J197" s="14">
        <f t="shared" si="82"/>
        <v>0.99543044923442991</v>
      </c>
      <c r="K197" s="14">
        <f t="shared" si="83"/>
        <v>2.3824191320187538E-5</v>
      </c>
      <c r="L197" s="14" t="str">
        <f t="shared" si="84"/>
        <v>Epidemic ongoing</v>
      </c>
      <c r="M197" s="14">
        <f t="shared" si="85"/>
        <v>2.5721805245954741E-6</v>
      </c>
      <c r="N197" s="14">
        <f t="shared" si="86"/>
        <v>4.5457265742498976E-3</v>
      </c>
      <c r="O197" s="3">
        <f t="shared" si="87"/>
        <v>1357.9789052506896</v>
      </c>
      <c r="P197" s="3">
        <f t="shared" si="88"/>
        <v>678.98945262534482</v>
      </c>
      <c r="Q197" s="38">
        <f t="shared" si="89"/>
        <v>135.79789052506896</v>
      </c>
      <c r="R197" s="38">
        <f t="shared" si="90"/>
        <v>678.98945262534482</v>
      </c>
      <c r="S197" s="38">
        <f t="shared" si="91"/>
        <v>1710678.9894526254</v>
      </c>
      <c r="T197" s="38">
        <f t="shared" si="92"/>
        <v>146.61428990194202</v>
      </c>
      <c r="U197" s="39">
        <f t="shared" si="93"/>
        <v>0.10796507172169681</v>
      </c>
      <c r="V197" s="38">
        <f t="shared" si="94"/>
        <v>27.159578105013793</v>
      </c>
      <c r="W197" s="3">
        <f t="shared" si="95"/>
        <v>0</v>
      </c>
      <c r="X197" s="3">
        <f t="shared" si="96"/>
        <v>5.4319156210027586</v>
      </c>
      <c r="Y197" s="3">
        <f t="shared" si="101"/>
        <v>260464.39363749485</v>
      </c>
      <c r="Z197" s="3">
        <f t="shared" si="102"/>
        <v>130232.19681874743</v>
      </c>
      <c r="AA197" s="3">
        <f t="shared" si="97"/>
        <v>333580232.19681853</v>
      </c>
      <c r="AB197" s="3">
        <f t="shared" si="98"/>
        <v>28121.087886820103</v>
      </c>
      <c r="AC197" s="3">
        <f t="shared" si="99"/>
        <v>5209.2878727498946</v>
      </c>
      <c r="AD197" s="3">
        <f t="shared" si="100"/>
        <v>1041.8575745499793</v>
      </c>
    </row>
    <row r="198" spans="5:30" x14ac:dyDescent="0.55000000000000004">
      <c r="E198">
        <v>196</v>
      </c>
      <c r="F198">
        <f t="shared" si="103"/>
        <v>586.5</v>
      </c>
      <c r="G198">
        <f t="shared" si="104"/>
        <v>11.240246406570842</v>
      </c>
      <c r="H198" s="15">
        <f t="shared" si="80"/>
        <v>16.468272600000002</v>
      </c>
      <c r="I198" s="14">
        <f t="shared" si="81"/>
        <v>2.8891706315789479E-7</v>
      </c>
      <c r="J198" s="14">
        <f t="shared" si="82"/>
        <v>0.99540665360103375</v>
      </c>
      <c r="K198" s="14">
        <f t="shared" si="83"/>
        <v>2.3795633396161975E-5</v>
      </c>
      <c r="L198" s="14" t="str">
        <f t="shared" si="84"/>
        <v>Epidemic ongoing</v>
      </c>
      <c r="M198" s="14">
        <f t="shared" si="85"/>
        <v>2.5690982621683134E-6</v>
      </c>
      <c r="N198" s="14">
        <f t="shared" si="86"/>
        <v>4.5695507655700851E-3</v>
      </c>
      <c r="O198" s="3">
        <f t="shared" si="87"/>
        <v>1356.3511035812326</v>
      </c>
      <c r="P198" s="3">
        <f t="shared" si="88"/>
        <v>678.17555179061628</v>
      </c>
      <c r="Q198" s="38">
        <f t="shared" si="89"/>
        <v>135.63511035812326</v>
      </c>
      <c r="R198" s="38">
        <f t="shared" si="90"/>
        <v>678.17555179061628</v>
      </c>
      <c r="S198" s="38">
        <f t="shared" si="91"/>
        <v>1710678.1755517905</v>
      </c>
      <c r="T198" s="38">
        <f t="shared" si="92"/>
        <v>146.43860094359388</v>
      </c>
      <c r="U198" s="39">
        <f t="shared" si="93"/>
        <v>0.10796511357342925</v>
      </c>
      <c r="V198" s="38">
        <f t="shared" si="94"/>
        <v>27.127022071624651</v>
      </c>
      <c r="W198" s="3">
        <f t="shared" si="95"/>
        <v>0</v>
      </c>
      <c r="X198" s="3">
        <f t="shared" si="96"/>
        <v>5.4254044143249303</v>
      </c>
      <c r="Y198" s="3">
        <f t="shared" si="101"/>
        <v>261820.74474107608</v>
      </c>
      <c r="Z198" s="3">
        <f t="shared" si="102"/>
        <v>130910.37237053804</v>
      </c>
      <c r="AA198" s="3">
        <f t="shared" si="97"/>
        <v>335290910.3723703</v>
      </c>
      <c r="AB198" s="3">
        <f t="shared" si="98"/>
        <v>28267.526487763698</v>
      </c>
      <c r="AC198" s="3">
        <f t="shared" si="99"/>
        <v>5236.4148948215188</v>
      </c>
      <c r="AD198" s="3">
        <f t="shared" si="100"/>
        <v>1047.2829789643042</v>
      </c>
    </row>
    <row r="199" spans="5:30" x14ac:dyDescent="0.55000000000000004">
      <c r="E199">
        <v>197</v>
      </c>
      <c r="F199">
        <f t="shared" si="103"/>
        <v>589.5</v>
      </c>
      <c r="G199">
        <f t="shared" si="104"/>
        <v>11.297741273100616</v>
      </c>
      <c r="H199" s="15">
        <f t="shared" si="80"/>
        <v>16.468272600000002</v>
      </c>
      <c r="I199" s="14">
        <f t="shared" si="81"/>
        <v>2.8891706315789479E-7</v>
      </c>
      <c r="J199" s="14">
        <f t="shared" si="82"/>
        <v>0.99538288670720754</v>
      </c>
      <c r="K199" s="14">
        <f t="shared" si="83"/>
        <v>2.3766893826215885E-5</v>
      </c>
      <c r="L199" s="14" t="str">
        <f t="shared" si="84"/>
        <v>Epidemic ongoing</v>
      </c>
      <c r="M199" s="14">
        <f t="shared" si="85"/>
        <v>2.565996392248481E-6</v>
      </c>
      <c r="N199" s="14">
        <f t="shared" si="86"/>
        <v>4.5933463989662471E-3</v>
      </c>
      <c r="O199" s="3">
        <f t="shared" si="87"/>
        <v>1354.7129480943054</v>
      </c>
      <c r="P199" s="3">
        <f t="shared" si="88"/>
        <v>677.35647404715269</v>
      </c>
      <c r="Q199" s="38">
        <f t="shared" si="89"/>
        <v>135.47129480943053</v>
      </c>
      <c r="R199" s="38">
        <f t="shared" si="90"/>
        <v>677.35647404715269</v>
      </c>
      <c r="S199" s="38">
        <f t="shared" si="91"/>
        <v>1710677.3564740471</v>
      </c>
      <c r="T199" s="38">
        <f t="shared" si="92"/>
        <v>146.2617943581634</v>
      </c>
      <c r="U199" s="39">
        <f t="shared" si="93"/>
        <v>0.10796515569140461</v>
      </c>
      <c r="V199" s="38">
        <f t="shared" si="94"/>
        <v>27.094258961886108</v>
      </c>
      <c r="W199" s="3">
        <f t="shared" si="95"/>
        <v>0</v>
      </c>
      <c r="X199" s="3">
        <f t="shared" si="96"/>
        <v>5.4188517923772217</v>
      </c>
      <c r="Y199" s="3">
        <f t="shared" si="101"/>
        <v>263175.45768917038</v>
      </c>
      <c r="Z199" s="3">
        <f t="shared" si="102"/>
        <v>131587.72884458519</v>
      </c>
      <c r="AA199" s="3">
        <f t="shared" si="97"/>
        <v>337001587.72884434</v>
      </c>
      <c r="AB199" s="3">
        <f t="shared" si="98"/>
        <v>28413.788282121863</v>
      </c>
      <c r="AC199" s="3">
        <f t="shared" si="99"/>
        <v>5263.5091537834051</v>
      </c>
      <c r="AD199" s="3">
        <f t="shared" si="100"/>
        <v>1052.7018307566814</v>
      </c>
    </row>
    <row r="200" spans="5:30" x14ac:dyDescent="0.55000000000000004">
      <c r="E200">
        <v>198</v>
      </c>
      <c r="F200">
        <f t="shared" si="103"/>
        <v>592.5</v>
      </c>
      <c r="G200">
        <f t="shared" si="104"/>
        <v>11.35523613963039</v>
      </c>
      <c r="H200" s="15">
        <f t="shared" si="80"/>
        <v>16.468272600000002</v>
      </c>
      <c r="I200" s="14">
        <f t="shared" si="81"/>
        <v>2.8891706315789479E-7</v>
      </c>
      <c r="J200" s="14">
        <f t="shared" si="82"/>
        <v>0.99535914873014764</v>
      </c>
      <c r="K200" s="14">
        <f t="shared" si="83"/>
        <v>2.3737977059901105E-5</v>
      </c>
      <c r="L200" s="14" t="str">
        <f t="shared" si="84"/>
        <v>Epidemic ongoing</v>
      </c>
      <c r="M200" s="14">
        <f t="shared" si="85"/>
        <v>2.5628753950320406E-6</v>
      </c>
      <c r="N200" s="14">
        <f t="shared" si="86"/>
        <v>4.617113292792463E-3</v>
      </c>
      <c r="O200" s="3">
        <f t="shared" si="87"/>
        <v>1353.064692414363</v>
      </c>
      <c r="P200" s="3">
        <f t="shared" si="88"/>
        <v>676.53234620718149</v>
      </c>
      <c r="Q200" s="38">
        <f t="shared" si="89"/>
        <v>135.3064692414363</v>
      </c>
      <c r="R200" s="38">
        <f t="shared" si="90"/>
        <v>676.53234620718149</v>
      </c>
      <c r="S200" s="38">
        <f t="shared" si="91"/>
        <v>1710676.5323462072</v>
      </c>
      <c r="T200" s="38">
        <f t="shared" si="92"/>
        <v>146.08389751682631</v>
      </c>
      <c r="U200" s="39">
        <f t="shared" si="93"/>
        <v>0.10796519806910276</v>
      </c>
      <c r="V200" s="38">
        <f t="shared" si="94"/>
        <v>27.06129384828726</v>
      </c>
      <c r="W200" s="3">
        <f t="shared" si="95"/>
        <v>0</v>
      </c>
      <c r="X200" s="3">
        <f t="shared" si="96"/>
        <v>5.412258769657452</v>
      </c>
      <c r="Y200" s="3">
        <f t="shared" si="101"/>
        <v>264528.52238158474</v>
      </c>
      <c r="Z200" s="3">
        <f t="shared" si="102"/>
        <v>132264.26119079237</v>
      </c>
      <c r="AA200" s="3">
        <f t="shared" si="97"/>
        <v>338712264.26119053</v>
      </c>
      <c r="AB200" s="3">
        <f t="shared" si="98"/>
        <v>28559.872179638689</v>
      </c>
      <c r="AC200" s="3">
        <f t="shared" si="99"/>
        <v>5290.5704476316923</v>
      </c>
      <c r="AD200" s="3">
        <f t="shared" si="100"/>
        <v>1058.1140895263388</v>
      </c>
    </row>
    <row r="201" spans="5:30" x14ac:dyDescent="0.55000000000000004">
      <c r="E201">
        <v>199</v>
      </c>
      <c r="F201">
        <f t="shared" si="103"/>
        <v>595.5</v>
      </c>
      <c r="G201">
        <f t="shared" si="104"/>
        <v>11.412731006160165</v>
      </c>
      <c r="H201" s="15">
        <f t="shared" si="80"/>
        <v>16.468272600000002</v>
      </c>
      <c r="I201" s="14">
        <f t="shared" si="81"/>
        <v>2.8891706315789479E-7</v>
      </c>
      <c r="J201" s="14">
        <f t="shared" si="82"/>
        <v>0.9953354398426455</v>
      </c>
      <c r="K201" s="14">
        <f t="shared" si="83"/>
        <v>2.3708887502138509E-5</v>
      </c>
      <c r="L201" s="14" t="str">
        <f t="shared" si="84"/>
        <v>Epidemic ongoing</v>
      </c>
      <c r="M201" s="14">
        <f t="shared" si="85"/>
        <v>2.5597357458992438E-6</v>
      </c>
      <c r="N201" s="14">
        <f t="shared" si="86"/>
        <v>4.6408512698523641E-3</v>
      </c>
      <c r="O201" s="3">
        <f t="shared" si="87"/>
        <v>1351.4065876218951</v>
      </c>
      <c r="P201" s="3">
        <f t="shared" si="88"/>
        <v>675.70329381094757</v>
      </c>
      <c r="Q201" s="38">
        <f t="shared" si="89"/>
        <v>135.14065876218953</v>
      </c>
      <c r="R201" s="38">
        <f t="shared" si="90"/>
        <v>675.70329381094757</v>
      </c>
      <c r="S201" s="38">
        <f t="shared" si="91"/>
        <v>1710675.7032938108</v>
      </c>
      <c r="T201" s="38">
        <f t="shared" si="92"/>
        <v>145.90493751625689</v>
      </c>
      <c r="U201" s="39">
        <f t="shared" si="93"/>
        <v>0.10796524070006908</v>
      </c>
      <c r="V201" s="38">
        <f t="shared" si="94"/>
        <v>27.028131752437904</v>
      </c>
      <c r="W201" s="3">
        <f t="shared" si="95"/>
        <v>0</v>
      </c>
      <c r="X201" s="3">
        <f t="shared" si="96"/>
        <v>5.405626350487581</v>
      </c>
      <c r="Y201" s="3">
        <f t="shared" si="101"/>
        <v>265879.92896920664</v>
      </c>
      <c r="Z201" s="3">
        <f t="shared" si="102"/>
        <v>132939.96448460332</v>
      </c>
      <c r="AA201" s="3">
        <f t="shared" si="97"/>
        <v>340422939.96448433</v>
      </c>
      <c r="AB201" s="3">
        <f t="shared" si="98"/>
        <v>28705.777117154947</v>
      </c>
      <c r="AC201" s="3">
        <f t="shared" si="99"/>
        <v>5317.5985793841301</v>
      </c>
      <c r="AD201" s="3">
        <f t="shared" si="100"/>
        <v>1063.5197158768265</v>
      </c>
    </row>
    <row r="202" spans="5:30" x14ac:dyDescent="0.55000000000000004">
      <c r="E202">
        <v>200</v>
      </c>
      <c r="F202">
        <f t="shared" si="103"/>
        <v>598.5</v>
      </c>
      <c r="G202">
        <f t="shared" si="104"/>
        <v>11.470225872689939</v>
      </c>
      <c r="H202" s="15">
        <f t="shared" si="80"/>
        <v>16.468272600000002</v>
      </c>
      <c r="I202" s="14">
        <f t="shared" si="81"/>
        <v>2.8891706315789479E-7</v>
      </c>
      <c r="J202" s="14">
        <f t="shared" si="82"/>
        <v>0.99531176021313283</v>
      </c>
      <c r="K202" s="14">
        <f t="shared" si="83"/>
        <v>2.3679629512662892E-5</v>
      </c>
      <c r="L202" s="14" t="str">
        <f t="shared" si="84"/>
        <v>Epidemic ongoing</v>
      </c>
      <c r="M202" s="14">
        <f t="shared" si="85"/>
        <v>2.5565779153546136E-6</v>
      </c>
      <c r="N202" s="14">
        <f t="shared" si="86"/>
        <v>4.6645601573545026E-3</v>
      </c>
      <c r="O202" s="3">
        <f t="shared" si="87"/>
        <v>1349.7388822217849</v>
      </c>
      <c r="P202" s="3">
        <f t="shared" si="88"/>
        <v>674.86944111089247</v>
      </c>
      <c r="Q202" s="38">
        <f t="shared" si="89"/>
        <v>134.97388822217849</v>
      </c>
      <c r="R202" s="38">
        <f t="shared" si="90"/>
        <v>674.86944111089247</v>
      </c>
      <c r="S202" s="38">
        <f t="shared" si="91"/>
        <v>1710674.8694411109</v>
      </c>
      <c r="T202" s="38">
        <f t="shared" si="92"/>
        <v>145.72494117521299</v>
      </c>
      <c r="U202" s="39">
        <f t="shared" si="93"/>
        <v>0.10796528357791497</v>
      </c>
      <c r="V202" s="38">
        <f t="shared" si="94"/>
        <v>26.9947776444357</v>
      </c>
      <c r="W202" s="3">
        <f t="shared" si="95"/>
        <v>0</v>
      </c>
      <c r="X202" s="3">
        <f t="shared" si="96"/>
        <v>5.3989555288871403</v>
      </c>
      <c r="Y202" s="3">
        <f t="shared" si="101"/>
        <v>267229.66785142844</v>
      </c>
      <c r="Z202" s="3">
        <f t="shared" si="102"/>
        <v>133614.83392571422</v>
      </c>
      <c r="AA202" s="3">
        <f t="shared" si="97"/>
        <v>342133614.83392543</v>
      </c>
      <c r="AB202" s="3">
        <f t="shared" si="98"/>
        <v>28851.502058330159</v>
      </c>
      <c r="AC202" s="3">
        <f t="shared" si="99"/>
        <v>5344.5933570285661</v>
      </c>
      <c r="AD202" s="3">
        <f t="shared" si="100"/>
        <v>1068.9186714057137</v>
      </c>
    </row>
    <row r="203" spans="5:30" x14ac:dyDescent="0.55000000000000004">
      <c r="E203">
        <v>201</v>
      </c>
      <c r="F203">
        <f t="shared" si="103"/>
        <v>601.5</v>
      </c>
      <c r="G203">
        <f t="shared" si="104"/>
        <v>11.527720739219713</v>
      </c>
      <c r="H203" s="15">
        <f t="shared" si="80"/>
        <v>16.468272600000002</v>
      </c>
      <c r="I203" s="14">
        <f t="shared" si="81"/>
        <v>2.8891706315789479E-7</v>
      </c>
      <c r="J203" s="14">
        <f t="shared" si="82"/>
        <v>0.99528811000572592</v>
      </c>
      <c r="K203" s="14">
        <f t="shared" si="83"/>
        <v>2.365020740691115E-5</v>
      </c>
      <c r="L203" s="14" t="str">
        <f t="shared" si="84"/>
        <v>Epidemic ongoing</v>
      </c>
      <c r="M203" s="14">
        <f t="shared" si="85"/>
        <v>2.5534023691228164E-6</v>
      </c>
      <c r="N203" s="14">
        <f t="shared" si="86"/>
        <v>4.6882397868671655E-3</v>
      </c>
      <c r="O203" s="3">
        <f t="shared" si="87"/>
        <v>1348.0618221939355</v>
      </c>
      <c r="P203" s="3">
        <f t="shared" si="88"/>
        <v>674.03091109696777</v>
      </c>
      <c r="Q203" s="38">
        <f t="shared" si="89"/>
        <v>134.80618221939355</v>
      </c>
      <c r="R203" s="38">
        <f t="shared" si="90"/>
        <v>674.03091109696777</v>
      </c>
      <c r="S203" s="38">
        <f t="shared" si="91"/>
        <v>1710674.0309110971</v>
      </c>
      <c r="T203" s="38">
        <f t="shared" si="92"/>
        <v>145.54393504000055</v>
      </c>
      <c r="U203" s="39">
        <f t="shared" si="93"/>
        <v>0.10796532669631692</v>
      </c>
      <c r="V203" s="38">
        <f t="shared" si="94"/>
        <v>26.961236443878711</v>
      </c>
      <c r="W203" s="3">
        <f t="shared" si="95"/>
        <v>0</v>
      </c>
      <c r="X203" s="3">
        <f t="shared" si="96"/>
        <v>5.3922472887757422</v>
      </c>
      <c r="Y203" s="3">
        <f t="shared" si="101"/>
        <v>268577.72967362235</v>
      </c>
      <c r="Z203" s="3">
        <f t="shared" si="102"/>
        <v>134288.86483681118</v>
      </c>
      <c r="AA203" s="3">
        <f t="shared" si="97"/>
        <v>343844288.86483651</v>
      </c>
      <c r="AB203" s="3">
        <f t="shared" si="98"/>
        <v>28997.04599337016</v>
      </c>
      <c r="AC203" s="3">
        <f t="shared" si="99"/>
        <v>5371.554593472445</v>
      </c>
      <c r="AD203" s="3">
        <f t="shared" si="100"/>
        <v>1074.3109186944894</v>
      </c>
    </row>
    <row r="204" spans="5:30" x14ac:dyDescent="0.55000000000000004">
      <c r="E204">
        <v>202</v>
      </c>
      <c r="F204">
        <f t="shared" si="103"/>
        <v>604.5</v>
      </c>
      <c r="G204">
        <f t="shared" si="104"/>
        <v>11.585215605749486</v>
      </c>
      <c r="H204" s="15">
        <f t="shared" si="80"/>
        <v>16.468272600000002</v>
      </c>
      <c r="I204" s="14">
        <f t="shared" si="81"/>
        <v>2.8891706315789479E-7</v>
      </c>
      <c r="J204" s="14">
        <f t="shared" si="82"/>
        <v>0.99526448938027101</v>
      </c>
      <c r="K204" s="14">
        <f t="shared" si="83"/>
        <v>2.3620625454912059E-5</v>
      </c>
      <c r="L204" s="14" t="str">
        <f t="shared" si="84"/>
        <v>Epidemic ongoing</v>
      </c>
      <c r="M204" s="14">
        <f t="shared" si="85"/>
        <v>2.5502095680288302E-6</v>
      </c>
      <c r="N204" s="14">
        <f t="shared" si="86"/>
        <v>4.7118899942740766E-3</v>
      </c>
      <c r="O204" s="3">
        <f t="shared" si="87"/>
        <v>1346.3756509299874</v>
      </c>
      <c r="P204" s="3">
        <f t="shared" si="88"/>
        <v>673.18782546499369</v>
      </c>
      <c r="Q204" s="38">
        <f t="shared" si="89"/>
        <v>134.63756509299876</v>
      </c>
      <c r="R204" s="38">
        <f t="shared" si="90"/>
        <v>673.18782546499369</v>
      </c>
      <c r="S204" s="38">
        <f t="shared" si="91"/>
        <v>1710673.1878254651</v>
      </c>
      <c r="T204" s="38">
        <f t="shared" si="92"/>
        <v>145.36194537764334</v>
      </c>
      <c r="U204" s="39">
        <f t="shared" si="93"/>
        <v>0.10796537004901782</v>
      </c>
      <c r="V204" s="38">
        <f t="shared" si="94"/>
        <v>26.927513018599747</v>
      </c>
      <c r="W204" s="3">
        <f t="shared" si="95"/>
        <v>0</v>
      </c>
      <c r="X204" s="3">
        <f t="shared" si="96"/>
        <v>5.3855026037199494</v>
      </c>
      <c r="Y204" s="3">
        <f t="shared" si="101"/>
        <v>269924.10532455234</v>
      </c>
      <c r="Z204" s="3">
        <f t="shared" si="102"/>
        <v>134962.05266227617</v>
      </c>
      <c r="AA204" s="3">
        <f t="shared" si="97"/>
        <v>345554962.05266196</v>
      </c>
      <c r="AB204" s="3">
        <f t="shared" si="98"/>
        <v>29142.407938747805</v>
      </c>
      <c r="AC204" s="3">
        <f t="shared" si="99"/>
        <v>5398.4821064910448</v>
      </c>
      <c r="AD204" s="3">
        <f t="shared" si="100"/>
        <v>1079.6964212982093</v>
      </c>
    </row>
    <row r="205" spans="5:30" x14ac:dyDescent="0.55000000000000004">
      <c r="E205">
        <v>203</v>
      </c>
      <c r="F205">
        <f t="shared" si="103"/>
        <v>607.5</v>
      </c>
      <c r="G205">
        <f t="shared" si="104"/>
        <v>11.64271047227926</v>
      </c>
      <c r="H205" s="15">
        <f t="shared" si="80"/>
        <v>16.468272600000002</v>
      </c>
      <c r="I205" s="14">
        <f t="shared" si="81"/>
        <v>2.8891706315789479E-7</v>
      </c>
      <c r="J205" s="14">
        <f t="shared" si="82"/>
        <v>0.99524089849238873</v>
      </c>
      <c r="K205" s="14">
        <f t="shared" si="83"/>
        <v>2.3590887882285472E-5</v>
      </c>
      <c r="L205" s="14" t="str">
        <f t="shared" si="84"/>
        <v>Epidemic ongoing</v>
      </c>
      <c r="M205" s="14">
        <f t="shared" si="85"/>
        <v>2.5469999681057934E-6</v>
      </c>
      <c r="N205" s="14">
        <f t="shared" si="86"/>
        <v>4.7355106197289887E-3</v>
      </c>
      <c r="O205" s="3">
        <f t="shared" si="87"/>
        <v>1344.6806092902718</v>
      </c>
      <c r="P205" s="3">
        <f t="shared" si="88"/>
        <v>672.34030464513592</v>
      </c>
      <c r="Q205" s="38">
        <f t="shared" si="89"/>
        <v>134.46806092902719</v>
      </c>
      <c r="R205" s="38">
        <f t="shared" si="90"/>
        <v>672.34030464513592</v>
      </c>
      <c r="S205" s="38">
        <f t="shared" si="91"/>
        <v>1710672.3403046452</v>
      </c>
      <c r="T205" s="38">
        <f t="shared" si="92"/>
        <v>145.1789981820302</v>
      </c>
      <c r="U205" s="39">
        <f t="shared" si="93"/>
        <v>0.10796541362982567</v>
      </c>
      <c r="V205" s="38">
        <f t="shared" si="94"/>
        <v>26.893612185805438</v>
      </c>
      <c r="W205" s="3">
        <f t="shared" si="95"/>
        <v>0</v>
      </c>
      <c r="X205" s="3">
        <f t="shared" si="96"/>
        <v>5.3787224371610876</v>
      </c>
      <c r="Y205" s="3">
        <f t="shared" si="101"/>
        <v>271268.78593384259</v>
      </c>
      <c r="Z205" s="3">
        <f t="shared" si="102"/>
        <v>135634.3929669213</v>
      </c>
      <c r="AA205" s="3">
        <f t="shared" si="97"/>
        <v>347265634.39296663</v>
      </c>
      <c r="AB205" s="3">
        <f t="shared" si="98"/>
        <v>29287.586936929834</v>
      </c>
      <c r="AC205" s="3">
        <f t="shared" si="99"/>
        <v>5425.3757186768498</v>
      </c>
      <c r="AD205" s="3">
        <f t="shared" si="100"/>
        <v>1085.0751437353704</v>
      </c>
    </row>
    <row r="206" spans="5:30" x14ac:dyDescent="0.55000000000000004">
      <c r="E206" s="21" t="s">
        <v>26</v>
      </c>
      <c r="F206" s="21"/>
      <c r="G206" s="21"/>
      <c r="H206" s="21"/>
      <c r="I206" s="21"/>
      <c r="J206" s="16">
        <f>J205</f>
        <v>0.99524089849238873</v>
      </c>
      <c r="K206" s="16">
        <f>K205</f>
        <v>2.3590887882285472E-5</v>
      </c>
      <c r="L206" s="16" t="str">
        <f>L205</f>
        <v>Epidemic ongoing</v>
      </c>
      <c r="M206" s="16">
        <f>M205</f>
        <v>2.5469999681057934E-6</v>
      </c>
      <c r="N206" s="16">
        <f>N205</f>
        <v>4.7355106197289887E-3</v>
      </c>
      <c r="O206" s="12">
        <f>SUM(O3:O205)</f>
        <v>271268.78593384259</v>
      </c>
      <c r="P206" s="12">
        <f t="shared" ref="P206:X206" si="105">SUM(P3:P205)</f>
        <v>135634.3929669213</v>
      </c>
      <c r="Q206" s="12">
        <f t="shared" si="105"/>
        <v>27126.878593384259</v>
      </c>
      <c r="R206" s="12">
        <f t="shared" si="105"/>
        <v>135634.3929669213</v>
      </c>
      <c r="S206" s="12">
        <f t="shared" si="105"/>
        <v>347265634.39296663</v>
      </c>
      <c r="T206" s="12">
        <f t="shared" si="105"/>
        <v>29287.586936929834</v>
      </c>
      <c r="U206" s="12">
        <f t="shared" si="105"/>
        <v>21.917022745257821</v>
      </c>
      <c r="V206" s="12">
        <f t="shared" si="105"/>
        <v>5425.3757186768498</v>
      </c>
      <c r="W206" s="12">
        <f t="shared" si="105"/>
        <v>0</v>
      </c>
      <c r="X206" s="12">
        <f t="shared" si="105"/>
        <v>1085.0751437353704</v>
      </c>
      <c r="Y206" s="12">
        <f t="shared" ref="Y206" si="106">Y205</f>
        <v>271268.78593384259</v>
      </c>
      <c r="Z206" s="12">
        <f t="shared" ref="Z206" si="107">Z205</f>
        <v>135634.3929669213</v>
      </c>
      <c r="AA206" s="12">
        <f t="shared" ref="AA206" si="108">AA205</f>
        <v>347265634.39296663</v>
      </c>
      <c r="AB206" s="12">
        <f t="shared" ref="AB206:AC206" si="109">AB205</f>
        <v>29287.586936929834</v>
      </c>
      <c r="AC206" s="12">
        <f t="shared" si="109"/>
        <v>5425.3757186768498</v>
      </c>
      <c r="AD206" s="12">
        <f>AD205</f>
        <v>1085.0751437353704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B81D-57DC-4136-8675-CEE8745895A4}">
  <dimension ref="A1:AP206"/>
  <sheetViews>
    <sheetView topLeftCell="A21" zoomScale="85" zoomScaleNormal="85" workbookViewId="0">
      <selection activeCell="J206" sqref="J206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8" width="10.41796875" customWidth="1"/>
    <col min="9" max="11" width="12.9453125" customWidth="1"/>
    <col min="12" max="12" width="22.62890625" customWidth="1"/>
    <col min="13" max="13" width="15.05078125" customWidth="1"/>
    <col min="14" max="14" width="15.83984375" customWidth="1"/>
    <col min="15" max="15" width="12.1015625" style="3" customWidth="1"/>
    <col min="16" max="17" width="13.7890625" style="3" customWidth="1"/>
    <col min="18" max="18" width="13.3671875" style="3" customWidth="1"/>
    <col min="19" max="19" width="12.578125" style="3" customWidth="1"/>
    <col min="20" max="20" width="12.47265625" style="3" customWidth="1"/>
    <col min="21" max="21" width="14.3671875" style="3" customWidth="1"/>
    <col min="22" max="24" width="10.578125" style="3" customWidth="1"/>
    <col min="25" max="27" width="16.05078125" style="3" customWidth="1"/>
    <col min="28" max="30" width="15.83984375" style="3" customWidth="1"/>
  </cols>
  <sheetData>
    <row r="1" spans="1:42" x14ac:dyDescent="0.55000000000000004">
      <c r="A1" s="18" t="s">
        <v>35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</row>
    <row r="2" spans="1:42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69</v>
      </c>
      <c r="H2" s="4" t="s">
        <v>30</v>
      </c>
      <c r="I2" s="4" t="s">
        <v>32</v>
      </c>
      <c r="J2" s="6" t="s">
        <v>36</v>
      </c>
      <c r="K2" s="6" t="s">
        <v>25</v>
      </c>
      <c r="L2" s="6" t="s">
        <v>41</v>
      </c>
      <c r="M2" s="6" t="s">
        <v>28</v>
      </c>
      <c r="N2" s="6" t="s">
        <v>40</v>
      </c>
      <c r="O2" s="5" t="s">
        <v>9</v>
      </c>
      <c r="P2" s="5" t="s">
        <v>10</v>
      </c>
      <c r="Q2" s="37" t="s">
        <v>66</v>
      </c>
      <c r="R2" s="37" t="s">
        <v>11</v>
      </c>
      <c r="S2" s="37" t="s">
        <v>17</v>
      </c>
      <c r="T2" s="37" t="s">
        <v>12</v>
      </c>
      <c r="U2" s="37" t="s">
        <v>16</v>
      </c>
      <c r="V2" s="37" t="s">
        <v>13</v>
      </c>
      <c r="W2" s="5" t="s">
        <v>19</v>
      </c>
      <c r="X2" s="5" t="s">
        <v>21</v>
      </c>
      <c r="Y2" s="5" t="s">
        <v>14</v>
      </c>
      <c r="Z2" s="5" t="s">
        <v>23</v>
      </c>
      <c r="AA2" s="5" t="s">
        <v>43</v>
      </c>
      <c r="AB2" s="5" t="s">
        <v>15</v>
      </c>
      <c r="AC2" s="5" t="s">
        <v>24</v>
      </c>
      <c r="AD2" s="5" t="s">
        <v>22</v>
      </c>
      <c r="AI2"/>
      <c r="AJ2"/>
      <c r="AK2"/>
      <c r="AL2"/>
      <c r="AM2"/>
      <c r="AN2"/>
      <c r="AO2"/>
      <c r="AP2"/>
    </row>
    <row r="3" spans="1:42" x14ac:dyDescent="0.55000000000000004">
      <c r="A3" t="s">
        <v>2</v>
      </c>
      <c r="C3" s="7">
        <v>4</v>
      </c>
      <c r="E3">
        <v>1</v>
      </c>
      <c r="F3">
        <f>(E3-0.5)*$C$4</f>
        <v>1.5</v>
      </c>
      <c r="G3">
        <f>F3*7/365.25</f>
        <v>2.8747433264887063E-2</v>
      </c>
      <c r="H3" s="15">
        <f t="shared" ref="H3:H66" si="0">IF(F3&lt;$C$10,IF(F3&lt;$C$9,$C$8*$C$4*$C$3,$C$8*$C$4*$C$3*(1-$C$19)),IF(F3&lt;$C$9,$C$8*$C$4*$C$23,$C$8*$C$4*$C$23*(1-$C$19)))</f>
        <v>60</v>
      </c>
      <c r="I3" s="14">
        <f>H3/$D$6</f>
        <v>1.0526315789473683E-6</v>
      </c>
      <c r="J3" s="14">
        <f>1-$I$3</f>
        <v>0.9999989473684211</v>
      </c>
      <c r="K3" s="14">
        <f>1-J3</f>
        <v>1.0526315789016749E-6</v>
      </c>
      <c r="L3" s="14" t="str">
        <f>IF(K3*$D$6&lt;0.1,"Eliminated",IF(K3*$D$6&lt;1,"Possibly eliminated",IF(K3*$D$6&lt;10,"Approaching elimination", "Epidemic ongoing")))</f>
        <v>Epidemic ongoing</v>
      </c>
      <c r="M3" s="14">
        <f t="shared" ref="M3:M66" si="1">K3*U3</f>
        <v>1.1368258543447119E-7</v>
      </c>
      <c r="N3" s="14">
        <v>0</v>
      </c>
      <c r="O3" s="3">
        <f t="shared" ref="O3:O66" si="2">K3*$D$6</f>
        <v>59.99999999739547</v>
      </c>
      <c r="P3" s="3">
        <f t="shared" ref="P3:P66" si="3">O3*(1-$C$5)</f>
        <v>29.999999998697735</v>
      </c>
      <c r="Q3" s="38">
        <f>P3*$C$13</f>
        <v>5.999999999739547</v>
      </c>
      <c r="R3" s="38">
        <f t="shared" ref="R3:R66" si="4">O3*$C$5</f>
        <v>29.999999998697735</v>
      </c>
      <c r="S3" s="38">
        <f>($D$6*$C$7*$C$4)+P3</f>
        <v>1710029.9999999986</v>
      </c>
      <c r="T3" s="38">
        <f>IF(($D$18*$C$4)&gt;Q3,Q3+((($D$18*$C$4)-Q3)*(P3-Q3)/S3),$D$18*$C$4)</f>
        <v>6.4799073697648586</v>
      </c>
      <c r="U3" s="39">
        <f>IF(O3&gt;0.1,T3/O3,0)</f>
        <v>0.10799845616743572</v>
      </c>
      <c r="V3" s="38">
        <f t="shared" ref="V3:V66" si="5">P3*$C$14</f>
        <v>1.1999999999479094</v>
      </c>
      <c r="W3" s="3">
        <f t="shared" ref="W3:W66" si="6">IF(V3&gt;($C$6*1000000*$C$15),V3-($C$6*1000000*$C$15),0)</f>
        <v>0</v>
      </c>
      <c r="X3" s="3">
        <f t="shared" ref="X3:X66" si="7">((V3-W3)*$C$16)+(W3*$C$17)</f>
        <v>0.23999999998958188</v>
      </c>
      <c r="Y3" s="3">
        <f>O3</f>
        <v>59.99999999739547</v>
      </c>
      <c r="Z3" s="3">
        <f>P3</f>
        <v>29.999999998697735</v>
      </c>
      <c r="AA3" s="3">
        <f>S3</f>
        <v>1710029.9999999986</v>
      </c>
      <c r="AB3" s="3">
        <f>T3</f>
        <v>6.4799073697648586</v>
      </c>
      <c r="AC3" s="3">
        <f>V3</f>
        <v>1.1999999999479094</v>
      </c>
      <c r="AD3" s="3">
        <f>X3</f>
        <v>0.23999999998958188</v>
      </c>
    </row>
    <row r="4" spans="1:42" x14ac:dyDescent="0.55000000000000004">
      <c r="A4" t="s">
        <v>4</v>
      </c>
      <c r="C4" s="8">
        <v>3</v>
      </c>
      <c r="E4">
        <v>2</v>
      </c>
      <c r="F4">
        <f t="shared" ref="F4:F67" si="8">(E4-0.5)*$C$4</f>
        <v>4.5</v>
      </c>
      <c r="G4">
        <f t="shared" ref="G4:G67" si="9">F4*7/365.25</f>
        <v>8.6242299794661192E-2</v>
      </c>
      <c r="H4" s="15">
        <f t="shared" si="0"/>
        <v>60</v>
      </c>
      <c r="I4" s="14">
        <f t="shared" ref="I4:I67" si="10">H4/$D$6</f>
        <v>1.0526315789473683E-6</v>
      </c>
      <c r="J4" s="14">
        <f t="shared" ref="J4:J67" si="11">IF(AND(F3&gt;$C$10,F3&lt;$C$12),(J3-I3)*((1-K3+(M3*$C$20))^$C$23),(J3-I3)*((1-K3+(M3*$C$20))^$C$3))</f>
        <v>0.99999409348125545</v>
      </c>
      <c r="K4" s="14">
        <f>IF(L3="Eliminated",0,J3-J4)</f>
        <v>4.8538871656456095E-6</v>
      </c>
      <c r="L4" s="14" t="str">
        <f t="shared" ref="L4:L67" si="12">IF(K4*$D$6&lt;0.1,"Eliminated",IF(K4*$D$6&lt;1,"Possibly eliminated",IF(K4*$D$6&lt;10,"Approaching elimination", "Epidemic ongoing")))</f>
        <v>Epidemic ongoing</v>
      </c>
      <c r="M4" s="14">
        <f t="shared" si="1"/>
        <v>5.2418526169469545E-7</v>
      </c>
      <c r="N4" s="14">
        <f>N3+K3</f>
        <v>1.0526315789016749E-6</v>
      </c>
      <c r="O4" s="3">
        <f t="shared" si="2"/>
        <v>276.67156844179976</v>
      </c>
      <c r="P4" s="3">
        <f t="shared" si="3"/>
        <v>138.33578422089988</v>
      </c>
      <c r="Q4" s="38">
        <f t="shared" ref="Q4:Q67" si="13">P4*$C$13</f>
        <v>27.667156844179978</v>
      </c>
      <c r="R4" s="38">
        <f t="shared" si="4"/>
        <v>138.33578422089988</v>
      </c>
      <c r="S4" s="38">
        <f t="shared" ref="S4:S67" si="14">($D$6*$C$7*$C$4)+P4</f>
        <v>1710138.3357842208</v>
      </c>
      <c r="T4" s="38">
        <f t="shared" ref="T4:T67" si="15">IF(($D$18*$C$4)&gt;Q4,Q4+((($D$18*$C$4)-Q4)*(P4-Q4)/S4),$D$18*$C$4)</f>
        <v>29.878559916597645</v>
      </c>
      <c r="U4" s="39">
        <f t="shared" ref="U4:U67" si="16">IF(O4&gt;0.1,T4/O4,0)</f>
        <v>0.10799288154136032</v>
      </c>
      <c r="V4" s="38">
        <f t="shared" si="5"/>
        <v>5.5334313688359957</v>
      </c>
      <c r="W4" s="3">
        <f t="shared" si="6"/>
        <v>0</v>
      </c>
      <c r="X4" s="3">
        <f t="shared" si="7"/>
        <v>1.1066862737671992</v>
      </c>
      <c r="Y4" s="3">
        <f t="shared" ref="Y4:Z19" si="17">O4+Y3</f>
        <v>336.67156843919525</v>
      </c>
      <c r="Z4" s="3">
        <f t="shared" si="17"/>
        <v>168.33578421959763</v>
      </c>
      <c r="AA4" s="3">
        <f>S4+AA3</f>
        <v>3420168.3357842192</v>
      </c>
      <c r="AB4" s="3">
        <f>AB3+T4</f>
        <v>36.358467286362504</v>
      </c>
      <c r="AC4" s="3">
        <f>AC3+V4</f>
        <v>6.7334313687839051</v>
      </c>
      <c r="AD4" s="3">
        <f>AD3+X4</f>
        <v>1.3466862737567811</v>
      </c>
    </row>
    <row r="5" spans="1:42" x14ac:dyDescent="0.55000000000000004">
      <c r="A5" t="s">
        <v>27</v>
      </c>
      <c r="C5" s="9">
        <v>0.5</v>
      </c>
      <c r="E5">
        <v>3</v>
      </c>
      <c r="F5">
        <f t="shared" si="8"/>
        <v>7.5</v>
      </c>
      <c r="G5">
        <f t="shared" si="9"/>
        <v>0.14373716632443531</v>
      </c>
      <c r="H5" s="15">
        <f t="shared" si="0"/>
        <v>17.340825599999992</v>
      </c>
      <c r="I5" s="14">
        <f t="shared" si="10"/>
        <v>3.0422501052631564E-7</v>
      </c>
      <c r="J5" s="14">
        <f t="shared" si="11"/>
        <v>0.99997551260515627</v>
      </c>
      <c r="K5" s="14">
        <f t="shared" ref="K5:K68" si="18">IF(L4="Eliminated",0,J4-J5)</f>
        <v>1.8580876099183463E-5</v>
      </c>
      <c r="L5" s="14" t="str">
        <f t="shared" si="12"/>
        <v>Epidemic ongoing</v>
      </c>
      <c r="M5" s="14">
        <f t="shared" si="1"/>
        <v>2.0062284103386991E-6</v>
      </c>
      <c r="N5" s="14">
        <f t="shared" ref="N5:N68" si="19">N4+K4</f>
        <v>5.9065187445472844E-6</v>
      </c>
      <c r="O5" s="3">
        <f t="shared" si="2"/>
        <v>1059.1099376534573</v>
      </c>
      <c r="P5" s="3">
        <f t="shared" si="3"/>
        <v>529.55496882672867</v>
      </c>
      <c r="Q5" s="38">
        <f t="shared" si="13"/>
        <v>105.91099376534574</v>
      </c>
      <c r="R5" s="38">
        <f t="shared" si="4"/>
        <v>529.55496882672867</v>
      </c>
      <c r="S5" s="38">
        <f t="shared" si="14"/>
        <v>1710529.5549688267</v>
      </c>
      <c r="T5" s="38">
        <f t="shared" si="15"/>
        <v>114.35501938930584</v>
      </c>
      <c r="U5" s="39">
        <f t="shared" si="16"/>
        <v>0.10797275648519408</v>
      </c>
      <c r="V5" s="38">
        <f t="shared" si="5"/>
        <v>21.182198753069148</v>
      </c>
      <c r="W5" s="3">
        <f t="shared" si="6"/>
        <v>0</v>
      </c>
      <c r="X5" s="3">
        <f t="shared" si="7"/>
        <v>4.2364397506138296</v>
      </c>
      <c r="Y5" s="3">
        <f t="shared" si="17"/>
        <v>1395.7815060926525</v>
      </c>
      <c r="Z5" s="3">
        <f t="shared" si="17"/>
        <v>697.89075304632627</v>
      </c>
      <c r="AA5" s="3">
        <f t="shared" ref="AA5:AA68" si="20">S5+AA4</f>
        <v>5130697.8907530457</v>
      </c>
      <c r="AB5" s="3">
        <f t="shared" ref="AB5:AB12" si="21">AB4+T5</f>
        <v>150.71348667566835</v>
      </c>
      <c r="AC5" s="3">
        <f t="shared" ref="AC5:AC12" si="22">AC4+V5</f>
        <v>27.915630121853052</v>
      </c>
      <c r="AD5" s="3">
        <f t="shared" ref="AD5:AD12" si="23">AD4+X5</f>
        <v>5.5831260243706105</v>
      </c>
    </row>
    <row r="6" spans="1:42" x14ac:dyDescent="0.55000000000000004">
      <c r="A6" t="s">
        <v>5</v>
      </c>
      <c r="C6" s="8">
        <v>57</v>
      </c>
      <c r="D6" s="3">
        <f>C6*1000000</f>
        <v>57000000</v>
      </c>
      <c r="E6">
        <v>4</v>
      </c>
      <c r="F6">
        <f t="shared" si="8"/>
        <v>10.5</v>
      </c>
      <c r="G6">
        <f t="shared" si="9"/>
        <v>0.20123203285420946</v>
      </c>
      <c r="H6" s="15">
        <f t="shared" si="0"/>
        <v>17.340825599999992</v>
      </c>
      <c r="I6" s="14">
        <f t="shared" si="10"/>
        <v>3.0422501052631564E-7</v>
      </c>
      <c r="J6" s="14">
        <f t="shared" si="11"/>
        <v>0.99995581575027337</v>
      </c>
      <c r="K6" s="14">
        <f t="shared" si="18"/>
        <v>1.9696854882900183E-5</v>
      </c>
      <c r="L6" s="14" t="str">
        <f t="shared" si="12"/>
        <v>Epidemic ongoing</v>
      </c>
      <c r="M6" s="14">
        <f t="shared" si="1"/>
        <v>2.1266914971539769E-6</v>
      </c>
      <c r="N6" s="14">
        <f t="shared" si="19"/>
        <v>2.4487394843730748E-5</v>
      </c>
      <c r="O6" s="3">
        <f t="shared" si="2"/>
        <v>1122.7207283253103</v>
      </c>
      <c r="P6" s="3">
        <f t="shared" si="3"/>
        <v>561.36036416265517</v>
      </c>
      <c r="Q6" s="38">
        <f t="shared" si="13"/>
        <v>112.27207283253104</v>
      </c>
      <c r="R6" s="38">
        <f t="shared" si="4"/>
        <v>561.36036416265517</v>
      </c>
      <c r="S6" s="38">
        <f t="shared" si="14"/>
        <v>1710561.3603641626</v>
      </c>
      <c r="T6" s="38">
        <f t="shared" si="15"/>
        <v>121.22141533777668</v>
      </c>
      <c r="U6" s="39">
        <f t="shared" si="16"/>
        <v>0.10797112076000841</v>
      </c>
      <c r="V6" s="38">
        <f t="shared" si="5"/>
        <v>22.454414566506209</v>
      </c>
      <c r="W6" s="3">
        <f t="shared" si="6"/>
        <v>0</v>
      </c>
      <c r="X6" s="3">
        <f t="shared" si="7"/>
        <v>4.4908829133012418</v>
      </c>
      <c r="Y6" s="3">
        <f t="shared" si="17"/>
        <v>2518.5022344179629</v>
      </c>
      <c r="Z6" s="3">
        <f t="shared" si="17"/>
        <v>1259.2511172089814</v>
      </c>
      <c r="AA6" s="3">
        <f t="shared" si="20"/>
        <v>6841259.251117208</v>
      </c>
      <c r="AB6" s="3">
        <f t="shared" si="21"/>
        <v>271.93490201344503</v>
      </c>
      <c r="AC6" s="3">
        <f t="shared" si="22"/>
        <v>50.370044688359258</v>
      </c>
      <c r="AD6" s="3">
        <f t="shared" si="23"/>
        <v>10.074008937671852</v>
      </c>
    </row>
    <row r="7" spans="1:42" x14ac:dyDescent="0.55000000000000004">
      <c r="A7" t="s">
        <v>18</v>
      </c>
      <c r="C7" s="10">
        <v>0.01</v>
      </c>
      <c r="D7" s="3">
        <f>C7*D6</f>
        <v>570000</v>
      </c>
      <c r="E7">
        <v>5</v>
      </c>
      <c r="F7">
        <f t="shared" si="8"/>
        <v>13.5</v>
      </c>
      <c r="G7">
        <f t="shared" si="9"/>
        <v>0.25872689938398358</v>
      </c>
      <c r="H7" s="15">
        <f t="shared" si="0"/>
        <v>17.340825599999992</v>
      </c>
      <c r="I7" s="14">
        <f t="shared" si="10"/>
        <v>3.0422501052631564E-7</v>
      </c>
      <c r="J7" s="14">
        <f t="shared" si="11"/>
        <v>0.99993495453519987</v>
      </c>
      <c r="K7" s="14">
        <f t="shared" si="18"/>
        <v>2.0861215073497696E-5</v>
      </c>
      <c r="L7" s="14" t="str">
        <f t="shared" si="12"/>
        <v>Epidemic ongoing</v>
      </c>
      <c r="M7" s="14">
        <f t="shared" si="1"/>
        <v>2.2523731706835421E-6</v>
      </c>
      <c r="N7" s="14">
        <f t="shared" si="19"/>
        <v>4.4184249726630931E-5</v>
      </c>
      <c r="O7" s="3">
        <f t="shared" si="2"/>
        <v>1189.0892591893687</v>
      </c>
      <c r="P7" s="3">
        <f t="shared" si="3"/>
        <v>594.54462959468435</v>
      </c>
      <c r="Q7" s="38">
        <f t="shared" si="13"/>
        <v>118.90892591893687</v>
      </c>
      <c r="R7" s="38">
        <f t="shared" si="4"/>
        <v>594.54462959468435</v>
      </c>
      <c r="S7" s="38">
        <f t="shared" si="14"/>
        <v>1710594.5446295948</v>
      </c>
      <c r="T7" s="38">
        <f t="shared" si="15"/>
        <v>128.3852707289619</v>
      </c>
      <c r="U7" s="39">
        <f t="shared" si="16"/>
        <v>0.1079694141855131</v>
      </c>
      <c r="V7" s="38">
        <f t="shared" si="5"/>
        <v>23.781785183787374</v>
      </c>
      <c r="W7" s="3">
        <f t="shared" si="6"/>
        <v>0</v>
      </c>
      <c r="X7" s="3">
        <f t="shared" si="7"/>
        <v>4.7563570367574748</v>
      </c>
      <c r="Y7" s="3">
        <f t="shared" si="17"/>
        <v>3707.5914936073314</v>
      </c>
      <c r="Z7" s="3">
        <f t="shared" si="17"/>
        <v>1853.7957468036657</v>
      </c>
      <c r="AA7" s="3">
        <f t="shared" si="20"/>
        <v>8551853.7957468033</v>
      </c>
      <c r="AB7" s="3">
        <f t="shared" si="21"/>
        <v>400.32017274240695</v>
      </c>
      <c r="AC7" s="3">
        <f t="shared" si="22"/>
        <v>74.151829872146635</v>
      </c>
      <c r="AD7" s="3">
        <f t="shared" si="23"/>
        <v>14.830365974429327</v>
      </c>
    </row>
    <row r="8" spans="1:42" x14ac:dyDescent="0.55000000000000004">
      <c r="A8" s="33" t="s">
        <v>34</v>
      </c>
      <c r="C8" s="8">
        <v>5</v>
      </c>
      <c r="D8" s="3"/>
      <c r="E8">
        <v>6</v>
      </c>
      <c r="F8">
        <f t="shared" si="8"/>
        <v>16.5</v>
      </c>
      <c r="G8">
        <f t="shared" si="9"/>
        <v>0.31622176591375772</v>
      </c>
      <c r="H8" s="15">
        <f t="shared" si="0"/>
        <v>17.340825599999992</v>
      </c>
      <c r="I8" s="14">
        <f t="shared" si="10"/>
        <v>3.0422501052631564E-7</v>
      </c>
      <c r="J8" s="14">
        <f t="shared" si="11"/>
        <v>0.99991287853285293</v>
      </c>
      <c r="K8" s="14">
        <f t="shared" si="18"/>
        <v>2.2076002346937962E-5</v>
      </c>
      <c r="L8" s="14" t="str">
        <f t="shared" si="12"/>
        <v>Epidemic ongoing</v>
      </c>
      <c r="M8" s="14">
        <f t="shared" si="1"/>
        <v>2.3834937365404776E-6</v>
      </c>
      <c r="N8" s="14">
        <f t="shared" si="19"/>
        <v>6.5045464800128627E-5</v>
      </c>
      <c r="O8" s="3">
        <f t="shared" si="2"/>
        <v>1258.3321337754637</v>
      </c>
      <c r="P8" s="3">
        <f t="shared" si="3"/>
        <v>629.16606688773186</v>
      </c>
      <c r="Q8" s="38">
        <f t="shared" si="13"/>
        <v>125.83321337754637</v>
      </c>
      <c r="R8" s="38">
        <f t="shared" si="4"/>
        <v>629.16606688773186</v>
      </c>
      <c r="S8" s="38">
        <f t="shared" si="14"/>
        <v>1710629.1660668878</v>
      </c>
      <c r="T8" s="38">
        <f t="shared" si="15"/>
        <v>135.85914298280721</v>
      </c>
      <c r="U8" s="39">
        <f t="shared" si="16"/>
        <v>0.10796763377183997</v>
      </c>
      <c r="V8" s="38">
        <f t="shared" si="5"/>
        <v>25.166642675509276</v>
      </c>
      <c r="W8" s="3">
        <f t="shared" si="6"/>
        <v>0</v>
      </c>
      <c r="X8" s="3">
        <f t="shared" si="7"/>
        <v>5.0333285351018553</v>
      </c>
      <c r="Y8" s="3">
        <f t="shared" si="17"/>
        <v>4965.9236273827955</v>
      </c>
      <c r="Z8" s="3">
        <f>P8+Z7</f>
        <v>2482.9618136913978</v>
      </c>
      <c r="AA8" s="3">
        <f t="shared" si="20"/>
        <v>10262482.961813692</v>
      </c>
      <c r="AB8" s="3">
        <f t="shared" si="21"/>
        <v>536.17931572521411</v>
      </c>
      <c r="AC8" s="3">
        <f t="shared" si="22"/>
        <v>99.318472547655915</v>
      </c>
      <c r="AD8" s="3">
        <f t="shared" si="23"/>
        <v>19.863694509531182</v>
      </c>
    </row>
    <row r="9" spans="1:42" x14ac:dyDescent="0.55000000000000004">
      <c r="A9" s="34" t="s">
        <v>29</v>
      </c>
      <c r="C9" s="8">
        <v>2</v>
      </c>
      <c r="D9" s="3"/>
      <c r="E9">
        <v>7</v>
      </c>
      <c r="F9">
        <f t="shared" si="8"/>
        <v>19.5</v>
      </c>
      <c r="G9">
        <f t="shared" si="9"/>
        <v>0.37371663244353182</v>
      </c>
      <c r="H9" s="15">
        <f t="shared" si="0"/>
        <v>17.340825599999992</v>
      </c>
      <c r="I9" s="14">
        <f t="shared" si="10"/>
        <v>3.0422501052631564E-7</v>
      </c>
      <c r="J9" s="14">
        <f t="shared" si="11"/>
        <v>0.99988953518923829</v>
      </c>
      <c r="K9" s="14">
        <f t="shared" si="18"/>
        <v>2.334334361464574E-5</v>
      </c>
      <c r="L9" s="14" t="str">
        <f t="shared" si="12"/>
        <v>Epidemic ongoing</v>
      </c>
      <c r="M9" s="14">
        <f t="shared" si="1"/>
        <v>2.5202822173820072E-6</v>
      </c>
      <c r="N9" s="14">
        <f t="shared" si="19"/>
        <v>8.7121467147066589E-5</v>
      </c>
      <c r="O9" s="3">
        <f t="shared" si="2"/>
        <v>1330.5705860348071</v>
      </c>
      <c r="P9" s="3">
        <f t="shared" si="3"/>
        <v>665.28529301740355</v>
      </c>
      <c r="Q9" s="38">
        <f t="shared" si="13"/>
        <v>133.05705860348073</v>
      </c>
      <c r="R9" s="38">
        <f t="shared" si="4"/>
        <v>665.28529301740355</v>
      </c>
      <c r="S9" s="38">
        <f t="shared" si="14"/>
        <v>1710665.2852930175</v>
      </c>
      <c r="T9" s="38">
        <f t="shared" si="15"/>
        <v>143.65608639077439</v>
      </c>
      <c r="U9" s="39">
        <f t="shared" si="16"/>
        <v>0.1079657764109152</v>
      </c>
      <c r="V9" s="38">
        <f t="shared" si="5"/>
        <v>26.611411720696143</v>
      </c>
      <c r="W9" s="3">
        <f t="shared" si="6"/>
        <v>0</v>
      </c>
      <c r="X9" s="3">
        <f t="shared" si="7"/>
        <v>5.3222823441392286</v>
      </c>
      <c r="Y9" s="3">
        <f t="shared" si="17"/>
        <v>6296.4942134176026</v>
      </c>
      <c r="Z9" s="3">
        <f t="shared" si="17"/>
        <v>3148.2471067088013</v>
      </c>
      <c r="AA9" s="3">
        <f t="shared" si="20"/>
        <v>11973148.247106709</v>
      </c>
      <c r="AB9" s="3">
        <f t="shared" si="21"/>
        <v>679.83540211598847</v>
      </c>
      <c r="AC9" s="3">
        <f t="shared" si="22"/>
        <v>125.92988426835205</v>
      </c>
      <c r="AD9" s="3">
        <f t="shared" si="23"/>
        <v>25.185976853670411</v>
      </c>
    </row>
    <row r="10" spans="1:42" x14ac:dyDescent="0.55000000000000004">
      <c r="A10" s="34" t="s">
        <v>3</v>
      </c>
      <c r="C10" s="8">
        <v>5</v>
      </c>
      <c r="D10" s="3"/>
      <c r="E10">
        <v>8</v>
      </c>
      <c r="F10">
        <f t="shared" si="8"/>
        <v>22.5</v>
      </c>
      <c r="G10">
        <f t="shared" si="9"/>
        <v>0.43121149897330596</v>
      </c>
      <c r="H10" s="15">
        <f t="shared" si="0"/>
        <v>17.340825599999992</v>
      </c>
      <c r="I10" s="14">
        <f t="shared" si="10"/>
        <v>3.0422501052631564E-7</v>
      </c>
      <c r="J10" s="14">
        <f t="shared" si="11"/>
        <v>0.99986486973948885</v>
      </c>
      <c r="K10" s="14">
        <f t="shared" si="18"/>
        <v>2.4665449749439183E-5</v>
      </c>
      <c r="L10" s="14" t="str">
        <f t="shared" si="12"/>
        <v>Epidemic ongoing</v>
      </c>
      <c r="M10" s="14">
        <f t="shared" si="1"/>
        <v>2.6629766424672339E-6</v>
      </c>
      <c r="N10" s="14">
        <f t="shared" si="19"/>
        <v>1.1046481076171233E-4</v>
      </c>
      <c r="O10" s="3">
        <f t="shared" si="2"/>
        <v>1405.9306357180335</v>
      </c>
      <c r="P10" s="3">
        <f t="shared" si="3"/>
        <v>702.96531785901675</v>
      </c>
      <c r="Q10" s="38">
        <f t="shared" si="13"/>
        <v>140.59306357180336</v>
      </c>
      <c r="R10" s="38">
        <f t="shared" si="4"/>
        <v>702.96531785901675</v>
      </c>
      <c r="S10" s="38">
        <f t="shared" si="14"/>
        <v>1710702.9653178591</v>
      </c>
      <c r="T10" s="38">
        <f t="shared" si="15"/>
        <v>151.78966862063234</v>
      </c>
      <c r="U10" s="39">
        <f t="shared" si="16"/>
        <v>0.10796383887254202</v>
      </c>
      <c r="V10" s="38">
        <f t="shared" si="5"/>
        <v>28.118612714360669</v>
      </c>
      <c r="W10" s="3">
        <f t="shared" si="6"/>
        <v>0</v>
      </c>
      <c r="X10" s="3">
        <f t="shared" si="7"/>
        <v>5.6237225428721338</v>
      </c>
      <c r="Y10" s="3">
        <f t="shared" si="17"/>
        <v>7702.4248491356357</v>
      </c>
      <c r="Z10" s="3">
        <f t="shared" si="17"/>
        <v>3851.2124245678178</v>
      </c>
      <c r="AA10" s="3">
        <f t="shared" si="20"/>
        <v>13683851.212424567</v>
      </c>
      <c r="AB10" s="3">
        <f t="shared" si="21"/>
        <v>831.62507073662084</v>
      </c>
      <c r="AC10" s="3">
        <f t="shared" si="22"/>
        <v>154.04849698271272</v>
      </c>
      <c r="AD10" s="3">
        <f t="shared" si="23"/>
        <v>30.809699396542545</v>
      </c>
    </row>
    <row r="11" spans="1:42" x14ac:dyDescent="0.55000000000000004">
      <c r="A11" s="34" t="s">
        <v>46</v>
      </c>
      <c r="C11" s="8">
        <v>10000</v>
      </c>
      <c r="D11" s="3"/>
      <c r="E11">
        <v>9</v>
      </c>
      <c r="F11">
        <f t="shared" si="8"/>
        <v>25.5</v>
      </c>
      <c r="G11">
        <f t="shared" si="9"/>
        <v>0.48870636550308011</v>
      </c>
      <c r="H11" s="15">
        <f t="shared" si="0"/>
        <v>17.340825599999992</v>
      </c>
      <c r="I11" s="14">
        <f t="shared" si="10"/>
        <v>3.0422501052631564E-7</v>
      </c>
      <c r="J11" s="14">
        <f t="shared" si="11"/>
        <v>0.99983882512113509</v>
      </c>
      <c r="K11" s="14">
        <f t="shared" si="18"/>
        <v>2.604461835375993E-5</v>
      </c>
      <c r="L11" s="14" t="str">
        <f t="shared" si="12"/>
        <v>Epidemic ongoing</v>
      </c>
      <c r="M11" s="14">
        <f t="shared" si="1"/>
        <v>2.8118243413903149E-6</v>
      </c>
      <c r="N11" s="14">
        <f t="shared" si="19"/>
        <v>1.3513026051115151E-4</v>
      </c>
      <c r="O11" s="3">
        <f t="shared" si="2"/>
        <v>1484.5432461643161</v>
      </c>
      <c r="P11" s="3">
        <f t="shared" si="3"/>
        <v>742.27162308215804</v>
      </c>
      <c r="Q11" s="38">
        <f t="shared" si="13"/>
        <v>148.45432461643162</v>
      </c>
      <c r="R11" s="38">
        <f t="shared" si="4"/>
        <v>742.27162308215804</v>
      </c>
      <c r="S11" s="38">
        <f t="shared" si="14"/>
        <v>1710742.2716230822</v>
      </c>
      <c r="T11" s="38">
        <f t="shared" si="15"/>
        <v>160.27398745924796</v>
      </c>
      <c r="U11" s="39">
        <f t="shared" si="16"/>
        <v>0.10796181780042809</v>
      </c>
      <c r="V11" s="38">
        <f t="shared" si="5"/>
        <v>29.690864923286323</v>
      </c>
      <c r="W11" s="3">
        <f t="shared" si="6"/>
        <v>0</v>
      </c>
      <c r="X11" s="3">
        <f t="shared" si="7"/>
        <v>5.9381729846572648</v>
      </c>
      <c r="Y11" s="3">
        <f t="shared" si="17"/>
        <v>9186.9680952999515</v>
      </c>
      <c r="Z11" s="3">
        <f t="shared" si="17"/>
        <v>4593.4840476499758</v>
      </c>
      <c r="AA11" s="3">
        <f t="shared" si="20"/>
        <v>15394593.484047649</v>
      </c>
      <c r="AB11" s="3">
        <f t="shared" si="21"/>
        <v>991.89905819586875</v>
      </c>
      <c r="AC11" s="3">
        <f t="shared" si="22"/>
        <v>183.73936190599903</v>
      </c>
      <c r="AD11" s="3">
        <f t="shared" si="23"/>
        <v>36.747872381199812</v>
      </c>
    </row>
    <row r="12" spans="1:42" x14ac:dyDescent="0.55000000000000004">
      <c r="A12" s="34" t="s">
        <v>33</v>
      </c>
      <c r="C12" s="25">
        <f>C11+C10</f>
        <v>10005</v>
      </c>
      <c r="D12" s="3"/>
      <c r="E12">
        <v>10</v>
      </c>
      <c r="F12">
        <f t="shared" si="8"/>
        <v>28.5</v>
      </c>
      <c r="G12">
        <f t="shared" si="9"/>
        <v>0.5462012320328542</v>
      </c>
      <c r="H12" s="15">
        <f t="shared" si="0"/>
        <v>17.340825599999992</v>
      </c>
      <c r="I12" s="14">
        <f t="shared" si="10"/>
        <v>3.0422501052631564E-7</v>
      </c>
      <c r="J12" s="14">
        <f t="shared" si="11"/>
        <v>0.99981134188456922</v>
      </c>
      <c r="K12" s="14">
        <f t="shared" si="18"/>
        <v>2.7483236565872815E-5</v>
      </c>
      <c r="L12" s="14" t="str">
        <f t="shared" si="12"/>
        <v>Epidemic ongoing</v>
      </c>
      <c r="M12" s="14">
        <f t="shared" si="1"/>
        <v>2.9670822414924203E-6</v>
      </c>
      <c r="N12" s="14">
        <f t="shared" si="19"/>
        <v>1.6117487886491144E-4</v>
      </c>
      <c r="O12" s="3">
        <f t="shared" si="2"/>
        <v>1566.5444842547504</v>
      </c>
      <c r="P12" s="3">
        <f t="shared" si="3"/>
        <v>783.27224212737519</v>
      </c>
      <c r="Q12" s="38">
        <f t="shared" si="13"/>
        <v>156.65444842547504</v>
      </c>
      <c r="R12" s="38">
        <f t="shared" si="4"/>
        <v>783.27224212737519</v>
      </c>
      <c r="S12" s="38">
        <f t="shared" si="14"/>
        <v>1710783.2722421275</v>
      </c>
      <c r="T12" s="38">
        <f t="shared" si="15"/>
        <v>169.12368776506796</v>
      </c>
      <c r="U12" s="39">
        <f t="shared" si="16"/>
        <v>0.10795970970816375</v>
      </c>
      <c r="V12" s="38">
        <f t="shared" si="5"/>
        <v>31.330889685095009</v>
      </c>
      <c r="W12" s="3">
        <f t="shared" si="6"/>
        <v>0</v>
      </c>
      <c r="X12" s="3">
        <f t="shared" si="7"/>
        <v>6.2661779370190018</v>
      </c>
      <c r="Y12" s="3">
        <f t="shared" si="17"/>
        <v>10753.512579554703</v>
      </c>
      <c r="Z12" s="3">
        <f t="shared" si="17"/>
        <v>5376.7562897773514</v>
      </c>
      <c r="AA12" s="3">
        <f t="shared" si="20"/>
        <v>17105376.756289776</v>
      </c>
      <c r="AB12" s="3">
        <f t="shared" si="21"/>
        <v>1161.0227459609366</v>
      </c>
      <c r="AC12" s="3">
        <f t="shared" si="22"/>
        <v>215.07025159109403</v>
      </c>
      <c r="AD12" s="3">
        <f t="shared" si="23"/>
        <v>43.014050318218814</v>
      </c>
    </row>
    <row r="13" spans="1:42" x14ac:dyDescent="0.55000000000000004">
      <c r="A13" s="34" t="s">
        <v>65</v>
      </c>
      <c r="C13" s="9">
        <v>0.2</v>
      </c>
      <c r="D13" s="3"/>
      <c r="E13">
        <v>11</v>
      </c>
      <c r="F13">
        <f t="shared" si="8"/>
        <v>31.5</v>
      </c>
      <c r="G13">
        <f t="shared" si="9"/>
        <v>0.60369609856262829</v>
      </c>
      <c r="H13" s="15">
        <f t="shared" si="0"/>
        <v>17.340825599999992</v>
      </c>
      <c r="I13" s="14">
        <f t="shared" si="10"/>
        <v>3.0422501052631564E-7</v>
      </c>
      <c r="J13" s="14">
        <f t="shared" si="11"/>
        <v>0.99978235810067051</v>
      </c>
      <c r="K13" s="14">
        <f t="shared" si="18"/>
        <v>2.898378389870615E-5</v>
      </c>
      <c r="L13" s="14" t="str">
        <f t="shared" si="12"/>
        <v>Epidemic ongoing</v>
      </c>
      <c r="M13" s="14">
        <f t="shared" si="1"/>
        <v>3.1290171683462485E-6</v>
      </c>
      <c r="N13" s="14">
        <f t="shared" si="19"/>
        <v>1.8865811543078426E-4</v>
      </c>
      <c r="O13" s="3">
        <f t="shared" si="2"/>
        <v>1652.0756822262506</v>
      </c>
      <c r="P13" s="3">
        <f t="shared" si="3"/>
        <v>826.0378411131253</v>
      </c>
      <c r="Q13" s="38">
        <f t="shared" si="13"/>
        <v>165.20756822262507</v>
      </c>
      <c r="R13" s="38">
        <f t="shared" si="4"/>
        <v>826.0378411131253</v>
      </c>
      <c r="S13" s="38">
        <f t="shared" si="14"/>
        <v>1710826.0378411131</v>
      </c>
      <c r="T13" s="38">
        <f t="shared" si="15"/>
        <v>178.35397859573618</v>
      </c>
      <c r="U13" s="39">
        <f t="shared" si="16"/>
        <v>0.10795751097516047</v>
      </c>
      <c r="V13" s="38">
        <f t="shared" si="5"/>
        <v>33.041513644525011</v>
      </c>
      <c r="W13" s="3">
        <f t="shared" si="6"/>
        <v>0</v>
      </c>
      <c r="X13" s="3">
        <f t="shared" si="7"/>
        <v>6.6083027289050023</v>
      </c>
      <c r="Y13" s="3">
        <f t="shared" si="17"/>
        <v>12405.588261780953</v>
      </c>
      <c r="Z13" s="3">
        <f t="shared" si="17"/>
        <v>6202.7941308904765</v>
      </c>
      <c r="AA13" s="3">
        <f t="shared" si="20"/>
        <v>18816202.794130888</v>
      </c>
      <c r="AB13" s="3">
        <f>AB12+T13</f>
        <v>1339.3767245566728</v>
      </c>
      <c r="AC13" s="3">
        <f>AC12+V13</f>
        <v>248.11176523561903</v>
      </c>
      <c r="AD13" s="3">
        <f>AD12+X13</f>
        <v>49.622353047123816</v>
      </c>
    </row>
    <row r="14" spans="1:42" x14ac:dyDescent="0.55000000000000004">
      <c r="A14" s="34" t="s">
        <v>64</v>
      </c>
      <c r="C14" s="9">
        <v>0.04</v>
      </c>
      <c r="D14" s="3"/>
      <c r="E14">
        <v>12</v>
      </c>
      <c r="F14">
        <f t="shared" si="8"/>
        <v>34.5</v>
      </c>
      <c r="G14">
        <f t="shared" si="9"/>
        <v>0.66119096509240249</v>
      </c>
      <c r="H14" s="15">
        <f t="shared" si="0"/>
        <v>17.340825599999992</v>
      </c>
      <c r="I14" s="14">
        <f t="shared" si="10"/>
        <v>3.0422501052631564E-7</v>
      </c>
      <c r="J14" s="14">
        <f t="shared" si="11"/>
        <v>0.9997518092655665</v>
      </c>
      <c r="K14" s="14">
        <f t="shared" si="18"/>
        <v>3.0548835104005079E-5</v>
      </c>
      <c r="L14" s="14" t="str">
        <f t="shared" si="12"/>
        <v>Epidemic ongoing</v>
      </c>
      <c r="M14" s="14">
        <f t="shared" si="1"/>
        <v>3.2979061484893081E-6</v>
      </c>
      <c r="N14" s="14">
        <f t="shared" si="19"/>
        <v>2.1764189932949041E-4</v>
      </c>
      <c r="O14" s="3">
        <f t="shared" si="2"/>
        <v>1741.2836009282894</v>
      </c>
      <c r="P14" s="3">
        <f t="shared" si="3"/>
        <v>870.64180046414469</v>
      </c>
      <c r="Q14" s="38">
        <f t="shared" si="13"/>
        <v>174.12836009282896</v>
      </c>
      <c r="R14" s="38">
        <f t="shared" si="4"/>
        <v>870.64180046414469</v>
      </c>
      <c r="S14" s="38">
        <f t="shared" si="14"/>
        <v>1710870.6418004641</v>
      </c>
      <c r="T14" s="38">
        <f t="shared" si="15"/>
        <v>187.98065046389056</v>
      </c>
      <c r="U14" s="39">
        <f t="shared" si="16"/>
        <v>0.10795521784255986</v>
      </c>
      <c r="V14" s="38">
        <f t="shared" si="5"/>
        <v>34.82567201856579</v>
      </c>
      <c r="W14" s="3">
        <f t="shared" si="6"/>
        <v>0</v>
      </c>
      <c r="X14" s="3">
        <f t="shared" si="7"/>
        <v>6.965134403713158</v>
      </c>
      <c r="Y14" s="3">
        <f t="shared" si="17"/>
        <v>14146.871862709242</v>
      </c>
      <c r="Z14" s="3">
        <f t="shared" si="17"/>
        <v>7073.4359313546211</v>
      </c>
      <c r="AA14" s="3">
        <f t="shared" si="20"/>
        <v>20527073.435931351</v>
      </c>
      <c r="AB14" s="3">
        <f>AB13+T14</f>
        <v>1527.3573750205633</v>
      </c>
      <c r="AC14" s="3">
        <f>AC13+V14</f>
        <v>282.93743725418483</v>
      </c>
      <c r="AD14" s="3">
        <f>AD13+X14</f>
        <v>56.587487450836974</v>
      </c>
    </row>
    <row r="15" spans="1:42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8"/>
        <v>37.5</v>
      </c>
      <c r="G15">
        <f t="shared" si="9"/>
        <v>0.71868583162217659</v>
      </c>
      <c r="H15" s="15">
        <f t="shared" si="0"/>
        <v>17.340825599999992</v>
      </c>
      <c r="I15" s="14">
        <f t="shared" si="10"/>
        <v>3.0422501052631564E-7</v>
      </c>
      <c r="J15" s="14">
        <f t="shared" si="11"/>
        <v>0.99971962820251081</v>
      </c>
      <c r="K15" s="14">
        <f t="shared" si="18"/>
        <v>3.2181063055691794E-5</v>
      </c>
      <c r="L15" s="14" t="str">
        <f t="shared" si="12"/>
        <v>Epidemic ongoing</v>
      </c>
      <c r="M15" s="14">
        <f t="shared" si="1"/>
        <v>3.4740367137121499E-6</v>
      </c>
      <c r="N15" s="14">
        <f t="shared" si="19"/>
        <v>2.4819073443349549E-4</v>
      </c>
      <c r="O15" s="3">
        <f t="shared" si="2"/>
        <v>1834.3205941744322</v>
      </c>
      <c r="P15" s="3">
        <f t="shared" si="3"/>
        <v>917.16029708721612</v>
      </c>
      <c r="Q15" s="38">
        <f t="shared" si="13"/>
        <v>183.43205941744324</v>
      </c>
      <c r="R15" s="38">
        <f t="shared" si="4"/>
        <v>917.16029708721612</v>
      </c>
      <c r="S15" s="38">
        <f t="shared" si="14"/>
        <v>1710917.1602970872</v>
      </c>
      <c r="T15" s="38">
        <f t="shared" si="15"/>
        <v>198.02009268159253</v>
      </c>
      <c r="U15" s="39">
        <f t="shared" si="16"/>
        <v>0.10795282640912338</v>
      </c>
      <c r="V15" s="38">
        <f t="shared" si="5"/>
        <v>36.686411883488645</v>
      </c>
      <c r="W15" s="3">
        <f t="shared" si="6"/>
        <v>0</v>
      </c>
      <c r="X15" s="3">
        <f t="shared" si="7"/>
        <v>7.3372823766977291</v>
      </c>
      <c r="Y15" s="3">
        <f t="shared" si="17"/>
        <v>15981.192456883675</v>
      </c>
      <c r="Z15" s="3">
        <f t="shared" si="17"/>
        <v>7990.5962284418374</v>
      </c>
      <c r="AA15" s="3">
        <f t="shared" si="20"/>
        <v>22237990.596228439</v>
      </c>
      <c r="AB15" s="3">
        <f>AB14+T15</f>
        <v>1725.3774677021559</v>
      </c>
      <c r="AC15" s="3">
        <f>AC14+V15</f>
        <v>319.62384913767346</v>
      </c>
      <c r="AD15" s="3">
        <f>AD14+X15</f>
        <v>63.924769827534703</v>
      </c>
    </row>
    <row r="16" spans="1:42" x14ac:dyDescent="0.55000000000000004">
      <c r="A16" s="34" t="s">
        <v>58</v>
      </c>
      <c r="C16" s="9">
        <v>0.2</v>
      </c>
      <c r="D16" s="3"/>
      <c r="E16">
        <v>14</v>
      </c>
      <c r="F16">
        <f t="shared" si="8"/>
        <v>40.5</v>
      </c>
      <c r="G16">
        <f t="shared" si="9"/>
        <v>0.77618069815195068</v>
      </c>
      <c r="H16" s="15">
        <f t="shared" si="0"/>
        <v>17.340825599999992</v>
      </c>
      <c r="I16" s="14">
        <f t="shared" si="10"/>
        <v>3.0422501052631564E-7</v>
      </c>
      <c r="J16" s="14">
        <f t="shared" si="11"/>
        <v>0.99968574496086726</v>
      </c>
      <c r="K16" s="14">
        <f t="shared" si="18"/>
        <v>3.3883241643550832E-5</v>
      </c>
      <c r="L16" s="14" t="str">
        <f t="shared" si="12"/>
        <v>Epidemic ongoing</v>
      </c>
      <c r="M16" s="14">
        <f t="shared" si="1"/>
        <v>3.6577072059062638E-6</v>
      </c>
      <c r="N16" s="14">
        <f t="shared" si="19"/>
        <v>2.8037179748918728E-4</v>
      </c>
      <c r="O16" s="3">
        <f t="shared" si="2"/>
        <v>1931.3447736823973</v>
      </c>
      <c r="P16" s="3">
        <f t="shared" si="3"/>
        <v>965.67238684119866</v>
      </c>
      <c r="Q16" s="38">
        <f t="shared" si="13"/>
        <v>193.13447736823974</v>
      </c>
      <c r="R16" s="38">
        <f t="shared" si="4"/>
        <v>965.67238684119866</v>
      </c>
      <c r="S16" s="38">
        <f t="shared" si="14"/>
        <v>1710965.6723868412</v>
      </c>
      <c r="T16" s="38">
        <f t="shared" si="15"/>
        <v>208.48931073665702</v>
      </c>
      <c r="U16" s="39">
        <f t="shared" si="16"/>
        <v>0.10795033262711608</v>
      </c>
      <c r="V16" s="38">
        <f t="shared" si="5"/>
        <v>38.626895473647949</v>
      </c>
      <c r="W16" s="3">
        <f t="shared" si="6"/>
        <v>0</v>
      </c>
      <c r="X16" s="3">
        <f t="shared" si="7"/>
        <v>7.7253790947295897</v>
      </c>
      <c r="Y16" s="3">
        <f t="shared" si="17"/>
        <v>17912.537230566071</v>
      </c>
      <c r="Z16" s="3">
        <f t="shared" si="17"/>
        <v>8956.2686152830356</v>
      </c>
      <c r="AA16" s="3">
        <f t="shared" si="20"/>
        <v>23948956.268615279</v>
      </c>
      <c r="AB16" s="3">
        <f>AB15+T16</f>
        <v>1933.8667784388128</v>
      </c>
      <c r="AC16" s="3">
        <f>AC15+V16</f>
        <v>358.25074461132141</v>
      </c>
      <c r="AD16" s="3">
        <f>AD15+X16</f>
        <v>71.650148922264293</v>
      </c>
    </row>
    <row r="17" spans="1:30" x14ac:dyDescent="0.55000000000000004">
      <c r="A17" s="33" t="s">
        <v>57</v>
      </c>
      <c r="C17" s="9">
        <v>0.5</v>
      </c>
      <c r="D17" s="3"/>
      <c r="E17">
        <v>15</v>
      </c>
      <c r="F17">
        <f t="shared" si="8"/>
        <v>43.5</v>
      </c>
      <c r="G17">
        <f t="shared" si="9"/>
        <v>0.83367556468172488</v>
      </c>
      <c r="H17" s="15">
        <f t="shared" si="0"/>
        <v>17.340825599999992</v>
      </c>
      <c r="I17" s="14">
        <f t="shared" si="10"/>
        <v>3.0422501052631564E-7</v>
      </c>
      <c r="J17" s="14">
        <f t="shared" si="11"/>
        <v>0.99965008671219957</v>
      </c>
      <c r="K17" s="14">
        <f t="shared" si="18"/>
        <v>3.5658248667691517E-5</v>
      </c>
      <c r="L17" s="14" t="str">
        <f t="shared" si="12"/>
        <v>Epidemic ongoing</v>
      </c>
      <c r="M17" s="14">
        <f t="shared" si="1"/>
        <v>3.8492270814025819E-6</v>
      </c>
      <c r="N17" s="14">
        <f t="shared" si="19"/>
        <v>3.1425503913273811E-4</v>
      </c>
      <c r="O17" s="3">
        <f t="shared" si="2"/>
        <v>2032.5201740584164</v>
      </c>
      <c r="P17" s="3">
        <f t="shared" si="3"/>
        <v>1016.2600870292082</v>
      </c>
      <c r="Q17" s="38">
        <f t="shared" si="13"/>
        <v>203.25201740584166</v>
      </c>
      <c r="R17" s="38">
        <f t="shared" si="4"/>
        <v>1016.2600870292082</v>
      </c>
      <c r="S17" s="38">
        <f t="shared" si="14"/>
        <v>1711016.2600870293</v>
      </c>
      <c r="T17" s="38">
        <f t="shared" si="15"/>
        <v>219.40594363994717</v>
      </c>
      <c r="U17" s="39">
        <f t="shared" si="16"/>
        <v>0.10794773229819919</v>
      </c>
      <c r="V17" s="38">
        <f t="shared" si="5"/>
        <v>40.650403481168325</v>
      </c>
      <c r="W17" s="3">
        <f t="shared" si="6"/>
        <v>0</v>
      </c>
      <c r="X17" s="3">
        <f t="shared" si="7"/>
        <v>8.1300806962336658</v>
      </c>
      <c r="Y17" s="3">
        <f t="shared" si="17"/>
        <v>19945.057404624487</v>
      </c>
      <c r="Z17" s="3">
        <f t="shared" si="17"/>
        <v>9972.5287023122437</v>
      </c>
      <c r="AA17" s="3">
        <f t="shared" si="20"/>
        <v>25659972.528702307</v>
      </c>
      <c r="AB17" s="3">
        <f t="shared" ref="AB17:AB80" si="24">AB16+T17</f>
        <v>2153.2727220787601</v>
      </c>
      <c r="AC17" s="3">
        <f t="shared" ref="AC17:AC80" si="25">AC16+V17</f>
        <v>398.90114809248973</v>
      </c>
      <c r="AD17" s="3">
        <f t="shared" ref="AD17:AD80" si="26">AD16+X17</f>
        <v>79.780229618497955</v>
      </c>
    </row>
    <row r="18" spans="1:30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8"/>
        <v>46.5</v>
      </c>
      <c r="G18">
        <f t="shared" si="9"/>
        <v>0.89117043121149897</v>
      </c>
      <c r="H18" s="15">
        <f t="shared" si="0"/>
        <v>17.340825599999992</v>
      </c>
      <c r="I18" s="14">
        <f t="shared" si="10"/>
        <v>3.0422501052631564E-7</v>
      </c>
      <c r="J18" s="14">
        <f t="shared" si="11"/>
        <v>0.99961257764347555</v>
      </c>
      <c r="K18" s="14">
        <f t="shared" si="18"/>
        <v>3.7509068724017602E-5</v>
      </c>
      <c r="L18" s="14" t="str">
        <f t="shared" si="12"/>
        <v>Epidemic ongoing</v>
      </c>
      <c r="M18" s="14">
        <f t="shared" si="1"/>
        <v>4.0489172137056369E-6</v>
      </c>
      <c r="N18" s="14">
        <f t="shared" si="19"/>
        <v>3.4991328780042963E-4</v>
      </c>
      <c r="O18" s="3">
        <f t="shared" si="2"/>
        <v>2138.0169172690034</v>
      </c>
      <c r="P18" s="3">
        <f t="shared" si="3"/>
        <v>1069.0084586345017</v>
      </c>
      <c r="Q18" s="38">
        <f t="shared" si="13"/>
        <v>213.80169172690034</v>
      </c>
      <c r="R18" s="38">
        <f t="shared" si="4"/>
        <v>1069.0084586345017</v>
      </c>
      <c r="S18" s="38">
        <f t="shared" si="14"/>
        <v>1711069.0084586346</v>
      </c>
      <c r="T18" s="38">
        <f t="shared" si="15"/>
        <v>230.78828118122129</v>
      </c>
      <c r="U18" s="39">
        <f t="shared" si="16"/>
        <v>0.10794502106934625</v>
      </c>
      <c r="V18" s="38">
        <f t="shared" si="5"/>
        <v>42.76033834538007</v>
      </c>
      <c r="W18" s="3">
        <f t="shared" si="6"/>
        <v>0</v>
      </c>
      <c r="X18" s="3">
        <f t="shared" si="7"/>
        <v>8.5520676690760151</v>
      </c>
      <c r="Y18" s="3">
        <f t="shared" si="17"/>
        <v>22083.074321893491</v>
      </c>
      <c r="Z18" s="3">
        <f t="shared" si="17"/>
        <v>11041.537160946746</v>
      </c>
      <c r="AA18" s="3">
        <f t="shared" si="20"/>
        <v>27371041.53716094</v>
      </c>
      <c r="AB18" s="3">
        <f t="shared" si="24"/>
        <v>2384.0610032599816</v>
      </c>
      <c r="AC18" s="3">
        <f t="shared" si="25"/>
        <v>441.66148643786983</v>
      </c>
      <c r="AD18" s="3">
        <f t="shared" si="26"/>
        <v>88.332297287573965</v>
      </c>
    </row>
    <row r="19" spans="1:30" x14ac:dyDescent="0.55000000000000004">
      <c r="A19" s="34" t="s">
        <v>60</v>
      </c>
      <c r="C19" s="9">
        <v>0</v>
      </c>
      <c r="D19" s="3"/>
      <c r="E19">
        <v>17</v>
      </c>
      <c r="F19">
        <f t="shared" si="8"/>
        <v>49.5</v>
      </c>
      <c r="G19">
        <f t="shared" si="9"/>
        <v>0.94866529774127306</v>
      </c>
      <c r="H19" s="15">
        <f t="shared" si="0"/>
        <v>17.340825599999992</v>
      </c>
      <c r="I19" s="14">
        <f t="shared" si="10"/>
        <v>3.0422501052631564E-7</v>
      </c>
      <c r="J19" s="14">
        <f t="shared" si="11"/>
        <v>0.99957313884740695</v>
      </c>
      <c r="K19" s="14">
        <f t="shared" si="18"/>
        <v>3.9438796068602677E-5</v>
      </c>
      <c r="L19" s="14" t="str">
        <f t="shared" si="12"/>
        <v>Epidemic ongoing</v>
      </c>
      <c r="M19" s="14">
        <f t="shared" si="1"/>
        <v>4.2571101932749675E-6</v>
      </c>
      <c r="N19" s="14">
        <f t="shared" si="19"/>
        <v>3.8742235652444723E-4</v>
      </c>
      <c r="O19" s="3">
        <f t="shared" si="2"/>
        <v>2248.0113759103524</v>
      </c>
      <c r="P19" s="3">
        <f t="shared" si="3"/>
        <v>1124.0056879551762</v>
      </c>
      <c r="Q19" s="38">
        <f t="shared" si="13"/>
        <v>224.80113759103526</v>
      </c>
      <c r="R19" s="38">
        <f t="shared" si="4"/>
        <v>1124.0056879551762</v>
      </c>
      <c r="S19" s="38">
        <f t="shared" si="14"/>
        <v>1711124.0056879551</v>
      </c>
      <c r="T19" s="38">
        <f t="shared" si="15"/>
        <v>242.65528101667311</v>
      </c>
      <c r="U19" s="39">
        <f t="shared" si="16"/>
        <v>0.10794219442880162</v>
      </c>
      <c r="V19" s="38">
        <f t="shared" si="5"/>
        <v>44.960227518207049</v>
      </c>
      <c r="W19" s="3">
        <f t="shared" si="6"/>
        <v>0</v>
      </c>
      <c r="X19" s="3">
        <f t="shared" si="7"/>
        <v>8.9920455036414104</v>
      </c>
      <c r="Y19" s="3">
        <f t="shared" si="17"/>
        <v>24331.085697803843</v>
      </c>
      <c r="Z19" s="3">
        <f t="shared" si="17"/>
        <v>12165.542848901921</v>
      </c>
      <c r="AA19" s="3">
        <f t="shared" si="20"/>
        <v>29082165.542848896</v>
      </c>
      <c r="AB19" s="3">
        <f t="shared" si="24"/>
        <v>2626.7162842766547</v>
      </c>
      <c r="AC19" s="3">
        <f t="shared" si="25"/>
        <v>486.62171395607686</v>
      </c>
      <c r="AD19" s="3">
        <f t="shared" si="26"/>
        <v>97.324342791215372</v>
      </c>
    </row>
    <row r="20" spans="1:30" x14ac:dyDescent="0.55000000000000004">
      <c r="A20" s="34" t="s">
        <v>61</v>
      </c>
      <c r="C20" s="9">
        <v>0.9</v>
      </c>
      <c r="D20" s="3"/>
      <c r="E20">
        <v>18</v>
      </c>
      <c r="F20">
        <f t="shared" si="8"/>
        <v>52.5</v>
      </c>
      <c r="G20">
        <f t="shared" si="9"/>
        <v>1.0061601642710472</v>
      </c>
      <c r="H20" s="15">
        <f t="shared" si="0"/>
        <v>17.340825599999992</v>
      </c>
      <c r="I20" s="14">
        <f t="shared" si="10"/>
        <v>3.0422501052631564E-7</v>
      </c>
      <c r="J20" s="14">
        <f t="shared" si="11"/>
        <v>0.99953168820995886</v>
      </c>
      <c r="K20" s="14">
        <f t="shared" si="18"/>
        <v>4.1450637448092742E-5</v>
      </c>
      <c r="L20" s="14" t="str">
        <f t="shared" si="12"/>
        <v>Epidemic ongoing</v>
      </c>
      <c r="M20" s="14">
        <f t="shared" si="1"/>
        <v>4.4741506229196543E-6</v>
      </c>
      <c r="N20" s="14">
        <f t="shared" si="19"/>
        <v>4.2686115259304991E-4</v>
      </c>
      <c r="O20" s="3">
        <f t="shared" si="2"/>
        <v>2362.6863345412862</v>
      </c>
      <c r="P20" s="3">
        <f t="shared" si="3"/>
        <v>1181.3431672706431</v>
      </c>
      <c r="Q20" s="38">
        <f t="shared" si="13"/>
        <v>236.26863345412863</v>
      </c>
      <c r="R20" s="38">
        <f t="shared" si="4"/>
        <v>1181.3431672706431</v>
      </c>
      <c r="S20" s="38">
        <f t="shared" si="14"/>
        <v>1711181.3431672705</v>
      </c>
      <c r="T20" s="38">
        <f t="shared" si="15"/>
        <v>255.02658550642028</v>
      </c>
      <c r="U20" s="39">
        <f t="shared" si="16"/>
        <v>0.10793924770210071</v>
      </c>
      <c r="V20" s="38">
        <f t="shared" si="5"/>
        <v>47.253726690825722</v>
      </c>
      <c r="W20" s="3">
        <f t="shared" si="6"/>
        <v>0</v>
      </c>
      <c r="X20" s="3">
        <f t="shared" si="7"/>
        <v>9.4507453381651452</v>
      </c>
      <c r="Y20" s="3">
        <f t="shared" ref="Y20:Z35" si="27">O20+Y19</f>
        <v>26693.772032345129</v>
      </c>
      <c r="Z20" s="3">
        <f t="shared" si="27"/>
        <v>13346.886016172564</v>
      </c>
      <c r="AA20" s="3">
        <f t="shared" si="20"/>
        <v>30793346.886016168</v>
      </c>
      <c r="AB20" s="3">
        <f t="shared" si="24"/>
        <v>2881.7428697830751</v>
      </c>
      <c r="AC20" s="3">
        <f t="shared" si="25"/>
        <v>533.87544064690258</v>
      </c>
      <c r="AD20" s="3">
        <f t="shared" si="26"/>
        <v>106.77508812938052</v>
      </c>
    </row>
    <row r="21" spans="1:30" x14ac:dyDescent="0.55000000000000004">
      <c r="A21" s="34" t="s">
        <v>63</v>
      </c>
      <c r="C21" s="9">
        <v>0.68</v>
      </c>
      <c r="D21" s="3">
        <f>C21*D6</f>
        <v>38760000</v>
      </c>
      <c r="E21">
        <v>19</v>
      </c>
      <c r="F21">
        <f t="shared" si="8"/>
        <v>55.5</v>
      </c>
      <c r="G21">
        <f t="shared" si="9"/>
        <v>1.0636550308008215</v>
      </c>
      <c r="H21" s="15">
        <f t="shared" si="0"/>
        <v>17.340825599999992</v>
      </c>
      <c r="I21" s="14">
        <f t="shared" si="10"/>
        <v>3.0422501052631564E-7</v>
      </c>
      <c r="J21" s="14">
        <f t="shared" si="11"/>
        <v>0.99948814029507793</v>
      </c>
      <c r="K21" s="14">
        <f t="shared" si="18"/>
        <v>4.3547914880925909E-5</v>
      </c>
      <c r="L21" s="14" t="str">
        <f t="shared" si="12"/>
        <v>Epidemic ongoing</v>
      </c>
      <c r="M21" s="14">
        <f t="shared" si="1"/>
        <v>4.7003954071185591E-6</v>
      </c>
      <c r="N21" s="14">
        <f t="shared" si="19"/>
        <v>4.6831179004114265E-4</v>
      </c>
      <c r="O21" s="3">
        <f t="shared" si="2"/>
        <v>2482.2311482127766</v>
      </c>
      <c r="P21" s="3">
        <f t="shared" si="3"/>
        <v>1241.1155741063883</v>
      </c>
      <c r="Q21" s="38">
        <f t="shared" si="13"/>
        <v>248.22311482127768</v>
      </c>
      <c r="R21" s="38">
        <f t="shared" si="4"/>
        <v>1241.1155741063883</v>
      </c>
      <c r="S21" s="38">
        <f t="shared" si="14"/>
        <v>1711241.1155741063</v>
      </c>
      <c r="T21" s="38">
        <f t="shared" si="15"/>
        <v>267.92253820575786</v>
      </c>
      <c r="U21" s="39">
        <f t="shared" si="16"/>
        <v>0.10793617604817501</v>
      </c>
      <c r="V21" s="38">
        <f t="shared" si="5"/>
        <v>49.644622964255532</v>
      </c>
      <c r="W21" s="3">
        <f t="shared" si="6"/>
        <v>0</v>
      </c>
      <c r="X21" s="3">
        <f t="shared" si="7"/>
        <v>9.9289245928511072</v>
      </c>
      <c r="Y21" s="3">
        <f t="shared" si="27"/>
        <v>29176.003180557906</v>
      </c>
      <c r="Z21" s="3">
        <f t="shared" si="27"/>
        <v>14588.001590278953</v>
      </c>
      <c r="AA21" s="3">
        <f t="shared" si="20"/>
        <v>32504588.001590274</v>
      </c>
      <c r="AB21" s="3">
        <f t="shared" si="24"/>
        <v>3149.6654079888331</v>
      </c>
      <c r="AC21" s="3">
        <f t="shared" si="25"/>
        <v>583.52006361115809</v>
      </c>
      <c r="AD21" s="3">
        <f t="shared" si="26"/>
        <v>116.70401272223162</v>
      </c>
    </row>
    <row r="22" spans="1:30" x14ac:dyDescent="0.55000000000000004">
      <c r="A22" s="35" t="s">
        <v>62</v>
      </c>
      <c r="C22" s="11">
        <v>0.68</v>
      </c>
      <c r="E22">
        <v>20</v>
      </c>
      <c r="F22">
        <f t="shared" si="8"/>
        <v>58.5</v>
      </c>
      <c r="G22">
        <f t="shared" si="9"/>
        <v>1.1211498973305956</v>
      </c>
      <c r="H22" s="15">
        <f t="shared" si="0"/>
        <v>17.340825599999992</v>
      </c>
      <c r="I22" s="14">
        <f t="shared" si="10"/>
        <v>3.0422501052631564E-7</v>
      </c>
      <c r="J22" s="14">
        <f t="shared" si="11"/>
        <v>0.99944240622670355</v>
      </c>
      <c r="K22" s="14">
        <f t="shared" si="18"/>
        <v>4.5734068374381209E-5</v>
      </c>
      <c r="L22" s="14" t="str">
        <f t="shared" si="12"/>
        <v>Epidemic ongoing</v>
      </c>
      <c r="M22" s="14">
        <f t="shared" si="1"/>
        <v>4.93621403360114E-6</v>
      </c>
      <c r="N22" s="14">
        <f t="shared" si="19"/>
        <v>5.1185970492206856E-4</v>
      </c>
      <c r="O22" s="3">
        <f t="shared" si="2"/>
        <v>2606.8418973397288</v>
      </c>
      <c r="P22" s="3">
        <f t="shared" si="3"/>
        <v>1303.4209486698644</v>
      </c>
      <c r="Q22" s="38">
        <f t="shared" si="13"/>
        <v>260.68418973397291</v>
      </c>
      <c r="R22" s="38">
        <f t="shared" si="4"/>
        <v>1303.4209486698644</v>
      </c>
      <c r="S22" s="38">
        <f t="shared" si="14"/>
        <v>1711303.4209486698</v>
      </c>
      <c r="T22" s="38">
        <f t="shared" si="15"/>
        <v>281.36419991526498</v>
      </c>
      <c r="U22" s="39">
        <f t="shared" si="16"/>
        <v>0.10793297445556478</v>
      </c>
      <c r="V22" s="38">
        <f t="shared" si="5"/>
        <v>52.136837946794579</v>
      </c>
      <c r="W22" s="3">
        <f t="shared" si="6"/>
        <v>0</v>
      </c>
      <c r="X22" s="3">
        <f t="shared" si="7"/>
        <v>10.427367589358916</v>
      </c>
      <c r="Y22" s="3">
        <f t="shared" si="27"/>
        <v>31782.845077897633</v>
      </c>
      <c r="Z22" s="3">
        <f t="shared" si="27"/>
        <v>15891.422538948817</v>
      </c>
      <c r="AA22" s="3">
        <f t="shared" si="20"/>
        <v>34215891.422538944</v>
      </c>
      <c r="AB22" s="3">
        <f t="shared" si="24"/>
        <v>3431.0296079040982</v>
      </c>
      <c r="AC22" s="3">
        <f t="shared" si="25"/>
        <v>635.65690155795266</v>
      </c>
      <c r="AD22" s="3">
        <f t="shared" si="26"/>
        <v>127.13138031159053</v>
      </c>
    </row>
    <row r="23" spans="1:30" x14ac:dyDescent="0.55000000000000004">
      <c r="A23" s="33" t="s">
        <v>31</v>
      </c>
      <c r="C23">
        <f>C3*(1-(C21*C22))^2</f>
        <v>1.1560550399999994</v>
      </c>
      <c r="E23">
        <v>21</v>
      </c>
      <c r="F23">
        <f t="shared" si="8"/>
        <v>61.5</v>
      </c>
      <c r="G23">
        <f t="shared" si="9"/>
        <v>1.1786447638603696</v>
      </c>
      <c r="H23" s="15">
        <f t="shared" si="0"/>
        <v>17.340825599999992</v>
      </c>
      <c r="I23" s="14">
        <f t="shared" si="10"/>
        <v>3.0422501052631564E-7</v>
      </c>
      <c r="J23" s="14">
        <f t="shared" si="11"/>
        <v>0.99939439356814563</v>
      </c>
      <c r="K23" s="14">
        <f t="shared" si="18"/>
        <v>4.8012658557916588E-5</v>
      </c>
      <c r="L23" s="14" t="str">
        <f t="shared" si="12"/>
        <v>Epidemic ongoing</v>
      </c>
      <c r="M23" s="14">
        <f t="shared" si="1"/>
        <v>5.1819888450311342E-6</v>
      </c>
      <c r="N23" s="14">
        <f t="shared" si="19"/>
        <v>5.5759377329644977E-4</v>
      </c>
      <c r="O23" s="3">
        <f t="shared" si="2"/>
        <v>2736.7215378012456</v>
      </c>
      <c r="P23" s="3">
        <f t="shared" si="3"/>
        <v>1368.3607689006228</v>
      </c>
      <c r="Q23" s="38">
        <f t="shared" si="13"/>
        <v>273.67215378012457</v>
      </c>
      <c r="R23" s="38">
        <f t="shared" si="4"/>
        <v>1368.3607689006228</v>
      </c>
      <c r="S23" s="38">
        <f t="shared" si="14"/>
        <v>1711368.3607689007</v>
      </c>
      <c r="T23" s="38">
        <f t="shared" si="15"/>
        <v>295.37336416677465</v>
      </c>
      <c r="U23" s="39">
        <f t="shared" si="16"/>
        <v>0.10792963773876878</v>
      </c>
      <c r="V23" s="38">
        <f t="shared" si="5"/>
        <v>54.734430756024913</v>
      </c>
      <c r="W23" s="3">
        <f t="shared" si="6"/>
        <v>0</v>
      </c>
      <c r="X23" s="3">
        <f t="shared" si="7"/>
        <v>10.946886151204984</v>
      </c>
      <c r="Y23" s="3">
        <f t="shared" si="27"/>
        <v>34519.566615698881</v>
      </c>
      <c r="Z23" s="3">
        <f t="shared" si="27"/>
        <v>17259.78330784944</v>
      </c>
      <c r="AA23" s="3">
        <f t="shared" si="20"/>
        <v>35927259.783307843</v>
      </c>
      <c r="AB23" s="3">
        <f t="shared" si="24"/>
        <v>3726.4029720708727</v>
      </c>
      <c r="AC23" s="3">
        <f t="shared" si="25"/>
        <v>690.39133231397761</v>
      </c>
      <c r="AD23" s="3">
        <f t="shared" si="26"/>
        <v>138.07826646279551</v>
      </c>
    </row>
    <row r="24" spans="1:30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8"/>
        <v>64.5</v>
      </c>
      <c r="G24">
        <f t="shared" si="9"/>
        <v>1.2361396303901437</v>
      </c>
      <c r="H24" s="15">
        <f t="shared" si="0"/>
        <v>17.340825599999992</v>
      </c>
      <c r="I24" s="14">
        <f t="shared" si="10"/>
        <v>3.0422501052631564E-7</v>
      </c>
      <c r="J24" s="14">
        <f t="shared" si="11"/>
        <v>0.99934400619893049</v>
      </c>
      <c r="K24" s="14">
        <f t="shared" si="18"/>
        <v>5.0387369215143529E-5</v>
      </c>
      <c r="L24" s="14" t="str">
        <f t="shared" si="12"/>
        <v>Epidemic ongoing</v>
      </c>
      <c r="M24" s="14">
        <f t="shared" si="1"/>
        <v>5.4381152988376917E-6</v>
      </c>
      <c r="N24" s="14">
        <f t="shared" si="19"/>
        <v>6.0560643185436636E-4</v>
      </c>
      <c r="O24" s="3">
        <f t="shared" si="2"/>
        <v>2872.0800452631811</v>
      </c>
      <c r="P24" s="3">
        <f t="shared" si="3"/>
        <v>1436.0400226315905</v>
      </c>
      <c r="Q24" s="38">
        <f t="shared" si="13"/>
        <v>287.20800452631812</v>
      </c>
      <c r="R24" s="38">
        <f t="shared" si="4"/>
        <v>1436.0400226315905</v>
      </c>
      <c r="S24" s="38">
        <f t="shared" si="14"/>
        <v>1711436.0400226316</v>
      </c>
      <c r="T24" s="38">
        <f t="shared" si="15"/>
        <v>309.97257203374841</v>
      </c>
      <c r="U24" s="39">
        <f t="shared" si="16"/>
        <v>0.10792616053475776</v>
      </c>
      <c r="V24" s="38">
        <f t="shared" si="5"/>
        <v>57.44160090526362</v>
      </c>
      <c r="W24" s="3">
        <f t="shared" si="6"/>
        <v>0</v>
      </c>
      <c r="X24" s="3">
        <f t="shared" si="7"/>
        <v>11.488320181052725</v>
      </c>
      <c r="Y24" s="3">
        <f t="shared" si="27"/>
        <v>37391.646660962062</v>
      </c>
      <c r="Z24" s="3">
        <f t="shared" si="27"/>
        <v>18695.823330481031</v>
      </c>
      <c r="AA24" s="3">
        <f t="shared" si="20"/>
        <v>37638695.823330477</v>
      </c>
      <c r="AB24" s="3">
        <f t="shared" si="24"/>
        <v>4036.375544104621</v>
      </c>
      <c r="AC24" s="3">
        <f t="shared" si="25"/>
        <v>747.83293321924123</v>
      </c>
      <c r="AD24" s="3">
        <f t="shared" si="26"/>
        <v>149.56658664384824</v>
      </c>
    </row>
    <row r="25" spans="1:30" x14ac:dyDescent="0.55000000000000004">
      <c r="A25" s="33" t="s">
        <v>48</v>
      </c>
      <c r="C25" s="26">
        <f>C23^(1/C4)-1</f>
        <v>4.9525118592043338E-2</v>
      </c>
      <c r="E25">
        <v>23</v>
      </c>
      <c r="F25">
        <f t="shared" si="8"/>
        <v>67.5</v>
      </c>
      <c r="G25">
        <f t="shared" si="9"/>
        <v>1.2936344969199178</v>
      </c>
      <c r="H25" s="15">
        <f t="shared" si="0"/>
        <v>17.340825599999992</v>
      </c>
      <c r="I25" s="14">
        <f t="shared" si="10"/>
        <v>3.0422501052631564E-7</v>
      </c>
      <c r="J25" s="14">
        <f t="shared" si="11"/>
        <v>0.9992911441892397</v>
      </c>
      <c r="K25" s="14">
        <f t="shared" si="18"/>
        <v>5.2862009690790579E-5</v>
      </c>
      <c r="L25" s="14" t="str">
        <f t="shared" si="12"/>
        <v>Epidemic ongoing</v>
      </c>
      <c r="M25" s="14">
        <f t="shared" si="1"/>
        <v>5.7050022125907652E-6</v>
      </c>
      <c r="N25" s="14">
        <f t="shared" si="19"/>
        <v>6.5599380106950989E-4</v>
      </c>
      <c r="O25" s="3">
        <f t="shared" si="2"/>
        <v>3013.1345523750629</v>
      </c>
      <c r="P25" s="3">
        <f t="shared" si="3"/>
        <v>1506.5672761875314</v>
      </c>
      <c r="Q25" s="38">
        <f t="shared" si="13"/>
        <v>301.31345523750628</v>
      </c>
      <c r="R25" s="38">
        <f t="shared" si="4"/>
        <v>1506.5672761875314</v>
      </c>
      <c r="S25" s="38">
        <f t="shared" si="14"/>
        <v>1711506.5672761875</v>
      </c>
      <c r="T25" s="38">
        <f t="shared" si="15"/>
        <v>325.18512611767363</v>
      </c>
      <c r="U25" s="39">
        <f t="shared" si="16"/>
        <v>0.10792253729968707</v>
      </c>
      <c r="V25" s="38">
        <f t="shared" si="5"/>
        <v>60.262691047501256</v>
      </c>
      <c r="W25" s="3">
        <f t="shared" si="6"/>
        <v>0</v>
      </c>
      <c r="X25" s="3">
        <f t="shared" si="7"/>
        <v>12.052538209500252</v>
      </c>
      <c r="Y25" s="3">
        <f t="shared" si="27"/>
        <v>40404.781213337126</v>
      </c>
      <c r="Z25" s="3">
        <f t="shared" si="27"/>
        <v>20202.390606668563</v>
      </c>
      <c r="AA25" s="3">
        <f t="shared" si="20"/>
        <v>39350202.390606664</v>
      </c>
      <c r="AB25" s="3">
        <f t="shared" si="24"/>
        <v>4361.5606702222949</v>
      </c>
      <c r="AC25" s="3">
        <f t="shared" si="25"/>
        <v>808.09562426674245</v>
      </c>
      <c r="AD25" s="3">
        <f t="shared" si="26"/>
        <v>161.6191248533485</v>
      </c>
    </row>
    <row r="26" spans="1:30" x14ac:dyDescent="0.55000000000000004">
      <c r="A26" s="33"/>
      <c r="E26">
        <v>24</v>
      </c>
      <c r="F26">
        <f t="shared" si="8"/>
        <v>70.5</v>
      </c>
      <c r="G26">
        <f t="shared" si="9"/>
        <v>1.3511293634496919</v>
      </c>
      <c r="H26" s="15">
        <f t="shared" si="0"/>
        <v>17.340825599999992</v>
      </c>
      <c r="I26" s="14">
        <f t="shared" si="10"/>
        <v>3.0422501052631564E-7</v>
      </c>
      <c r="J26" s="14">
        <f t="shared" si="11"/>
        <v>0.99923570367208969</v>
      </c>
      <c r="K26" s="14">
        <f t="shared" si="18"/>
        <v>5.5440517150007196E-5</v>
      </c>
      <c r="L26" s="14" t="str">
        <f t="shared" si="12"/>
        <v>Epidemic ongoing</v>
      </c>
      <c r="M26" s="14">
        <f t="shared" si="1"/>
        <v>5.9830719924246358E-6</v>
      </c>
      <c r="N26" s="14">
        <f t="shared" si="19"/>
        <v>7.0885581076030046E-4</v>
      </c>
      <c r="O26" s="3">
        <f t="shared" si="2"/>
        <v>3160.1094775504102</v>
      </c>
      <c r="P26" s="3">
        <f t="shared" si="3"/>
        <v>1580.0547387752051</v>
      </c>
      <c r="Q26" s="38">
        <f t="shared" si="13"/>
        <v>316.01094775504106</v>
      </c>
      <c r="R26" s="38">
        <f t="shared" si="4"/>
        <v>1580.0547387752051</v>
      </c>
      <c r="S26" s="38">
        <f t="shared" si="14"/>
        <v>1711580.0547387751</v>
      </c>
      <c r="T26" s="38">
        <f t="shared" si="15"/>
        <v>341.03510356820425</v>
      </c>
      <c r="U26" s="39">
        <f t="shared" si="16"/>
        <v>0.10791876230584295</v>
      </c>
      <c r="V26" s="38">
        <f t="shared" si="5"/>
        <v>63.202189551008203</v>
      </c>
      <c r="W26" s="3">
        <f t="shared" si="6"/>
        <v>0</v>
      </c>
      <c r="X26" s="3">
        <f t="shared" si="7"/>
        <v>12.640437910201641</v>
      </c>
      <c r="Y26" s="3">
        <f t="shared" si="27"/>
        <v>43564.890690887536</v>
      </c>
      <c r="Z26" s="3">
        <f t="shared" si="27"/>
        <v>21782.445345443768</v>
      </c>
      <c r="AA26" s="3">
        <f t="shared" si="20"/>
        <v>41061782.445345439</v>
      </c>
      <c r="AB26" s="3">
        <f t="shared" si="24"/>
        <v>4702.5957737904992</v>
      </c>
      <c r="AC26" s="3">
        <f t="shared" si="25"/>
        <v>871.29781381775069</v>
      </c>
      <c r="AD26" s="3">
        <f t="shared" si="26"/>
        <v>174.25956276355015</v>
      </c>
    </row>
    <row r="27" spans="1:30" x14ac:dyDescent="0.55000000000000004">
      <c r="A27" s="33"/>
      <c r="E27">
        <v>25</v>
      </c>
      <c r="F27">
        <f t="shared" si="8"/>
        <v>73.5</v>
      </c>
      <c r="G27">
        <f t="shared" si="9"/>
        <v>1.408624229979466</v>
      </c>
      <c r="H27" s="15">
        <f t="shared" si="0"/>
        <v>17.340825599999992</v>
      </c>
      <c r="I27" s="14">
        <f t="shared" si="10"/>
        <v>3.0422501052631564E-7</v>
      </c>
      <c r="J27" s="14">
        <f t="shared" si="11"/>
        <v>0.99917757671342666</v>
      </c>
      <c r="K27" s="14">
        <f t="shared" si="18"/>
        <v>5.8126958663029527E-5</v>
      </c>
      <c r="L27" s="14" t="str">
        <f t="shared" si="12"/>
        <v>Epidemic ongoing</v>
      </c>
      <c r="M27" s="14">
        <f t="shared" si="1"/>
        <v>6.2727608415460009E-6</v>
      </c>
      <c r="N27" s="14">
        <f t="shared" si="19"/>
        <v>7.6429632791030766E-4</v>
      </c>
      <c r="O27" s="3">
        <f t="shared" si="2"/>
        <v>3313.236643792683</v>
      </c>
      <c r="P27" s="3">
        <f t="shared" si="3"/>
        <v>1656.6183218963415</v>
      </c>
      <c r="Q27" s="38">
        <f t="shared" si="13"/>
        <v>331.32366437926834</v>
      </c>
      <c r="R27" s="38">
        <f t="shared" si="4"/>
        <v>1656.6183218963415</v>
      </c>
      <c r="S27" s="38">
        <f t="shared" si="14"/>
        <v>1711656.6183218963</v>
      </c>
      <c r="T27" s="38">
        <f t="shared" si="15"/>
        <v>357.54736796812205</v>
      </c>
      <c r="U27" s="39">
        <f t="shared" si="16"/>
        <v>0.10791482963886193</v>
      </c>
      <c r="V27" s="38">
        <f t="shared" si="5"/>
        <v>66.264732875853667</v>
      </c>
      <c r="W27" s="3">
        <f t="shared" si="6"/>
        <v>0</v>
      </c>
      <c r="X27" s="3">
        <f t="shared" si="7"/>
        <v>13.252946575170734</v>
      </c>
      <c r="Y27" s="3">
        <f t="shared" si="27"/>
        <v>46878.127334680219</v>
      </c>
      <c r="Z27" s="3">
        <f t="shared" si="27"/>
        <v>23439.06366734011</v>
      </c>
      <c r="AA27" s="3">
        <f t="shared" si="20"/>
        <v>42773439.063667335</v>
      </c>
      <c r="AB27" s="3">
        <f t="shared" si="24"/>
        <v>5060.1431417586209</v>
      </c>
      <c r="AC27" s="3">
        <f t="shared" si="25"/>
        <v>937.56254669360442</v>
      </c>
      <c r="AD27" s="3">
        <f t="shared" si="26"/>
        <v>187.51250933872089</v>
      </c>
    </row>
    <row r="28" spans="1:30" x14ac:dyDescent="0.55000000000000004">
      <c r="A28" s="33"/>
      <c r="E28">
        <v>26</v>
      </c>
      <c r="F28">
        <f t="shared" si="8"/>
        <v>76.5</v>
      </c>
      <c r="G28">
        <f t="shared" si="9"/>
        <v>1.4661190965092403</v>
      </c>
      <c r="H28" s="15">
        <f t="shared" si="0"/>
        <v>17.340825599999992</v>
      </c>
      <c r="I28" s="14">
        <f t="shared" si="10"/>
        <v>3.0422501052631564E-7</v>
      </c>
      <c r="J28" s="14">
        <f t="shared" si="11"/>
        <v>0.99911665118033921</v>
      </c>
      <c r="K28" s="14">
        <f t="shared" si="18"/>
        <v>6.0925533087452521E-5</v>
      </c>
      <c r="L28" s="14" t="str">
        <f t="shared" si="12"/>
        <v>Epidemic ongoing</v>
      </c>
      <c r="M28" s="14">
        <f t="shared" si="1"/>
        <v>6.5745189457794498E-6</v>
      </c>
      <c r="N28" s="14">
        <f t="shared" si="19"/>
        <v>8.2242328657333719E-4</v>
      </c>
      <c r="O28" s="3">
        <f t="shared" si="2"/>
        <v>3472.7553859847935</v>
      </c>
      <c r="P28" s="3">
        <f t="shared" si="3"/>
        <v>1736.3776929923968</v>
      </c>
      <c r="Q28" s="38">
        <f t="shared" si="13"/>
        <v>347.27553859847939</v>
      </c>
      <c r="R28" s="38">
        <f t="shared" si="4"/>
        <v>1736.3776929923968</v>
      </c>
      <c r="S28" s="38">
        <f t="shared" si="14"/>
        <v>1711736.3776929923</v>
      </c>
      <c r="T28" s="38">
        <f t="shared" si="15"/>
        <v>374.74757990942862</v>
      </c>
      <c r="U28" s="39">
        <f t="shared" si="16"/>
        <v>0.10791073319526616</v>
      </c>
      <c r="V28" s="38">
        <f t="shared" si="5"/>
        <v>69.455107719695874</v>
      </c>
      <c r="W28" s="3">
        <f t="shared" si="6"/>
        <v>0</v>
      </c>
      <c r="X28" s="3">
        <f t="shared" si="7"/>
        <v>13.891021543939175</v>
      </c>
      <c r="Y28" s="3">
        <f t="shared" si="27"/>
        <v>50350.882720665009</v>
      </c>
      <c r="Z28" s="3">
        <f t="shared" si="27"/>
        <v>25175.441360332505</v>
      </c>
      <c r="AA28" s="3">
        <f t="shared" si="20"/>
        <v>44485175.441360325</v>
      </c>
      <c r="AB28" s="3">
        <f t="shared" si="24"/>
        <v>5434.8907216680491</v>
      </c>
      <c r="AC28" s="3">
        <f t="shared" si="25"/>
        <v>1007.0176544133003</v>
      </c>
      <c r="AD28" s="3">
        <f t="shared" si="26"/>
        <v>201.40353088266005</v>
      </c>
    </row>
    <row r="29" spans="1:30" x14ac:dyDescent="0.55000000000000004">
      <c r="A29" s="33"/>
      <c r="E29">
        <v>27</v>
      </c>
      <c r="F29">
        <f t="shared" si="8"/>
        <v>79.5</v>
      </c>
      <c r="G29">
        <f t="shared" si="9"/>
        <v>1.5236139630390144</v>
      </c>
      <c r="H29" s="15">
        <f t="shared" si="0"/>
        <v>17.340825599999992</v>
      </c>
      <c r="I29" s="14">
        <f t="shared" si="10"/>
        <v>3.0422501052631564E-7</v>
      </c>
      <c r="J29" s="14">
        <f t="shared" si="11"/>
        <v>0.99905281060762341</v>
      </c>
      <c r="K29" s="14">
        <f t="shared" si="18"/>
        <v>6.3840572715800903E-5</v>
      </c>
      <c r="L29" s="14" t="str">
        <f t="shared" si="12"/>
        <v>Epidemic ongoing</v>
      </c>
      <c r="M29" s="14">
        <f t="shared" si="1"/>
        <v>6.8888106326127805E-6</v>
      </c>
      <c r="N29" s="14">
        <f t="shared" si="19"/>
        <v>8.8334881966078971E-4</v>
      </c>
      <c r="O29" s="3">
        <f t="shared" si="2"/>
        <v>3638.9126448006514</v>
      </c>
      <c r="P29" s="3">
        <f t="shared" si="3"/>
        <v>1819.4563224003257</v>
      </c>
      <c r="Q29" s="38">
        <f t="shared" si="13"/>
        <v>363.89126448006516</v>
      </c>
      <c r="R29" s="38">
        <f t="shared" si="4"/>
        <v>1819.4563224003257</v>
      </c>
      <c r="S29" s="38">
        <f t="shared" si="14"/>
        <v>1711819.4563224004</v>
      </c>
      <c r="T29" s="38">
        <f t="shared" si="15"/>
        <v>392.66220605892846</v>
      </c>
      <c r="U29" s="39">
        <f t="shared" si="16"/>
        <v>0.10790646668036173</v>
      </c>
      <c r="V29" s="38">
        <f t="shared" si="5"/>
        <v>72.778252896013029</v>
      </c>
      <c r="W29" s="3">
        <f t="shared" si="6"/>
        <v>0</v>
      </c>
      <c r="X29" s="3">
        <f t="shared" si="7"/>
        <v>14.555650579202606</v>
      </c>
      <c r="Y29" s="3">
        <f t="shared" si="27"/>
        <v>53989.795365465659</v>
      </c>
      <c r="Z29" s="3">
        <f t="shared" si="27"/>
        <v>26994.89768273283</v>
      </c>
      <c r="AA29" s="3">
        <f t="shared" si="20"/>
        <v>46196994.897682726</v>
      </c>
      <c r="AB29" s="3">
        <f t="shared" si="24"/>
        <v>5827.5529277269779</v>
      </c>
      <c r="AC29" s="3">
        <f t="shared" si="25"/>
        <v>1079.7959073093134</v>
      </c>
      <c r="AD29" s="3">
        <f t="shared" si="26"/>
        <v>215.95918146186267</v>
      </c>
    </row>
    <row r="30" spans="1:30" x14ac:dyDescent="0.55000000000000004">
      <c r="A30" s="33"/>
      <c r="E30">
        <v>28</v>
      </c>
      <c r="F30">
        <f t="shared" si="8"/>
        <v>82.5</v>
      </c>
      <c r="G30">
        <f t="shared" si="9"/>
        <v>1.5811088295687885</v>
      </c>
      <c r="H30" s="15">
        <f t="shared" si="0"/>
        <v>17.340825599999992</v>
      </c>
      <c r="I30" s="14">
        <f t="shared" si="10"/>
        <v>3.0422501052631564E-7</v>
      </c>
      <c r="J30" s="14">
        <f t="shared" si="11"/>
        <v>0.99898593406296721</v>
      </c>
      <c r="K30" s="14">
        <f t="shared" si="18"/>
        <v>6.6876544656202519E-5</v>
      </c>
      <c r="L30" s="14" t="str">
        <f t="shared" si="12"/>
        <v>Epidemic ongoing</v>
      </c>
      <c r="M30" s="14">
        <f t="shared" si="1"/>
        <v>7.216114500217955E-6</v>
      </c>
      <c r="N30" s="14">
        <f t="shared" si="19"/>
        <v>9.4718939237659061E-4</v>
      </c>
      <c r="O30" s="3">
        <f t="shared" si="2"/>
        <v>3811.9630454035437</v>
      </c>
      <c r="P30" s="3">
        <f t="shared" si="3"/>
        <v>1905.9815227017718</v>
      </c>
      <c r="Q30" s="38">
        <f t="shared" si="13"/>
        <v>381.19630454035439</v>
      </c>
      <c r="R30" s="38">
        <f t="shared" si="4"/>
        <v>1905.9815227017718</v>
      </c>
      <c r="S30" s="38">
        <f t="shared" si="14"/>
        <v>1711905.9815227017</v>
      </c>
      <c r="T30" s="38">
        <f t="shared" si="15"/>
        <v>411.31852651242343</v>
      </c>
      <c r="U30" s="39">
        <f t="shared" si="16"/>
        <v>0.10790202360654844</v>
      </c>
      <c r="V30" s="38">
        <f t="shared" si="5"/>
        <v>76.239260908070875</v>
      </c>
      <c r="W30" s="3">
        <f t="shared" si="6"/>
        <v>0</v>
      </c>
      <c r="X30" s="3">
        <f t="shared" si="7"/>
        <v>15.247852181614176</v>
      </c>
      <c r="Y30" s="3">
        <f t="shared" si="27"/>
        <v>57801.758410869203</v>
      </c>
      <c r="Z30" s="3">
        <f t="shared" si="27"/>
        <v>28900.879205434601</v>
      </c>
      <c r="AA30" s="3">
        <f t="shared" si="20"/>
        <v>47908900.879205428</v>
      </c>
      <c r="AB30" s="3">
        <f t="shared" si="24"/>
        <v>6238.8714542394009</v>
      </c>
      <c r="AC30" s="3">
        <f t="shared" si="25"/>
        <v>1156.0351682173844</v>
      </c>
      <c r="AD30" s="3">
        <f t="shared" si="26"/>
        <v>231.20703364347685</v>
      </c>
    </row>
    <row r="31" spans="1:30" x14ac:dyDescent="0.55000000000000004">
      <c r="A31" s="33"/>
      <c r="E31">
        <v>29</v>
      </c>
      <c r="F31">
        <f t="shared" si="8"/>
        <v>85.5</v>
      </c>
      <c r="G31">
        <f t="shared" si="9"/>
        <v>1.6386036960985626</v>
      </c>
      <c r="H31" s="15">
        <f t="shared" si="0"/>
        <v>17.340825599999992</v>
      </c>
      <c r="I31" s="14">
        <f t="shared" si="10"/>
        <v>3.0422501052631564E-7</v>
      </c>
      <c r="J31" s="14">
        <f t="shared" si="11"/>
        <v>0.99891589601106012</v>
      </c>
      <c r="K31" s="14">
        <f t="shared" si="18"/>
        <v>7.0038051907084231E-5</v>
      </c>
      <c r="L31" s="14" t="str">
        <f t="shared" si="12"/>
        <v>Epidemic ongoing</v>
      </c>
      <c r="M31" s="14">
        <f t="shared" si="1"/>
        <v>7.5569235121833413E-6</v>
      </c>
      <c r="N31" s="14">
        <f t="shared" si="19"/>
        <v>1.0140659370327931E-3</v>
      </c>
      <c r="O31" s="3">
        <f t="shared" si="2"/>
        <v>3992.1689587038013</v>
      </c>
      <c r="P31" s="3">
        <f t="shared" si="3"/>
        <v>1996.0844793519007</v>
      </c>
      <c r="Q31" s="38">
        <f t="shared" si="13"/>
        <v>399.21689587038014</v>
      </c>
      <c r="R31" s="38">
        <f t="shared" si="4"/>
        <v>1996.0844793519007</v>
      </c>
      <c r="S31" s="38">
        <f t="shared" si="14"/>
        <v>1711996.084479352</v>
      </c>
      <c r="T31" s="38">
        <f t="shared" si="15"/>
        <v>430.74464019445043</v>
      </c>
      <c r="U31" s="39">
        <f t="shared" si="16"/>
        <v>0.10789739729209931</v>
      </c>
      <c r="V31" s="38">
        <f t="shared" si="5"/>
        <v>79.843379174076034</v>
      </c>
      <c r="W31" s="3">
        <f t="shared" si="6"/>
        <v>0</v>
      </c>
      <c r="X31" s="3">
        <f t="shared" si="7"/>
        <v>15.968675834815208</v>
      </c>
      <c r="Y31" s="3">
        <f t="shared" si="27"/>
        <v>61793.927369573001</v>
      </c>
      <c r="Z31" s="3">
        <f t="shared" si="27"/>
        <v>30896.9636847865</v>
      </c>
      <c r="AA31" s="3">
        <f t="shared" si="20"/>
        <v>49620896.963684782</v>
      </c>
      <c r="AB31" s="3">
        <f t="shared" si="24"/>
        <v>6669.6160944338517</v>
      </c>
      <c r="AC31" s="3">
        <f t="shared" si="25"/>
        <v>1235.8785473914604</v>
      </c>
      <c r="AD31" s="3">
        <f t="shared" si="26"/>
        <v>247.17570947829205</v>
      </c>
    </row>
    <row r="32" spans="1:30" x14ac:dyDescent="0.55000000000000004">
      <c r="A32" s="33"/>
      <c r="E32">
        <v>30</v>
      </c>
      <c r="F32">
        <f t="shared" si="8"/>
        <v>88.5</v>
      </c>
      <c r="G32">
        <f t="shared" si="9"/>
        <v>1.6960985626283367</v>
      </c>
      <c r="H32" s="15">
        <f t="shared" si="0"/>
        <v>17.340825599999992</v>
      </c>
      <c r="I32" s="14">
        <f t="shared" si="10"/>
        <v>3.0422501052631564E-7</v>
      </c>
      <c r="J32" s="14">
        <f t="shared" si="11"/>
        <v>0.99884256617697298</v>
      </c>
      <c r="K32" s="14">
        <f t="shared" si="18"/>
        <v>7.3329834087143553E-5</v>
      </c>
      <c r="L32" s="14" t="str">
        <f t="shared" si="12"/>
        <v>Epidemic ongoing</v>
      </c>
      <c r="M32" s="14">
        <f t="shared" si="1"/>
        <v>7.9117450537317541E-6</v>
      </c>
      <c r="N32" s="14">
        <f t="shared" si="19"/>
        <v>1.0841039889398774E-3</v>
      </c>
      <c r="O32" s="3">
        <f t="shared" si="2"/>
        <v>4179.8005429671821</v>
      </c>
      <c r="P32" s="3">
        <f t="shared" si="3"/>
        <v>2089.900271483591</v>
      </c>
      <c r="Q32" s="38">
        <f t="shared" si="13"/>
        <v>417.98005429671821</v>
      </c>
      <c r="R32" s="38">
        <f t="shared" si="4"/>
        <v>2089.900271483591</v>
      </c>
      <c r="S32" s="38">
        <f t="shared" si="14"/>
        <v>1712089.9002714837</v>
      </c>
      <c r="T32" s="38">
        <f t="shared" si="15"/>
        <v>450.96946806270995</v>
      </c>
      <c r="U32" s="39">
        <f t="shared" si="16"/>
        <v>0.10789258086046685</v>
      </c>
      <c r="V32" s="38">
        <f t="shared" si="5"/>
        <v>83.59601085934365</v>
      </c>
      <c r="W32" s="3">
        <f t="shared" si="6"/>
        <v>0</v>
      </c>
      <c r="X32" s="3">
        <f t="shared" si="7"/>
        <v>16.71920217186873</v>
      </c>
      <c r="Y32" s="3">
        <f t="shared" si="27"/>
        <v>65973.727912540184</v>
      </c>
      <c r="Z32" s="3">
        <f t="shared" si="27"/>
        <v>32986.863956270092</v>
      </c>
      <c r="AA32" s="3">
        <f t="shared" si="20"/>
        <v>51332986.863956265</v>
      </c>
      <c r="AB32" s="3">
        <f t="shared" si="24"/>
        <v>7120.5855624965616</v>
      </c>
      <c r="AC32" s="3">
        <f t="shared" si="25"/>
        <v>1319.474558250804</v>
      </c>
      <c r="AD32" s="3">
        <f t="shared" si="26"/>
        <v>263.89491165016079</v>
      </c>
    </row>
    <row r="33" spans="1:30" x14ac:dyDescent="0.55000000000000004">
      <c r="A33" s="33"/>
      <c r="E33">
        <v>31</v>
      </c>
      <c r="F33">
        <f t="shared" si="8"/>
        <v>91.5</v>
      </c>
      <c r="G33">
        <f t="shared" si="9"/>
        <v>1.7535934291581108</v>
      </c>
      <c r="H33" s="15">
        <f t="shared" si="0"/>
        <v>17.340825599999992</v>
      </c>
      <c r="I33" s="14">
        <f t="shared" si="10"/>
        <v>3.0422501052631564E-7</v>
      </c>
      <c r="J33" s="14">
        <f t="shared" si="11"/>
        <v>0.99876580940919601</v>
      </c>
      <c r="K33" s="14">
        <f t="shared" si="18"/>
        <v>7.6756767776964274E-5</v>
      </c>
      <c r="L33" s="14" t="str">
        <f t="shared" si="12"/>
        <v>Epidemic ongoing</v>
      </c>
      <c r="M33" s="14">
        <f t="shared" si="1"/>
        <v>8.281100944676196E-6</v>
      </c>
      <c r="N33" s="14">
        <f t="shared" si="19"/>
        <v>1.1574338230270209E-3</v>
      </c>
      <c r="O33" s="3">
        <f t="shared" si="2"/>
        <v>4375.135763286964</v>
      </c>
      <c r="P33" s="3">
        <f t="shared" si="3"/>
        <v>2187.567881643482</v>
      </c>
      <c r="Q33" s="38">
        <f t="shared" si="13"/>
        <v>437.51357632869644</v>
      </c>
      <c r="R33" s="38">
        <f t="shared" si="4"/>
        <v>2187.567881643482</v>
      </c>
      <c r="S33" s="38">
        <f t="shared" si="14"/>
        <v>1712187.5678816435</v>
      </c>
      <c r="T33" s="38">
        <f t="shared" si="15"/>
        <v>472.0227538465432</v>
      </c>
      <c r="U33" s="39">
        <f t="shared" si="16"/>
        <v>0.10788756724018106</v>
      </c>
      <c r="V33" s="38">
        <f t="shared" si="5"/>
        <v>87.502715265739283</v>
      </c>
      <c r="W33" s="3">
        <f t="shared" si="6"/>
        <v>0</v>
      </c>
      <c r="X33" s="3">
        <f t="shared" si="7"/>
        <v>17.500543053147858</v>
      </c>
      <c r="Y33" s="3">
        <f t="shared" si="27"/>
        <v>70348.863675827146</v>
      </c>
      <c r="Z33" s="3">
        <f t="shared" si="27"/>
        <v>35174.431837913573</v>
      </c>
      <c r="AA33" s="3">
        <f t="shared" si="20"/>
        <v>53045174.431837909</v>
      </c>
      <c r="AB33" s="3">
        <f t="shared" si="24"/>
        <v>7592.6083163431049</v>
      </c>
      <c r="AC33" s="3">
        <f t="shared" si="25"/>
        <v>1406.9772735165432</v>
      </c>
      <c r="AD33" s="3">
        <f t="shared" si="26"/>
        <v>281.39545470330864</v>
      </c>
    </row>
    <row r="34" spans="1:30" x14ac:dyDescent="0.55000000000000004">
      <c r="A34" s="33"/>
      <c r="E34">
        <v>32</v>
      </c>
      <c r="F34">
        <f t="shared" si="8"/>
        <v>94.5</v>
      </c>
      <c r="G34">
        <f t="shared" si="9"/>
        <v>1.8110882956878851</v>
      </c>
      <c r="H34" s="15">
        <f t="shared" si="0"/>
        <v>17.340825599999992</v>
      </c>
      <c r="I34" s="14">
        <f t="shared" si="10"/>
        <v>3.0422501052631564E-7</v>
      </c>
      <c r="J34" s="14">
        <f t="shared" si="11"/>
        <v>0.9986854855427697</v>
      </c>
      <c r="K34" s="14">
        <f t="shared" si="18"/>
        <v>8.032386642631284E-5</v>
      </c>
      <c r="L34" s="14" t="str">
        <f t="shared" si="12"/>
        <v>Epidemic ongoing</v>
      </c>
      <c r="M34" s="14">
        <f t="shared" si="1"/>
        <v>8.6655274041189778E-6</v>
      </c>
      <c r="N34" s="14">
        <f t="shared" si="19"/>
        <v>1.2341905908039852E-3</v>
      </c>
      <c r="O34" s="3">
        <f t="shared" si="2"/>
        <v>4578.460386299832</v>
      </c>
      <c r="P34" s="3">
        <f t="shared" si="3"/>
        <v>2289.230193149916</v>
      </c>
      <c r="Q34" s="38">
        <f t="shared" si="13"/>
        <v>457.84603862998324</v>
      </c>
      <c r="R34" s="38">
        <f t="shared" si="4"/>
        <v>2289.230193149916</v>
      </c>
      <c r="S34" s="38">
        <f t="shared" si="14"/>
        <v>1712289.23019315</v>
      </c>
      <c r="T34" s="38">
        <f t="shared" si="15"/>
        <v>493.93506203478177</v>
      </c>
      <c r="U34" s="39">
        <f t="shared" si="16"/>
        <v>0.1078823491654068</v>
      </c>
      <c r="V34" s="38">
        <f t="shared" si="5"/>
        <v>91.569207725996634</v>
      </c>
      <c r="W34" s="3">
        <f t="shared" si="6"/>
        <v>0</v>
      </c>
      <c r="X34" s="3">
        <f t="shared" si="7"/>
        <v>18.313841545199327</v>
      </c>
      <c r="Y34" s="3">
        <f t="shared" si="27"/>
        <v>74927.32406212698</v>
      </c>
      <c r="Z34" s="3">
        <f t="shared" si="27"/>
        <v>37463.66203106349</v>
      </c>
      <c r="AA34" s="3">
        <f t="shared" si="20"/>
        <v>54757463.662031062</v>
      </c>
      <c r="AB34" s="3">
        <f t="shared" si="24"/>
        <v>8086.5433783778863</v>
      </c>
      <c r="AC34" s="3">
        <f t="shared" si="25"/>
        <v>1498.5464812425398</v>
      </c>
      <c r="AD34" s="3">
        <f t="shared" si="26"/>
        <v>299.709296248508</v>
      </c>
    </row>
    <row r="35" spans="1:30" x14ac:dyDescent="0.55000000000000004">
      <c r="A35" s="33"/>
      <c r="E35">
        <v>33</v>
      </c>
      <c r="F35">
        <f t="shared" si="8"/>
        <v>97.5</v>
      </c>
      <c r="G35">
        <f t="shared" si="9"/>
        <v>1.8685831622176592</v>
      </c>
      <c r="H35" s="15">
        <f t="shared" si="0"/>
        <v>17.340825599999992</v>
      </c>
      <c r="I35" s="14">
        <f t="shared" si="10"/>
        <v>3.0422501052631564E-7</v>
      </c>
      <c r="J35" s="14">
        <f t="shared" si="11"/>
        <v>0.99860144926299432</v>
      </c>
      <c r="K35" s="14">
        <f t="shared" si="18"/>
        <v>8.4036279775379086E-5</v>
      </c>
      <c r="L35" s="14" t="str">
        <f t="shared" si="12"/>
        <v>Epidemic ongoing</v>
      </c>
      <c r="M35" s="14">
        <f t="shared" si="1"/>
        <v>9.0655749612842501E-6</v>
      </c>
      <c r="N35" s="14">
        <f t="shared" si="19"/>
        <v>1.314514457230298E-3</v>
      </c>
      <c r="O35" s="3">
        <f t="shared" si="2"/>
        <v>4790.0679471966077</v>
      </c>
      <c r="P35" s="3">
        <f t="shared" si="3"/>
        <v>2395.0339735983039</v>
      </c>
      <c r="Q35" s="38">
        <f t="shared" si="13"/>
        <v>479.00679471966077</v>
      </c>
      <c r="R35" s="38">
        <f t="shared" si="4"/>
        <v>2395.0339735983039</v>
      </c>
      <c r="S35" s="38">
        <f t="shared" si="14"/>
        <v>1712395.0339735984</v>
      </c>
      <c r="T35" s="38">
        <f t="shared" si="15"/>
        <v>516.73777279320223</v>
      </c>
      <c r="U35" s="39">
        <f t="shared" si="16"/>
        <v>0.10787691917723705</v>
      </c>
      <c r="V35" s="38">
        <f t="shared" si="5"/>
        <v>95.801358943932158</v>
      </c>
      <c r="W35" s="3">
        <f t="shared" si="6"/>
        <v>0</v>
      </c>
      <c r="X35" s="3">
        <f t="shared" si="7"/>
        <v>19.160271788786432</v>
      </c>
      <c r="Y35" s="3">
        <f t="shared" si="27"/>
        <v>79717.392009323594</v>
      </c>
      <c r="Z35" s="3">
        <f t="shared" si="27"/>
        <v>39858.696004661797</v>
      </c>
      <c r="AA35" s="3">
        <f t="shared" si="20"/>
        <v>56469858.696004659</v>
      </c>
      <c r="AB35" s="3">
        <f t="shared" si="24"/>
        <v>8603.2811511710879</v>
      </c>
      <c r="AC35" s="3">
        <f t="shared" si="25"/>
        <v>1594.347840186472</v>
      </c>
      <c r="AD35" s="3">
        <f t="shared" si="26"/>
        <v>318.86956803729441</v>
      </c>
    </row>
    <row r="36" spans="1:30" x14ac:dyDescent="0.55000000000000004">
      <c r="A36" s="33"/>
      <c r="E36">
        <v>34</v>
      </c>
      <c r="F36">
        <f t="shared" si="8"/>
        <v>100.5</v>
      </c>
      <c r="G36">
        <f t="shared" si="9"/>
        <v>1.9260780287474333</v>
      </c>
      <c r="H36" s="15">
        <f t="shared" si="0"/>
        <v>17.340825599999992</v>
      </c>
      <c r="I36" s="14">
        <f t="shared" si="10"/>
        <v>3.0422501052631564E-7</v>
      </c>
      <c r="J36" s="14">
        <f t="shared" si="11"/>
        <v>0.9985135499702581</v>
      </c>
      <c r="K36" s="14">
        <f t="shared" si="18"/>
        <v>8.7899292736226542E-5</v>
      </c>
      <c r="L36" s="14" t="str">
        <f t="shared" si="12"/>
        <v>Epidemic ongoing</v>
      </c>
      <c r="M36" s="14">
        <f t="shared" si="1"/>
        <v>9.4818083066667029E-6</v>
      </c>
      <c r="N36" s="14">
        <f t="shared" si="19"/>
        <v>1.3985507370056771E-3</v>
      </c>
      <c r="O36" s="3">
        <f t="shared" si="2"/>
        <v>5010.2596859649129</v>
      </c>
      <c r="P36" s="3">
        <f t="shared" si="3"/>
        <v>2505.1298429824565</v>
      </c>
      <c r="Q36" s="38">
        <f t="shared" si="13"/>
        <v>501.02596859649134</v>
      </c>
      <c r="R36" s="38">
        <f t="shared" si="4"/>
        <v>2505.1298429824565</v>
      </c>
      <c r="S36" s="38">
        <f t="shared" si="14"/>
        <v>1712505.1298429824</v>
      </c>
      <c r="T36" s="38">
        <f t="shared" si="15"/>
        <v>540.46307348000209</v>
      </c>
      <c r="U36" s="39">
        <f t="shared" si="16"/>
        <v>0.10787126962580099</v>
      </c>
      <c r="V36" s="38">
        <f t="shared" si="5"/>
        <v>100.20519371929826</v>
      </c>
      <c r="W36" s="3">
        <f t="shared" si="6"/>
        <v>0</v>
      </c>
      <c r="X36" s="3">
        <f t="shared" si="7"/>
        <v>20.041038743859655</v>
      </c>
      <c r="Y36" s="3">
        <f t="shared" ref="Y36:Z51" si="28">O36+Y35</f>
        <v>84727.651695288514</v>
      </c>
      <c r="Z36" s="3">
        <f t="shared" si="28"/>
        <v>42363.825847644257</v>
      </c>
      <c r="AA36" s="3">
        <f t="shared" si="20"/>
        <v>58182363.825847641</v>
      </c>
      <c r="AB36" s="3">
        <f t="shared" si="24"/>
        <v>9143.7442246510909</v>
      </c>
      <c r="AC36" s="3">
        <f t="shared" si="25"/>
        <v>1694.5530339057702</v>
      </c>
      <c r="AD36" s="3">
        <f t="shared" si="26"/>
        <v>338.91060678115406</v>
      </c>
    </row>
    <row r="37" spans="1:30" x14ac:dyDescent="0.55000000000000004">
      <c r="A37" s="33"/>
      <c r="E37">
        <v>35</v>
      </c>
      <c r="F37">
        <f t="shared" si="8"/>
        <v>103.5</v>
      </c>
      <c r="G37">
        <f t="shared" si="9"/>
        <v>1.9835728952772074</v>
      </c>
      <c r="H37" s="15">
        <f t="shared" si="0"/>
        <v>17.340825599999992</v>
      </c>
      <c r="I37" s="14">
        <f t="shared" si="10"/>
        <v>3.0422501052631564E-7</v>
      </c>
      <c r="J37" s="14">
        <f t="shared" si="11"/>
        <v>0.99842163164658049</v>
      </c>
      <c r="K37" s="14">
        <f t="shared" si="18"/>
        <v>9.1918323677608882E-5</v>
      </c>
      <c r="L37" s="14" t="str">
        <f t="shared" si="12"/>
        <v>Epidemic ongoing</v>
      </c>
      <c r="M37" s="14">
        <f t="shared" si="1"/>
        <v>9.9148060773540101E-6</v>
      </c>
      <c r="N37" s="14">
        <f t="shared" si="19"/>
        <v>1.4864500297419037E-3</v>
      </c>
      <c r="O37" s="3">
        <f t="shared" si="2"/>
        <v>5239.3444496237062</v>
      </c>
      <c r="P37" s="3">
        <f t="shared" si="3"/>
        <v>2619.6722248118531</v>
      </c>
      <c r="Q37" s="38">
        <f t="shared" si="13"/>
        <v>523.93444496237066</v>
      </c>
      <c r="R37" s="38">
        <f t="shared" si="4"/>
        <v>2619.6722248118531</v>
      </c>
      <c r="S37" s="38">
        <f t="shared" si="14"/>
        <v>1712619.6722248117</v>
      </c>
      <c r="T37" s="38">
        <f t="shared" si="15"/>
        <v>565.14394640917862</v>
      </c>
      <c r="U37" s="39">
        <f t="shared" si="16"/>
        <v>0.10786539267326997</v>
      </c>
      <c r="V37" s="38">
        <f t="shared" si="5"/>
        <v>104.78688899247413</v>
      </c>
      <c r="W37" s="3">
        <f t="shared" si="6"/>
        <v>0</v>
      </c>
      <c r="X37" s="3">
        <f t="shared" si="7"/>
        <v>20.957377798494829</v>
      </c>
      <c r="Y37" s="3">
        <f t="shared" si="28"/>
        <v>89966.99614491222</v>
      </c>
      <c r="Z37" s="3">
        <f t="shared" si="28"/>
        <v>44983.49807245611</v>
      </c>
      <c r="AA37" s="3">
        <f t="shared" si="20"/>
        <v>59894983.498072453</v>
      </c>
      <c r="AB37" s="3">
        <f t="shared" si="24"/>
        <v>9708.8881710602691</v>
      </c>
      <c r="AC37" s="3">
        <f t="shared" si="25"/>
        <v>1799.3399228982444</v>
      </c>
      <c r="AD37" s="3">
        <f t="shared" si="26"/>
        <v>359.86798457964886</v>
      </c>
    </row>
    <row r="38" spans="1:30" x14ac:dyDescent="0.55000000000000004">
      <c r="A38" s="33"/>
      <c r="E38">
        <v>36</v>
      </c>
      <c r="F38">
        <f t="shared" si="8"/>
        <v>106.5</v>
      </c>
      <c r="G38">
        <f t="shared" si="9"/>
        <v>2.0410677618069815</v>
      </c>
      <c r="H38" s="15">
        <f t="shared" si="0"/>
        <v>17.340825599999992</v>
      </c>
      <c r="I38" s="14">
        <f t="shared" si="10"/>
        <v>3.0422501052631564E-7</v>
      </c>
      <c r="J38" s="14">
        <f t="shared" si="11"/>
        <v>0.99832553272453162</v>
      </c>
      <c r="K38" s="14">
        <f t="shared" si="18"/>
        <v>9.6098922048870605E-5</v>
      </c>
      <c r="L38" s="14" t="str">
        <f t="shared" si="12"/>
        <v>Epidemic ongoing</v>
      </c>
      <c r="M38" s="14">
        <f t="shared" si="1"/>
        <v>1.0365160569590991E-5</v>
      </c>
      <c r="N38" s="14">
        <f t="shared" si="19"/>
        <v>1.5783683534195125E-3</v>
      </c>
      <c r="O38" s="3">
        <f t="shared" si="2"/>
        <v>5477.6385567856241</v>
      </c>
      <c r="P38" s="3">
        <f t="shared" si="3"/>
        <v>2738.8192783928121</v>
      </c>
      <c r="Q38" s="38">
        <f t="shared" si="13"/>
        <v>547.76385567856244</v>
      </c>
      <c r="R38" s="38">
        <f t="shared" si="4"/>
        <v>2738.8192783928121</v>
      </c>
      <c r="S38" s="38">
        <f t="shared" si="14"/>
        <v>1712738.8192783927</v>
      </c>
      <c r="T38" s="38">
        <f t="shared" si="15"/>
        <v>590.81415246668644</v>
      </c>
      <c r="U38" s="39">
        <f t="shared" si="16"/>
        <v>0.10785928029785644</v>
      </c>
      <c r="V38" s="38">
        <f t="shared" si="5"/>
        <v>109.55277113571249</v>
      </c>
      <c r="W38" s="3">
        <f t="shared" si="6"/>
        <v>0</v>
      </c>
      <c r="X38" s="3">
        <f t="shared" si="7"/>
        <v>21.910554227142498</v>
      </c>
      <c r="Y38" s="3">
        <f t="shared" si="28"/>
        <v>95444.63470169784</v>
      </c>
      <c r="Z38" s="3">
        <f t="shared" si="28"/>
        <v>47722.31735084892</v>
      </c>
      <c r="AA38" s="3">
        <f t="shared" si="20"/>
        <v>61607722.317350842</v>
      </c>
      <c r="AB38" s="3">
        <f t="shared" si="24"/>
        <v>10299.702323526955</v>
      </c>
      <c r="AC38" s="3">
        <f t="shared" si="25"/>
        <v>1908.8926940339568</v>
      </c>
      <c r="AD38" s="3">
        <f t="shared" si="26"/>
        <v>381.77853880679135</v>
      </c>
    </row>
    <row r="39" spans="1:30" x14ac:dyDescent="0.55000000000000004">
      <c r="A39" s="33"/>
      <c r="E39">
        <v>37</v>
      </c>
      <c r="F39">
        <f t="shared" si="8"/>
        <v>109.5</v>
      </c>
      <c r="G39">
        <f t="shared" si="9"/>
        <v>2.0985626283367558</v>
      </c>
      <c r="H39" s="15">
        <f t="shared" si="0"/>
        <v>17.340825599999992</v>
      </c>
      <c r="I39" s="14">
        <f t="shared" si="10"/>
        <v>3.0422501052631564E-7</v>
      </c>
      <c r="J39" s="14">
        <f t="shared" si="11"/>
        <v>0.99822508595925308</v>
      </c>
      <c r="K39" s="14">
        <f t="shared" si="18"/>
        <v>1.0044676527853902E-4</v>
      </c>
      <c r="L39" s="14" t="str">
        <f t="shared" si="12"/>
        <v>Epidemic ongoing</v>
      </c>
      <c r="M39" s="14">
        <f t="shared" si="1"/>
        <v>1.0833477371655505E-5</v>
      </c>
      <c r="N39" s="14">
        <f t="shared" si="19"/>
        <v>1.6744672754683831E-3</v>
      </c>
      <c r="O39" s="3">
        <f t="shared" si="2"/>
        <v>5725.4656208767237</v>
      </c>
      <c r="P39" s="3">
        <f t="shared" si="3"/>
        <v>2862.7328104383619</v>
      </c>
      <c r="Q39" s="38">
        <f t="shared" si="13"/>
        <v>572.54656208767244</v>
      </c>
      <c r="R39" s="38">
        <f t="shared" si="4"/>
        <v>2862.7328104383619</v>
      </c>
      <c r="S39" s="38">
        <f t="shared" si="14"/>
        <v>1712862.7328104384</v>
      </c>
      <c r="T39" s="38">
        <f t="shared" si="15"/>
        <v>617.50821018436375</v>
      </c>
      <c r="U39" s="39">
        <f t="shared" si="16"/>
        <v>0.1078529242988986</v>
      </c>
      <c r="V39" s="38">
        <f t="shared" si="5"/>
        <v>114.50931241753447</v>
      </c>
      <c r="W39" s="3">
        <f t="shared" si="6"/>
        <v>0.50931241753447409</v>
      </c>
      <c r="X39" s="3">
        <f t="shared" si="7"/>
        <v>23.054656208767238</v>
      </c>
      <c r="Y39" s="3">
        <f t="shared" si="28"/>
        <v>101170.10032257457</v>
      </c>
      <c r="Z39" s="3">
        <f t="shared" si="28"/>
        <v>50585.050161287283</v>
      </c>
      <c r="AA39" s="3">
        <f t="shared" si="20"/>
        <v>63320585.05016128</v>
      </c>
      <c r="AB39" s="3">
        <f t="shared" si="24"/>
        <v>10917.210533711319</v>
      </c>
      <c r="AC39" s="3">
        <f t="shared" si="25"/>
        <v>2023.4020064514912</v>
      </c>
      <c r="AD39" s="3">
        <f t="shared" si="26"/>
        <v>404.8331950155586</v>
      </c>
    </row>
    <row r="40" spans="1:30" x14ac:dyDescent="0.55000000000000004">
      <c r="A40" s="34"/>
      <c r="E40">
        <v>38</v>
      </c>
      <c r="F40">
        <f t="shared" si="8"/>
        <v>112.5</v>
      </c>
      <c r="G40">
        <f t="shared" si="9"/>
        <v>2.1560574948665296</v>
      </c>
      <c r="H40" s="15">
        <f t="shared" si="0"/>
        <v>17.340825599999992</v>
      </c>
      <c r="I40" s="14">
        <f t="shared" si="10"/>
        <v>3.0422501052631564E-7</v>
      </c>
      <c r="J40" s="14">
        <f t="shared" si="11"/>
        <v>0.99812011830437763</v>
      </c>
      <c r="K40" s="14">
        <f t="shared" si="18"/>
        <v>1.0496765487544302E-4</v>
      </c>
      <c r="L40" s="14" t="str">
        <f t="shared" si="12"/>
        <v>Epidemic ongoing</v>
      </c>
      <c r="M40" s="14">
        <f t="shared" si="1"/>
        <v>1.1320374909295539E-5</v>
      </c>
      <c r="N40" s="14">
        <f t="shared" si="19"/>
        <v>1.7749140407469222E-3</v>
      </c>
      <c r="O40" s="3">
        <f t="shared" si="2"/>
        <v>5983.1563279002521</v>
      </c>
      <c r="P40" s="3">
        <f t="shared" si="3"/>
        <v>2991.5781639501261</v>
      </c>
      <c r="Q40" s="38">
        <f t="shared" si="13"/>
        <v>598.31563279002523</v>
      </c>
      <c r="R40" s="38">
        <f t="shared" si="4"/>
        <v>2991.5781639501261</v>
      </c>
      <c r="S40" s="38">
        <f t="shared" si="14"/>
        <v>1712991.5781639502</v>
      </c>
      <c r="T40" s="38">
        <f t="shared" si="15"/>
        <v>645.26136982984565</v>
      </c>
      <c r="U40" s="39">
        <f t="shared" si="16"/>
        <v>0.1078463163031369</v>
      </c>
      <c r="V40" s="38">
        <f t="shared" si="5"/>
        <v>119.66312655800505</v>
      </c>
      <c r="W40" s="3">
        <f t="shared" si="6"/>
        <v>5.6631265580050467</v>
      </c>
      <c r="X40" s="3">
        <f t="shared" si="7"/>
        <v>25.631563279002524</v>
      </c>
      <c r="Y40" s="3">
        <f t="shared" si="28"/>
        <v>107153.25665047482</v>
      </c>
      <c r="Z40" s="3">
        <f t="shared" si="28"/>
        <v>53576.628325237412</v>
      </c>
      <c r="AA40" s="3">
        <f t="shared" si="20"/>
        <v>65033576.628325231</v>
      </c>
      <c r="AB40" s="3">
        <f t="shared" si="24"/>
        <v>11562.471903541165</v>
      </c>
      <c r="AC40" s="3">
        <f t="shared" si="25"/>
        <v>2143.0651330094961</v>
      </c>
      <c r="AD40" s="3">
        <f t="shared" si="26"/>
        <v>430.46475829456114</v>
      </c>
    </row>
    <row r="41" spans="1:30" x14ac:dyDescent="0.55000000000000004">
      <c r="A41" s="33"/>
      <c r="E41">
        <v>39</v>
      </c>
      <c r="F41">
        <f t="shared" si="8"/>
        <v>115.5</v>
      </c>
      <c r="G41">
        <f t="shared" si="9"/>
        <v>2.213552361396304</v>
      </c>
      <c r="H41" s="15">
        <f t="shared" si="0"/>
        <v>17.340825599999992</v>
      </c>
      <c r="I41" s="14">
        <f t="shared" si="10"/>
        <v>3.0422501052631564E-7</v>
      </c>
      <c r="J41" s="14">
        <f t="shared" si="11"/>
        <v>0.99801045079271911</v>
      </c>
      <c r="K41" s="14">
        <f t="shared" si="18"/>
        <v>1.0966751165852884E-4</v>
      </c>
      <c r="L41" s="14" t="str">
        <f t="shared" si="12"/>
        <v>Epidemic ongoing</v>
      </c>
      <c r="M41" s="14">
        <f t="shared" si="1"/>
        <v>1.182648389581684E-5</v>
      </c>
      <c r="N41" s="14">
        <f t="shared" si="19"/>
        <v>1.8798816956223652E-3</v>
      </c>
      <c r="O41" s="3">
        <f t="shared" si="2"/>
        <v>6251.0481645361433</v>
      </c>
      <c r="P41" s="3">
        <f t="shared" si="3"/>
        <v>3125.5240822680717</v>
      </c>
      <c r="Q41" s="38">
        <f t="shared" si="13"/>
        <v>625.10481645361438</v>
      </c>
      <c r="R41" s="38">
        <f t="shared" si="4"/>
        <v>3125.5240822680717</v>
      </c>
      <c r="S41" s="38">
        <f t="shared" si="14"/>
        <v>1713125.5240822681</v>
      </c>
      <c r="T41" s="38">
        <f t="shared" si="15"/>
        <v>674.10958206155988</v>
      </c>
      <c r="U41" s="39">
        <f t="shared" si="16"/>
        <v>0.10783944777228922</v>
      </c>
      <c r="V41" s="38">
        <f t="shared" si="5"/>
        <v>125.02096329072288</v>
      </c>
      <c r="W41" s="3">
        <f t="shared" si="6"/>
        <v>11.020963290722875</v>
      </c>
      <c r="X41" s="3">
        <f t="shared" si="7"/>
        <v>28.310481645361438</v>
      </c>
      <c r="Y41" s="3">
        <f t="shared" si="28"/>
        <v>113404.30481501097</v>
      </c>
      <c r="Z41" s="3">
        <f t="shared" si="28"/>
        <v>56702.152407505484</v>
      </c>
      <c r="AA41" s="3">
        <f t="shared" si="20"/>
        <v>66746702.152407497</v>
      </c>
      <c r="AB41" s="3">
        <f t="shared" si="24"/>
        <v>12236.581485602725</v>
      </c>
      <c r="AC41" s="3">
        <f t="shared" si="25"/>
        <v>2268.0860963002187</v>
      </c>
      <c r="AD41" s="3">
        <f t="shared" si="26"/>
        <v>458.77523993992259</v>
      </c>
    </row>
    <row r="42" spans="1:30" x14ac:dyDescent="0.55000000000000004">
      <c r="A42" s="33"/>
      <c r="E42">
        <v>40</v>
      </c>
      <c r="F42">
        <f t="shared" si="8"/>
        <v>118.5</v>
      </c>
      <c r="G42">
        <f t="shared" si="9"/>
        <v>2.2710472279260778</v>
      </c>
      <c r="H42" s="15">
        <f t="shared" si="0"/>
        <v>17.340825599999992</v>
      </c>
      <c r="I42" s="14">
        <f t="shared" si="10"/>
        <v>3.0422501052631564E-7</v>
      </c>
      <c r="J42" s="14">
        <f t="shared" si="11"/>
        <v>0.99789589842268434</v>
      </c>
      <c r="K42" s="14">
        <f t="shared" si="18"/>
        <v>1.1455237003477059E-4</v>
      </c>
      <c r="L42" s="14" t="str">
        <f t="shared" si="12"/>
        <v>Epidemic ongoing</v>
      </c>
      <c r="M42" s="14">
        <f t="shared" si="1"/>
        <v>1.235244667820348E-5</v>
      </c>
      <c r="N42" s="14">
        <f t="shared" si="19"/>
        <v>1.989549207280894E-3</v>
      </c>
      <c r="O42" s="3">
        <f t="shared" si="2"/>
        <v>6529.4850919819237</v>
      </c>
      <c r="P42" s="3">
        <f t="shared" si="3"/>
        <v>3264.7425459909618</v>
      </c>
      <c r="Q42" s="38">
        <f t="shared" si="13"/>
        <v>652.94850919819237</v>
      </c>
      <c r="R42" s="38">
        <f t="shared" si="4"/>
        <v>3264.7425459909618</v>
      </c>
      <c r="S42" s="38">
        <f t="shared" si="14"/>
        <v>1713264.742545991</v>
      </c>
      <c r="T42" s="38">
        <f t="shared" si="15"/>
        <v>704.08946065759835</v>
      </c>
      <c r="U42" s="39">
        <f t="shared" si="16"/>
        <v>0.10783231001204154</v>
      </c>
      <c r="V42" s="38">
        <f t="shared" si="5"/>
        <v>130.58970183963848</v>
      </c>
      <c r="W42" s="3">
        <f t="shared" si="6"/>
        <v>16.589701839638479</v>
      </c>
      <c r="X42" s="3">
        <f t="shared" si="7"/>
        <v>31.09485091981924</v>
      </c>
      <c r="Y42" s="3">
        <f t="shared" si="28"/>
        <v>119933.7899069929</v>
      </c>
      <c r="Z42" s="3">
        <f t="shared" si="28"/>
        <v>59966.894953496449</v>
      </c>
      <c r="AA42" s="3">
        <f t="shared" si="20"/>
        <v>68459966.894953489</v>
      </c>
      <c r="AB42" s="3">
        <f t="shared" si="24"/>
        <v>12940.670946260323</v>
      </c>
      <c r="AC42" s="3">
        <f t="shared" si="25"/>
        <v>2398.6757981398573</v>
      </c>
      <c r="AD42" s="3">
        <f t="shared" si="26"/>
        <v>489.87009085974182</v>
      </c>
    </row>
    <row r="43" spans="1:30" x14ac:dyDescent="0.55000000000000004">
      <c r="A43" s="33"/>
      <c r="E43">
        <v>41</v>
      </c>
      <c r="F43">
        <f t="shared" si="8"/>
        <v>121.5</v>
      </c>
      <c r="G43">
        <f t="shared" si="9"/>
        <v>2.3285420944558521</v>
      </c>
      <c r="H43" s="15">
        <f t="shared" si="0"/>
        <v>17.340825599999992</v>
      </c>
      <c r="I43" s="14">
        <f t="shared" si="10"/>
        <v>3.0422501052631564E-7</v>
      </c>
      <c r="J43" s="14">
        <f t="shared" si="11"/>
        <v>0.99777627005144276</v>
      </c>
      <c r="K43" s="14">
        <f t="shared" si="18"/>
        <v>1.1962837124157577E-4</v>
      </c>
      <c r="L43" s="14" t="str">
        <f t="shared" si="12"/>
        <v>Epidemic ongoing</v>
      </c>
      <c r="M43" s="14">
        <f t="shared" si="1"/>
        <v>1.2898916470356657E-5</v>
      </c>
      <c r="N43" s="14">
        <f t="shared" si="19"/>
        <v>2.1041015773156646E-3</v>
      </c>
      <c r="O43" s="3">
        <f t="shared" si="2"/>
        <v>6818.8171607698187</v>
      </c>
      <c r="P43" s="3">
        <f t="shared" si="3"/>
        <v>3409.4085803849093</v>
      </c>
      <c r="Q43" s="38">
        <f t="shared" si="13"/>
        <v>681.88171607698189</v>
      </c>
      <c r="R43" s="38">
        <f t="shared" si="4"/>
        <v>3409.4085803849093</v>
      </c>
      <c r="S43" s="38">
        <f t="shared" si="14"/>
        <v>1713409.4085803849</v>
      </c>
      <c r="T43" s="38">
        <f t="shared" si="15"/>
        <v>735.23823881032934</v>
      </c>
      <c r="U43" s="39">
        <f t="shared" si="16"/>
        <v>0.10782489418257458</v>
      </c>
      <c r="V43" s="38">
        <f t="shared" si="5"/>
        <v>136.37634321539639</v>
      </c>
      <c r="W43" s="3">
        <f t="shared" si="6"/>
        <v>22.376343215396389</v>
      </c>
      <c r="X43" s="3">
        <f t="shared" si="7"/>
        <v>33.988171607698192</v>
      </c>
      <c r="Y43" s="3">
        <f t="shared" si="28"/>
        <v>126752.60706776271</v>
      </c>
      <c r="Z43" s="3">
        <f t="shared" si="28"/>
        <v>63376.303533881357</v>
      </c>
      <c r="AA43" s="3">
        <f t="shared" si="20"/>
        <v>70173376.303533867</v>
      </c>
      <c r="AB43" s="3">
        <f t="shared" si="24"/>
        <v>13675.909185070652</v>
      </c>
      <c r="AC43" s="3">
        <f t="shared" si="25"/>
        <v>2535.0521413552538</v>
      </c>
      <c r="AD43" s="3">
        <f t="shared" si="26"/>
        <v>523.85826246744</v>
      </c>
    </row>
    <row r="44" spans="1:30" x14ac:dyDescent="0.55000000000000004">
      <c r="A44" s="33"/>
      <c r="E44">
        <v>42</v>
      </c>
      <c r="F44">
        <f t="shared" si="8"/>
        <v>124.5</v>
      </c>
      <c r="G44">
        <f t="shared" si="9"/>
        <v>2.3860369609856265</v>
      </c>
      <c r="H44" s="15">
        <f t="shared" si="0"/>
        <v>17.340825599999992</v>
      </c>
      <c r="I44" s="14">
        <f t="shared" si="10"/>
        <v>3.0422501052631564E-7</v>
      </c>
      <c r="J44" s="14">
        <f t="shared" si="11"/>
        <v>0.99765136829597723</v>
      </c>
      <c r="K44" s="14">
        <f t="shared" si="18"/>
        <v>1.2490175546553406E-4</v>
      </c>
      <c r="L44" s="14" t="str">
        <f t="shared" si="12"/>
        <v>Epidemic ongoing</v>
      </c>
      <c r="M44" s="14">
        <f t="shared" si="1"/>
        <v>1.3466556464076489E-5</v>
      </c>
      <c r="N44" s="14">
        <f t="shared" si="19"/>
        <v>2.2237299485572404E-3</v>
      </c>
      <c r="O44" s="3">
        <f t="shared" si="2"/>
        <v>7119.4000615354416</v>
      </c>
      <c r="P44" s="3">
        <f t="shared" si="3"/>
        <v>3559.7000307677208</v>
      </c>
      <c r="Q44" s="38">
        <f t="shared" si="13"/>
        <v>711.94000615354423</v>
      </c>
      <c r="R44" s="38">
        <f t="shared" si="4"/>
        <v>3559.7000307677208</v>
      </c>
      <c r="S44" s="38">
        <f t="shared" si="14"/>
        <v>1713559.7000307678</v>
      </c>
      <c r="T44" s="38">
        <f t="shared" si="15"/>
        <v>767.59371845235989</v>
      </c>
      <c r="U44" s="39">
        <f t="shared" si="16"/>
        <v>0.10781719131075392</v>
      </c>
      <c r="V44" s="38">
        <f t="shared" si="5"/>
        <v>142.38800123070882</v>
      </c>
      <c r="W44" s="3">
        <f t="shared" si="6"/>
        <v>28.388001230708824</v>
      </c>
      <c r="X44" s="3">
        <f t="shared" si="7"/>
        <v>36.994000615354409</v>
      </c>
      <c r="Y44" s="3">
        <f t="shared" si="28"/>
        <v>133872.00712929814</v>
      </c>
      <c r="Z44" s="3">
        <f t="shared" si="28"/>
        <v>66936.003564649072</v>
      </c>
      <c r="AA44" s="3">
        <f t="shared" si="20"/>
        <v>71886936.003564641</v>
      </c>
      <c r="AB44" s="3">
        <f t="shared" si="24"/>
        <v>14443.502903523011</v>
      </c>
      <c r="AC44" s="3">
        <f t="shared" si="25"/>
        <v>2677.4401425859623</v>
      </c>
      <c r="AD44" s="3">
        <f t="shared" si="26"/>
        <v>560.85226308279437</v>
      </c>
    </row>
    <row r="45" spans="1:30" x14ac:dyDescent="0.55000000000000004">
      <c r="A45" s="33"/>
      <c r="E45">
        <v>43</v>
      </c>
      <c r="F45">
        <f t="shared" si="8"/>
        <v>127.5</v>
      </c>
      <c r="G45">
        <f t="shared" si="9"/>
        <v>2.4435318275154003</v>
      </c>
      <c r="H45" s="15">
        <f t="shared" si="0"/>
        <v>17.340825599999992</v>
      </c>
      <c r="I45" s="14">
        <f t="shared" si="10"/>
        <v>3.0422501052631564E-7</v>
      </c>
      <c r="J45" s="14">
        <f t="shared" si="11"/>
        <v>0.99752098944323331</v>
      </c>
      <c r="K45" s="14">
        <f t="shared" si="18"/>
        <v>1.3037885274391758E-4</v>
      </c>
      <c r="L45" s="14" t="str">
        <f t="shared" si="12"/>
        <v>Epidemic ongoing</v>
      </c>
      <c r="M45" s="14">
        <f t="shared" si="1"/>
        <v>1.4056038807859164E-5</v>
      </c>
      <c r="N45" s="14">
        <f t="shared" si="19"/>
        <v>2.3486317040227744E-3</v>
      </c>
      <c r="O45" s="3">
        <f t="shared" si="2"/>
        <v>7431.5946064033024</v>
      </c>
      <c r="P45" s="3">
        <f t="shared" si="3"/>
        <v>3715.7973032016512</v>
      </c>
      <c r="Q45" s="38">
        <f t="shared" si="13"/>
        <v>743.15946064033028</v>
      </c>
      <c r="R45" s="38">
        <f t="shared" si="4"/>
        <v>3715.7973032016512</v>
      </c>
      <c r="S45" s="38">
        <f t="shared" si="14"/>
        <v>1713715.7973032016</v>
      </c>
      <c r="T45" s="38">
        <f t="shared" si="15"/>
        <v>801.19421204797231</v>
      </c>
      <c r="U45" s="39">
        <f t="shared" si="16"/>
        <v>0.10780919230411701</v>
      </c>
      <c r="V45" s="38">
        <f t="shared" si="5"/>
        <v>148.63189212806606</v>
      </c>
      <c r="W45" s="3">
        <f t="shared" si="6"/>
        <v>34.631892128066056</v>
      </c>
      <c r="X45" s="3">
        <f t="shared" si="7"/>
        <v>40.115946064033025</v>
      </c>
      <c r="Y45" s="3">
        <f t="shared" si="28"/>
        <v>141303.60173570144</v>
      </c>
      <c r="Z45" s="3">
        <f t="shared" si="28"/>
        <v>70651.800867850718</v>
      </c>
      <c r="AA45" s="3">
        <f t="shared" si="20"/>
        <v>73600651.800867841</v>
      </c>
      <c r="AB45" s="3">
        <f t="shared" si="24"/>
        <v>15244.697115570983</v>
      </c>
      <c r="AC45" s="3">
        <f t="shared" si="25"/>
        <v>2826.0720347140286</v>
      </c>
      <c r="AD45" s="3">
        <f t="shared" si="26"/>
        <v>600.96820914682735</v>
      </c>
    </row>
    <row r="46" spans="1:30" x14ac:dyDescent="0.55000000000000004">
      <c r="A46" s="33"/>
      <c r="E46">
        <v>44</v>
      </c>
      <c r="F46">
        <f t="shared" si="8"/>
        <v>130.5</v>
      </c>
      <c r="G46">
        <f t="shared" si="9"/>
        <v>2.5010266940451746</v>
      </c>
      <c r="H46" s="15">
        <f t="shared" si="0"/>
        <v>17.340825599999992</v>
      </c>
      <c r="I46" s="14">
        <f t="shared" si="10"/>
        <v>3.0422501052631564E-7</v>
      </c>
      <c r="J46" s="14">
        <f t="shared" si="11"/>
        <v>0.99738492337068085</v>
      </c>
      <c r="K46" s="14">
        <f t="shared" si="18"/>
        <v>1.3606607255245429E-4</v>
      </c>
      <c r="L46" s="14" t="str">
        <f t="shared" si="12"/>
        <v>Epidemic ongoing</v>
      </c>
      <c r="M46" s="14">
        <f t="shared" si="1"/>
        <v>1.4668043443309016E-5</v>
      </c>
      <c r="N46" s="14">
        <f t="shared" si="19"/>
        <v>2.479010556766692E-3</v>
      </c>
      <c r="O46" s="3">
        <f t="shared" si="2"/>
        <v>7755.7661354898946</v>
      </c>
      <c r="P46" s="3">
        <f t="shared" si="3"/>
        <v>3877.8830677449473</v>
      </c>
      <c r="Q46" s="38">
        <f t="shared" si="13"/>
        <v>775.57661354898949</v>
      </c>
      <c r="R46" s="38">
        <f t="shared" si="4"/>
        <v>3877.8830677449473</v>
      </c>
      <c r="S46" s="38">
        <f t="shared" si="14"/>
        <v>1713877.883067745</v>
      </c>
      <c r="T46" s="38">
        <f t="shared" si="15"/>
        <v>836.07847626861394</v>
      </c>
      <c r="U46" s="39">
        <f t="shared" si="16"/>
        <v>0.10780088796679567</v>
      </c>
      <c r="V46" s="38">
        <f t="shared" si="5"/>
        <v>155.11532270979791</v>
      </c>
      <c r="W46" s="3">
        <f t="shared" si="6"/>
        <v>41.115322709797908</v>
      </c>
      <c r="X46" s="3">
        <f t="shared" si="7"/>
        <v>43.357661354898951</v>
      </c>
      <c r="Y46" s="3">
        <f t="shared" si="28"/>
        <v>149059.36787119132</v>
      </c>
      <c r="Z46" s="3">
        <f t="shared" si="28"/>
        <v>74529.683935595662</v>
      </c>
      <c r="AA46" s="3">
        <f t="shared" si="20"/>
        <v>75314529.683935583</v>
      </c>
      <c r="AB46" s="3">
        <f t="shared" si="24"/>
        <v>16080.775591839598</v>
      </c>
      <c r="AC46" s="3">
        <f t="shared" si="25"/>
        <v>2981.1873574238266</v>
      </c>
      <c r="AD46" s="3">
        <f t="shared" si="26"/>
        <v>644.32587050172629</v>
      </c>
    </row>
    <row r="47" spans="1:30" x14ac:dyDescent="0.55000000000000004">
      <c r="A47" s="33"/>
      <c r="E47">
        <v>45</v>
      </c>
      <c r="F47">
        <f t="shared" si="8"/>
        <v>133.5</v>
      </c>
      <c r="G47">
        <f t="shared" si="9"/>
        <v>2.5585215605749485</v>
      </c>
      <c r="H47" s="15">
        <f t="shared" si="0"/>
        <v>17.340825599999992</v>
      </c>
      <c r="I47" s="14">
        <f t="shared" si="10"/>
        <v>3.0422501052631564E-7</v>
      </c>
      <c r="J47" s="14">
        <f t="shared" si="11"/>
        <v>0.99724295347870295</v>
      </c>
      <c r="K47" s="14">
        <f t="shared" si="18"/>
        <v>1.419698919779E-4</v>
      </c>
      <c r="L47" s="14" t="str">
        <f t="shared" si="12"/>
        <v>Epidemic ongoing</v>
      </c>
      <c r="M47" s="14">
        <f t="shared" si="1"/>
        <v>1.530325678846979E-5</v>
      </c>
      <c r="N47" s="14">
        <f t="shared" si="19"/>
        <v>2.6150766293191463E-3</v>
      </c>
      <c r="O47" s="3">
        <f t="shared" si="2"/>
        <v>8092.2838427403003</v>
      </c>
      <c r="P47" s="3">
        <f t="shared" si="3"/>
        <v>4046.1419213701502</v>
      </c>
      <c r="Q47" s="38">
        <f t="shared" si="13"/>
        <v>809.22838427403008</v>
      </c>
      <c r="R47" s="38">
        <f t="shared" si="4"/>
        <v>4046.1419213701502</v>
      </c>
      <c r="S47" s="38">
        <f t="shared" si="14"/>
        <v>1714046.1419213701</v>
      </c>
      <c r="T47" s="38">
        <f t="shared" si="15"/>
        <v>872.28563694277796</v>
      </c>
      <c r="U47" s="39">
        <f t="shared" si="16"/>
        <v>0.10779226901751815</v>
      </c>
      <c r="V47" s="38">
        <f t="shared" si="5"/>
        <v>161.84567685480602</v>
      </c>
      <c r="W47" s="3">
        <f t="shared" si="6"/>
        <v>47.845676854806015</v>
      </c>
      <c r="X47" s="3">
        <f t="shared" si="7"/>
        <v>46.722838427403005</v>
      </c>
      <c r="Y47" s="3">
        <f t="shared" si="28"/>
        <v>157151.65171393161</v>
      </c>
      <c r="Z47" s="3">
        <f t="shared" si="28"/>
        <v>78575.825856965806</v>
      </c>
      <c r="AA47" s="3">
        <f t="shared" si="20"/>
        <v>77028575.825856954</v>
      </c>
      <c r="AB47" s="3">
        <f t="shared" si="24"/>
        <v>16953.061228782375</v>
      </c>
      <c r="AC47" s="3">
        <f t="shared" si="25"/>
        <v>3143.0330342786328</v>
      </c>
      <c r="AD47" s="3">
        <f t="shared" si="26"/>
        <v>691.04870892912925</v>
      </c>
    </row>
    <row r="48" spans="1:30" x14ac:dyDescent="0.55000000000000004">
      <c r="A48" s="33"/>
      <c r="E48">
        <v>46</v>
      </c>
      <c r="F48">
        <f t="shared" si="8"/>
        <v>136.5</v>
      </c>
      <c r="G48">
        <f t="shared" si="9"/>
        <v>2.6160164271047228</v>
      </c>
      <c r="H48" s="15">
        <f t="shared" si="0"/>
        <v>17.340825599999992</v>
      </c>
      <c r="I48" s="14">
        <f t="shared" si="10"/>
        <v>3.0422501052631564E-7</v>
      </c>
      <c r="J48" s="14">
        <f t="shared" si="11"/>
        <v>0.99709485663633268</v>
      </c>
      <c r="K48" s="14">
        <f t="shared" si="18"/>
        <v>1.480968423702711E-4</v>
      </c>
      <c r="L48" s="14" t="str">
        <f t="shared" si="12"/>
        <v>Epidemic ongoing</v>
      </c>
      <c r="M48" s="14">
        <f t="shared" si="1"/>
        <v>1.5962370257032432E-5</v>
      </c>
      <c r="N48" s="14">
        <f t="shared" si="19"/>
        <v>2.7570465212970463E-3</v>
      </c>
      <c r="O48" s="3">
        <f t="shared" si="2"/>
        <v>8441.5200151054523</v>
      </c>
      <c r="P48" s="3">
        <f t="shared" si="3"/>
        <v>4220.7600075527262</v>
      </c>
      <c r="Q48" s="38">
        <f t="shared" si="13"/>
        <v>844.15200151054523</v>
      </c>
      <c r="R48" s="38">
        <f t="shared" si="4"/>
        <v>4220.7600075527262</v>
      </c>
      <c r="S48" s="38">
        <f t="shared" si="14"/>
        <v>1714220.7600075528</v>
      </c>
      <c r="T48" s="38">
        <f t="shared" si="15"/>
        <v>909.8551046508486</v>
      </c>
      <c r="U48" s="39">
        <f t="shared" si="16"/>
        <v>0.10778332610983954</v>
      </c>
      <c r="V48" s="38">
        <f t="shared" si="5"/>
        <v>168.83040030210904</v>
      </c>
      <c r="W48" s="3">
        <f t="shared" si="6"/>
        <v>54.830400302109041</v>
      </c>
      <c r="X48" s="3">
        <f t="shared" si="7"/>
        <v>50.215200151054518</v>
      </c>
      <c r="Y48" s="3">
        <f t="shared" si="28"/>
        <v>165593.17172903707</v>
      </c>
      <c r="Z48" s="3">
        <f t="shared" si="28"/>
        <v>82796.585864518536</v>
      </c>
      <c r="AA48" s="3">
        <f t="shared" si="20"/>
        <v>78742796.585864514</v>
      </c>
      <c r="AB48" s="3">
        <f t="shared" si="24"/>
        <v>17862.916333433222</v>
      </c>
      <c r="AC48" s="3">
        <f t="shared" si="25"/>
        <v>3311.8634345807418</v>
      </c>
      <c r="AD48" s="3">
        <f t="shared" si="26"/>
        <v>741.26390908018379</v>
      </c>
    </row>
    <row r="49" spans="1:30" x14ac:dyDescent="0.55000000000000004">
      <c r="A49" s="33"/>
      <c r="E49">
        <v>47</v>
      </c>
      <c r="F49">
        <f t="shared" si="8"/>
        <v>139.5</v>
      </c>
      <c r="G49">
        <f t="shared" si="9"/>
        <v>2.6735112936344971</v>
      </c>
      <c r="H49" s="15">
        <f t="shared" si="0"/>
        <v>17.340825599999992</v>
      </c>
      <c r="I49" s="14">
        <f t="shared" si="10"/>
        <v>3.0422501052631564E-7</v>
      </c>
      <c r="J49" s="14">
        <f t="shared" si="11"/>
        <v>0.99694040314196664</v>
      </c>
      <c r="K49" s="14">
        <f t="shared" si="18"/>
        <v>1.5445349436604694E-4</v>
      </c>
      <c r="L49" s="14" t="str">
        <f t="shared" si="12"/>
        <v>Epidemic ongoing</v>
      </c>
      <c r="M49" s="14">
        <f t="shared" si="1"/>
        <v>1.6646078602047396E-5</v>
      </c>
      <c r="N49" s="14">
        <f t="shared" si="19"/>
        <v>2.9051433636673174E-3</v>
      </c>
      <c r="O49" s="3">
        <f t="shared" si="2"/>
        <v>8803.8491788646752</v>
      </c>
      <c r="P49" s="3">
        <f t="shared" si="3"/>
        <v>4401.9245894323376</v>
      </c>
      <c r="Q49" s="38">
        <f t="shared" si="13"/>
        <v>880.38491788646752</v>
      </c>
      <c r="R49" s="38">
        <f t="shared" si="4"/>
        <v>4401.9245894323376</v>
      </c>
      <c r="S49" s="38">
        <f t="shared" si="14"/>
        <v>1714401.9245894323</v>
      </c>
      <c r="T49" s="38">
        <f t="shared" si="15"/>
        <v>948.82648031670146</v>
      </c>
      <c r="U49" s="39">
        <f t="shared" si="16"/>
        <v>0.10777404985475456</v>
      </c>
      <c r="V49" s="38">
        <f t="shared" si="5"/>
        <v>176.0769835772935</v>
      </c>
      <c r="W49" s="3">
        <f t="shared" si="6"/>
        <v>62.076983577293504</v>
      </c>
      <c r="X49" s="3">
        <f t="shared" si="7"/>
        <v>53.838491788646749</v>
      </c>
      <c r="Y49" s="3">
        <f t="shared" si="28"/>
        <v>174397.02090790175</v>
      </c>
      <c r="Z49" s="3">
        <f t="shared" si="28"/>
        <v>87198.510453950876</v>
      </c>
      <c r="AA49" s="3">
        <f t="shared" si="20"/>
        <v>80457198.510453939</v>
      </c>
      <c r="AB49" s="3">
        <f t="shared" si="24"/>
        <v>18811.742813749923</v>
      </c>
      <c r="AC49" s="3">
        <f t="shared" si="25"/>
        <v>3487.9404181580353</v>
      </c>
      <c r="AD49" s="3">
        <f t="shared" si="26"/>
        <v>795.1024008688305</v>
      </c>
    </row>
    <row r="50" spans="1:30" x14ac:dyDescent="0.55000000000000004">
      <c r="A50" s="33"/>
      <c r="E50">
        <v>48</v>
      </c>
      <c r="F50">
        <f t="shared" si="8"/>
        <v>142.5</v>
      </c>
      <c r="G50">
        <f t="shared" si="9"/>
        <v>2.731006160164271</v>
      </c>
      <c r="H50" s="15">
        <f t="shared" si="0"/>
        <v>17.340825599999992</v>
      </c>
      <c r="I50" s="14">
        <f t="shared" si="10"/>
        <v>3.0422501052631564E-7</v>
      </c>
      <c r="J50" s="14">
        <f t="shared" si="11"/>
        <v>0.99677935670079498</v>
      </c>
      <c r="K50" s="14">
        <f t="shared" si="18"/>
        <v>1.6104644117165279E-4</v>
      </c>
      <c r="L50" s="14" t="str">
        <f t="shared" si="12"/>
        <v>Epidemic ongoing</v>
      </c>
      <c r="M50" s="14">
        <f t="shared" si="1"/>
        <v>1.7355078072612346E-5</v>
      </c>
      <c r="N50" s="14">
        <f t="shared" si="19"/>
        <v>3.0595968580333643E-3</v>
      </c>
      <c r="O50" s="3">
        <f t="shared" si="2"/>
        <v>9179.6471467842093</v>
      </c>
      <c r="P50" s="3">
        <f t="shared" si="3"/>
        <v>4589.8235733921047</v>
      </c>
      <c r="Q50" s="38">
        <f t="shared" si="13"/>
        <v>917.96471467842093</v>
      </c>
      <c r="R50" s="38">
        <f t="shared" si="4"/>
        <v>4589.8235733921047</v>
      </c>
      <c r="S50" s="38">
        <f t="shared" si="14"/>
        <v>1714589.8235733921</v>
      </c>
      <c r="T50" s="38">
        <f t="shared" si="15"/>
        <v>989.23945013890375</v>
      </c>
      <c r="U50" s="39">
        <f t="shared" si="16"/>
        <v>0.10776443084584701</v>
      </c>
      <c r="V50" s="38">
        <f t="shared" si="5"/>
        <v>183.59294293568419</v>
      </c>
      <c r="W50" s="3">
        <f t="shared" si="6"/>
        <v>69.592942935684192</v>
      </c>
      <c r="X50" s="3">
        <f t="shared" si="7"/>
        <v>57.596471467842093</v>
      </c>
      <c r="Y50" s="3">
        <f t="shared" si="28"/>
        <v>183576.66805468596</v>
      </c>
      <c r="Z50" s="3">
        <f t="shared" si="28"/>
        <v>91788.334027342979</v>
      </c>
      <c r="AA50" s="3">
        <f t="shared" si="20"/>
        <v>82171788.334027335</v>
      </c>
      <c r="AB50" s="3">
        <f t="shared" si="24"/>
        <v>19800.982263888825</v>
      </c>
      <c r="AC50" s="3">
        <f t="shared" si="25"/>
        <v>3671.5333610937196</v>
      </c>
      <c r="AD50" s="3">
        <f t="shared" si="26"/>
        <v>852.69887233667259</v>
      </c>
    </row>
    <row r="51" spans="1:30" x14ac:dyDescent="0.55000000000000004">
      <c r="A51" s="33"/>
      <c r="E51">
        <v>49</v>
      </c>
      <c r="F51">
        <f t="shared" si="8"/>
        <v>145.5</v>
      </c>
      <c r="G51">
        <f t="shared" si="9"/>
        <v>2.7885010266940453</v>
      </c>
      <c r="H51" s="15">
        <f t="shared" si="0"/>
        <v>17.340825599999992</v>
      </c>
      <c r="I51" s="14">
        <f t="shared" si="10"/>
        <v>3.0422501052631564E-7</v>
      </c>
      <c r="J51" s="14">
        <f t="shared" si="11"/>
        <v>0.99661147442080245</v>
      </c>
      <c r="K51" s="14">
        <f t="shared" si="18"/>
        <v>1.6788227999253724E-4</v>
      </c>
      <c r="L51" s="14" t="str">
        <f t="shared" si="12"/>
        <v>Epidemic ongoing</v>
      </c>
      <c r="M51" s="14">
        <f t="shared" si="1"/>
        <v>1.8090064371640476E-5</v>
      </c>
      <c r="N51" s="14">
        <f t="shared" si="19"/>
        <v>3.2206432992050171E-3</v>
      </c>
      <c r="O51" s="3">
        <f t="shared" si="2"/>
        <v>9569.2899595746221</v>
      </c>
      <c r="P51" s="3">
        <f t="shared" si="3"/>
        <v>4784.6449797873111</v>
      </c>
      <c r="Q51" s="38">
        <f t="shared" si="13"/>
        <v>956.92899595746223</v>
      </c>
      <c r="R51" s="38">
        <f t="shared" si="4"/>
        <v>4784.6449797873111</v>
      </c>
      <c r="S51" s="38">
        <f t="shared" si="14"/>
        <v>1714784.6449797873</v>
      </c>
      <c r="T51" s="38">
        <f t="shared" si="15"/>
        <v>1031.133669183507</v>
      </c>
      <c r="U51" s="39">
        <f t="shared" si="16"/>
        <v>0.10775445968713684</v>
      </c>
      <c r="V51" s="38">
        <f t="shared" si="5"/>
        <v>191.38579919149245</v>
      </c>
      <c r="W51" s="3">
        <f t="shared" si="6"/>
        <v>77.385799191492453</v>
      </c>
      <c r="X51" s="3">
        <f t="shared" si="7"/>
        <v>61.492899595746223</v>
      </c>
      <c r="Y51" s="3">
        <f t="shared" si="28"/>
        <v>193145.95801426057</v>
      </c>
      <c r="Z51" s="3">
        <f t="shared" si="28"/>
        <v>96572.979007130285</v>
      </c>
      <c r="AA51" s="3">
        <f t="shared" si="20"/>
        <v>83886572.979007125</v>
      </c>
      <c r="AB51" s="3">
        <f t="shared" si="24"/>
        <v>20832.115933072331</v>
      </c>
      <c r="AC51" s="3">
        <f t="shared" si="25"/>
        <v>3862.919160285212</v>
      </c>
      <c r="AD51" s="3">
        <f t="shared" si="26"/>
        <v>914.19177193241876</v>
      </c>
    </row>
    <row r="52" spans="1:30" x14ac:dyDescent="0.55000000000000004">
      <c r="A52" s="33"/>
      <c r="E52">
        <v>50</v>
      </c>
      <c r="F52">
        <f t="shared" si="8"/>
        <v>148.5</v>
      </c>
      <c r="G52">
        <f t="shared" si="9"/>
        <v>2.8459958932238192</v>
      </c>
      <c r="H52" s="15">
        <f t="shared" si="0"/>
        <v>17.340825599999992</v>
      </c>
      <c r="I52" s="14">
        <f t="shared" si="10"/>
        <v>3.0422501052631564E-7</v>
      </c>
      <c r="J52" s="14">
        <f t="shared" si="11"/>
        <v>0.99643650682931084</v>
      </c>
      <c r="K52" s="14">
        <f t="shared" si="18"/>
        <v>1.7496759149160379E-4</v>
      </c>
      <c r="L52" s="14" t="str">
        <f t="shared" si="12"/>
        <v>Epidemic ongoing</v>
      </c>
      <c r="M52" s="14">
        <f t="shared" si="1"/>
        <v>1.8851730402717125E-5</v>
      </c>
      <c r="N52" s="14">
        <f t="shared" si="19"/>
        <v>3.3885255791975544E-3</v>
      </c>
      <c r="O52" s="3">
        <f t="shared" si="2"/>
        <v>9973.152715021417</v>
      </c>
      <c r="P52" s="3">
        <f t="shared" si="3"/>
        <v>4986.5763575107085</v>
      </c>
      <c r="Q52" s="38">
        <f t="shared" si="13"/>
        <v>997.31527150214174</v>
      </c>
      <c r="R52" s="38">
        <f t="shared" si="4"/>
        <v>4986.5763575107085</v>
      </c>
      <c r="S52" s="38">
        <f t="shared" si="14"/>
        <v>1714986.5763575106</v>
      </c>
      <c r="T52" s="38">
        <f t="shared" si="15"/>
        <v>1074.5486329548762</v>
      </c>
      <c r="U52" s="39">
        <f t="shared" si="16"/>
        <v>0.10774412702378525</v>
      </c>
      <c r="V52" s="38">
        <f t="shared" si="5"/>
        <v>199.46305430042835</v>
      </c>
      <c r="W52" s="3">
        <f t="shared" si="6"/>
        <v>85.463054300428354</v>
      </c>
      <c r="X52" s="3">
        <f t="shared" si="7"/>
        <v>65.531527150214174</v>
      </c>
      <c r="Y52" s="3">
        <f t="shared" ref="Y52:Z67" si="29">O52+Y51</f>
        <v>203119.11072928199</v>
      </c>
      <c r="Z52" s="3">
        <f t="shared" si="29"/>
        <v>101559.555364641</v>
      </c>
      <c r="AA52" s="3">
        <f t="shared" si="20"/>
        <v>85601559.555364639</v>
      </c>
      <c r="AB52" s="3">
        <f t="shared" si="24"/>
        <v>21906.664566027208</v>
      </c>
      <c r="AC52" s="3">
        <f t="shared" si="25"/>
        <v>4062.3822145856402</v>
      </c>
      <c r="AD52" s="3">
        <f t="shared" si="26"/>
        <v>979.72329908263293</v>
      </c>
    </row>
    <row r="53" spans="1:30" x14ac:dyDescent="0.55000000000000004">
      <c r="A53" s="33"/>
      <c r="E53">
        <v>51</v>
      </c>
      <c r="F53">
        <f t="shared" si="8"/>
        <v>151.5</v>
      </c>
      <c r="G53">
        <f t="shared" si="9"/>
        <v>2.9034907597535935</v>
      </c>
      <c r="H53" s="15">
        <f t="shared" si="0"/>
        <v>17.340825599999992</v>
      </c>
      <c r="I53" s="14">
        <f t="shared" si="10"/>
        <v>3.0422501052631564E-7</v>
      </c>
      <c r="J53" s="14">
        <f t="shared" si="11"/>
        <v>0.99625419791214875</v>
      </c>
      <c r="K53" s="14">
        <f t="shared" si="18"/>
        <v>1.8230891716208841E-4</v>
      </c>
      <c r="L53" s="14" t="str">
        <f t="shared" si="12"/>
        <v>Epidemic ongoing</v>
      </c>
      <c r="M53" s="14">
        <f t="shared" si="1"/>
        <v>1.9640763794271653E-5</v>
      </c>
      <c r="N53" s="14">
        <f t="shared" si="19"/>
        <v>3.5634931706891582E-3</v>
      </c>
      <c r="O53" s="3">
        <f t="shared" si="2"/>
        <v>10391.60827823904</v>
      </c>
      <c r="P53" s="3">
        <f t="shared" si="3"/>
        <v>5195.8041391195202</v>
      </c>
      <c r="Q53" s="38">
        <f t="shared" si="13"/>
        <v>1039.1608278239041</v>
      </c>
      <c r="R53" s="38">
        <f t="shared" si="4"/>
        <v>5195.8041391195202</v>
      </c>
      <c r="S53" s="38">
        <f t="shared" si="14"/>
        <v>1715195.8041391196</v>
      </c>
      <c r="T53" s="38">
        <f t="shared" si="15"/>
        <v>1119.5235362734843</v>
      </c>
      <c r="U53" s="39">
        <f t="shared" si="16"/>
        <v>0.10773342357581617</v>
      </c>
      <c r="V53" s="38">
        <f t="shared" si="5"/>
        <v>207.83216556478081</v>
      </c>
      <c r="W53" s="3">
        <f t="shared" si="6"/>
        <v>93.832165564780809</v>
      </c>
      <c r="X53" s="3">
        <f t="shared" si="7"/>
        <v>69.716082782390401</v>
      </c>
      <c r="Y53" s="3">
        <f t="shared" si="29"/>
        <v>213510.71900752102</v>
      </c>
      <c r="Z53" s="3">
        <f t="shared" si="29"/>
        <v>106755.35950376051</v>
      </c>
      <c r="AA53" s="3">
        <f t="shared" si="20"/>
        <v>87316755.359503761</v>
      </c>
      <c r="AB53" s="3">
        <f t="shared" si="24"/>
        <v>23026.188102300694</v>
      </c>
      <c r="AC53" s="3">
        <f t="shared" si="25"/>
        <v>4270.2143801504208</v>
      </c>
      <c r="AD53" s="3">
        <f t="shared" si="26"/>
        <v>1049.4393818650233</v>
      </c>
    </row>
    <row r="54" spans="1:30" x14ac:dyDescent="0.55000000000000004">
      <c r="A54" s="33"/>
      <c r="E54">
        <v>52</v>
      </c>
      <c r="F54">
        <f t="shared" si="8"/>
        <v>154.5</v>
      </c>
      <c r="G54">
        <f t="shared" si="9"/>
        <v>2.9609856262833674</v>
      </c>
      <c r="H54" s="15">
        <f t="shared" si="0"/>
        <v>17.340825599999992</v>
      </c>
      <c r="I54" s="14">
        <f t="shared" si="10"/>
        <v>3.0422501052631564E-7</v>
      </c>
      <c r="J54" s="14">
        <f t="shared" si="11"/>
        <v>0.99606428517765233</v>
      </c>
      <c r="K54" s="14">
        <f t="shared" si="18"/>
        <v>1.8991273449642243E-4</v>
      </c>
      <c r="L54" s="14" t="str">
        <f t="shared" si="12"/>
        <v>Epidemic ongoing</v>
      </c>
      <c r="M54" s="14">
        <f t="shared" si="1"/>
        <v>2.0457844188991041E-5</v>
      </c>
      <c r="N54" s="14">
        <f t="shared" si="19"/>
        <v>3.7458020878512466E-3</v>
      </c>
      <c r="O54" s="3">
        <f t="shared" si="2"/>
        <v>10825.025866296079</v>
      </c>
      <c r="P54" s="3">
        <f t="shared" si="3"/>
        <v>5412.5129331480393</v>
      </c>
      <c r="Q54" s="38">
        <f t="shared" si="13"/>
        <v>1082.502586629608</v>
      </c>
      <c r="R54" s="38">
        <f t="shared" si="4"/>
        <v>5412.5129331480393</v>
      </c>
      <c r="S54" s="38">
        <f t="shared" si="14"/>
        <v>1715412.5129331481</v>
      </c>
      <c r="T54" s="38">
        <f t="shared" si="15"/>
        <v>1166.0971187724895</v>
      </c>
      <c r="U54" s="39">
        <f t="shared" si="16"/>
        <v>0.10772234017501563</v>
      </c>
      <c r="V54" s="38">
        <f t="shared" si="5"/>
        <v>216.50051732592158</v>
      </c>
      <c r="W54" s="3">
        <f t="shared" si="6"/>
        <v>102.50051732592158</v>
      </c>
      <c r="X54" s="3">
        <f t="shared" si="7"/>
        <v>74.050258662960786</v>
      </c>
      <c r="Y54" s="3">
        <f t="shared" si="29"/>
        <v>224335.74487381711</v>
      </c>
      <c r="Z54" s="3">
        <f t="shared" si="29"/>
        <v>112167.87243690855</v>
      </c>
      <c r="AA54" s="3">
        <f t="shared" si="20"/>
        <v>89032167.872436911</v>
      </c>
      <c r="AB54" s="3">
        <f t="shared" si="24"/>
        <v>24192.285221073183</v>
      </c>
      <c r="AC54" s="3">
        <f t="shared" si="25"/>
        <v>4486.7148974763422</v>
      </c>
      <c r="AD54" s="3">
        <f t="shared" si="26"/>
        <v>1123.489640527984</v>
      </c>
    </row>
    <row r="55" spans="1:30" x14ac:dyDescent="0.55000000000000004">
      <c r="A55" s="33"/>
      <c r="E55">
        <v>53</v>
      </c>
      <c r="F55">
        <f t="shared" si="8"/>
        <v>157.5</v>
      </c>
      <c r="G55">
        <f t="shared" si="9"/>
        <v>3.0184804928131417</v>
      </c>
      <c r="H55" s="15">
        <f t="shared" si="0"/>
        <v>17.340825599999992</v>
      </c>
      <c r="I55" s="14">
        <f t="shared" si="10"/>
        <v>3.0422501052631564E-7</v>
      </c>
      <c r="J55" s="14">
        <f t="shared" si="11"/>
        <v>0.99586649974781627</v>
      </c>
      <c r="K55" s="14">
        <f t="shared" si="18"/>
        <v>1.9778542983606151E-4</v>
      </c>
      <c r="L55" s="14" t="str">
        <f t="shared" si="12"/>
        <v>Epidemic ongoing</v>
      </c>
      <c r="M55" s="14">
        <f t="shared" si="1"/>
        <v>2.130364028685963E-5</v>
      </c>
      <c r="N55" s="14">
        <f t="shared" si="19"/>
        <v>3.935714822347669E-3</v>
      </c>
      <c r="O55" s="3">
        <f t="shared" si="2"/>
        <v>11273.769500655506</v>
      </c>
      <c r="P55" s="3">
        <f t="shared" si="3"/>
        <v>5636.884750327753</v>
      </c>
      <c r="Q55" s="38">
        <f t="shared" si="13"/>
        <v>1127.3769500655505</v>
      </c>
      <c r="R55" s="38">
        <f t="shared" si="4"/>
        <v>5636.884750327753</v>
      </c>
      <c r="S55" s="38">
        <f t="shared" si="14"/>
        <v>1715636.8847503278</v>
      </c>
      <c r="T55" s="38">
        <f t="shared" si="15"/>
        <v>1214.3074963509989</v>
      </c>
      <c r="U55" s="39">
        <f t="shared" si="16"/>
        <v>0.10771086780516435</v>
      </c>
      <c r="V55" s="38">
        <f t="shared" si="5"/>
        <v>225.47539001311011</v>
      </c>
      <c r="W55" s="3">
        <f t="shared" si="6"/>
        <v>111.47539001311011</v>
      </c>
      <c r="X55" s="3">
        <f t="shared" si="7"/>
        <v>78.537695006555055</v>
      </c>
      <c r="Y55" s="3">
        <f t="shared" si="29"/>
        <v>235609.51437447261</v>
      </c>
      <c r="Z55" s="3">
        <f t="shared" si="29"/>
        <v>117804.7571872363</v>
      </c>
      <c r="AA55" s="3">
        <f t="shared" si="20"/>
        <v>90747804.757187232</v>
      </c>
      <c r="AB55" s="3">
        <f t="shared" si="24"/>
        <v>25406.592717424181</v>
      </c>
      <c r="AC55" s="3">
        <f t="shared" si="25"/>
        <v>4712.1902874894522</v>
      </c>
      <c r="AD55" s="3">
        <f t="shared" si="26"/>
        <v>1202.0273355345389</v>
      </c>
    </row>
    <row r="56" spans="1:30" x14ac:dyDescent="0.55000000000000004">
      <c r="A56" s="33"/>
      <c r="E56">
        <v>54</v>
      </c>
      <c r="F56">
        <f t="shared" si="8"/>
        <v>160.5</v>
      </c>
      <c r="G56">
        <f t="shared" si="9"/>
        <v>3.075975359342916</v>
      </c>
      <c r="H56" s="15">
        <f t="shared" si="0"/>
        <v>17.340825599999992</v>
      </c>
      <c r="I56" s="14">
        <f t="shared" si="10"/>
        <v>3.0422501052631564E-7</v>
      </c>
      <c r="J56" s="14">
        <f t="shared" si="11"/>
        <v>0.99566056647902668</v>
      </c>
      <c r="K56" s="14">
        <f t="shared" si="18"/>
        <v>2.0593326878959317E-4</v>
      </c>
      <c r="L56" s="14" t="str">
        <f t="shared" si="12"/>
        <v>Epidemic ongoing</v>
      </c>
      <c r="M56" s="14">
        <f t="shared" si="1"/>
        <v>2.2178806630552818E-5</v>
      </c>
      <c r="N56" s="14">
        <f t="shared" si="19"/>
        <v>4.1335002521837305E-3</v>
      </c>
      <c r="O56" s="3">
        <f t="shared" si="2"/>
        <v>11738.196321006812</v>
      </c>
      <c r="P56" s="3">
        <f t="shared" si="3"/>
        <v>5869.0981605034058</v>
      </c>
      <c r="Q56" s="38">
        <f t="shared" si="13"/>
        <v>1173.8196321006812</v>
      </c>
      <c r="R56" s="38">
        <f t="shared" si="4"/>
        <v>5869.0981605034058</v>
      </c>
      <c r="S56" s="38">
        <f t="shared" si="14"/>
        <v>1715869.0981605034</v>
      </c>
      <c r="T56" s="38">
        <f t="shared" si="15"/>
        <v>1264.1919779415107</v>
      </c>
      <c r="U56" s="39">
        <f t="shared" si="16"/>
        <v>0.10769899764575398</v>
      </c>
      <c r="V56" s="38">
        <f t="shared" si="5"/>
        <v>234.76392642013624</v>
      </c>
      <c r="W56" s="3">
        <f t="shared" si="6"/>
        <v>120.76392642013624</v>
      </c>
      <c r="X56" s="3">
        <f t="shared" si="7"/>
        <v>83.181963210068119</v>
      </c>
      <c r="Y56" s="3">
        <f t="shared" si="29"/>
        <v>247347.71069547941</v>
      </c>
      <c r="Z56" s="3">
        <f t="shared" si="29"/>
        <v>123673.85534773971</v>
      </c>
      <c r="AA56" s="3">
        <f t="shared" si="20"/>
        <v>92463673.855347738</v>
      </c>
      <c r="AB56" s="3">
        <f t="shared" si="24"/>
        <v>26670.784695365692</v>
      </c>
      <c r="AC56" s="3">
        <f t="shared" si="25"/>
        <v>4946.9542139095884</v>
      </c>
      <c r="AD56" s="3">
        <f t="shared" si="26"/>
        <v>1285.2092987446069</v>
      </c>
    </row>
    <row r="57" spans="1:30" x14ac:dyDescent="0.55000000000000004">
      <c r="A57" s="33"/>
      <c r="E57">
        <v>55</v>
      </c>
      <c r="F57">
        <f t="shared" si="8"/>
        <v>163.5</v>
      </c>
      <c r="G57">
        <f t="shared" si="9"/>
        <v>3.1334702258726899</v>
      </c>
      <c r="H57" s="15">
        <f t="shared" si="0"/>
        <v>17.340825599999992</v>
      </c>
      <c r="I57" s="14">
        <f t="shared" si="10"/>
        <v>3.0422501052631564E-7</v>
      </c>
      <c r="J57" s="14">
        <f t="shared" si="11"/>
        <v>0.99544620411491647</v>
      </c>
      <c r="K57" s="14">
        <f t="shared" si="18"/>
        <v>2.1436236411020992E-4</v>
      </c>
      <c r="L57" s="14" t="str">
        <f t="shared" si="12"/>
        <v>Epidemic ongoing</v>
      </c>
      <c r="M57" s="14">
        <f t="shared" si="1"/>
        <v>2.308398012241641E-5</v>
      </c>
      <c r="N57" s="14">
        <f t="shared" si="19"/>
        <v>4.3394335209733237E-3</v>
      </c>
      <c r="O57" s="3">
        <f t="shared" si="2"/>
        <v>12218.654754281966</v>
      </c>
      <c r="P57" s="3">
        <f t="shared" si="3"/>
        <v>6109.3273771409831</v>
      </c>
      <c r="Q57" s="38">
        <f t="shared" si="13"/>
        <v>1221.8654754281968</v>
      </c>
      <c r="R57" s="38">
        <f t="shared" si="4"/>
        <v>6109.3273771409831</v>
      </c>
      <c r="S57" s="38">
        <f t="shared" si="14"/>
        <v>1716109.327377141</v>
      </c>
      <c r="T57" s="38">
        <f t="shared" si="15"/>
        <v>1315.7868669777354</v>
      </c>
      <c r="U57" s="39">
        <f t="shared" si="16"/>
        <v>0.10768672111932981</v>
      </c>
      <c r="V57" s="38">
        <f t="shared" si="5"/>
        <v>244.37309508563933</v>
      </c>
      <c r="W57" s="3">
        <f t="shared" si="6"/>
        <v>130.37309508563933</v>
      </c>
      <c r="X57" s="3">
        <f t="shared" si="7"/>
        <v>87.986547542819665</v>
      </c>
      <c r="Y57" s="3">
        <f t="shared" si="29"/>
        <v>259566.36544976139</v>
      </c>
      <c r="Z57" s="3">
        <f t="shared" si="29"/>
        <v>129783.18272488069</v>
      </c>
      <c r="AA57" s="3">
        <f t="shared" si="20"/>
        <v>94179783.182724878</v>
      </c>
      <c r="AB57" s="3">
        <f t="shared" si="24"/>
        <v>27986.571562343426</v>
      </c>
      <c r="AC57" s="3">
        <f t="shared" si="25"/>
        <v>5191.3273089952281</v>
      </c>
      <c r="AD57" s="3">
        <f t="shared" si="26"/>
        <v>1373.1958462874265</v>
      </c>
    </row>
    <row r="58" spans="1:30" x14ac:dyDescent="0.55000000000000004">
      <c r="A58" s="33"/>
      <c r="E58">
        <v>56</v>
      </c>
      <c r="F58">
        <f t="shared" si="8"/>
        <v>166.5</v>
      </c>
      <c r="G58">
        <f t="shared" si="9"/>
        <v>3.1909650924024642</v>
      </c>
      <c r="H58" s="15">
        <f t="shared" si="0"/>
        <v>17.340825599999992</v>
      </c>
      <c r="I58" s="14">
        <f t="shared" si="10"/>
        <v>3.0422501052631564E-7</v>
      </c>
      <c r="J58" s="14">
        <f t="shared" si="11"/>
        <v>0.99522312547398917</v>
      </c>
      <c r="K58" s="14">
        <f t="shared" si="18"/>
        <v>2.230786409272989E-4</v>
      </c>
      <c r="L58" s="14" t="str">
        <f t="shared" si="12"/>
        <v>Epidemic ongoing</v>
      </c>
      <c r="M58" s="14">
        <f t="shared" si="1"/>
        <v>2.4019776262759704E-5</v>
      </c>
      <c r="N58" s="14">
        <f t="shared" si="19"/>
        <v>4.5537958850835336E-3</v>
      </c>
      <c r="O58" s="3">
        <f t="shared" si="2"/>
        <v>12715.482532856036</v>
      </c>
      <c r="P58" s="3">
        <f t="shared" si="3"/>
        <v>6357.7412664280182</v>
      </c>
      <c r="Q58" s="38">
        <f t="shared" si="13"/>
        <v>1271.5482532856038</v>
      </c>
      <c r="R58" s="38">
        <f t="shared" si="4"/>
        <v>6357.7412664280182</v>
      </c>
      <c r="S58" s="38">
        <f t="shared" si="14"/>
        <v>1716357.741266428</v>
      </c>
      <c r="T58" s="38">
        <f t="shared" si="15"/>
        <v>1369.127246977303</v>
      </c>
      <c r="U58" s="39">
        <f t="shared" si="16"/>
        <v>0.10767402994259645</v>
      </c>
      <c r="V58" s="38">
        <f t="shared" si="5"/>
        <v>254.30965065712073</v>
      </c>
      <c r="W58" s="3">
        <f t="shared" si="6"/>
        <v>140.30965065712073</v>
      </c>
      <c r="X58" s="3">
        <f t="shared" si="7"/>
        <v>92.954825328560361</v>
      </c>
      <c r="Y58" s="3">
        <f t="shared" si="29"/>
        <v>272281.84798261744</v>
      </c>
      <c r="Z58" s="3">
        <f t="shared" si="29"/>
        <v>136140.92399130872</v>
      </c>
      <c r="AA58" s="3">
        <f t="shared" si="20"/>
        <v>95896140.923991308</v>
      </c>
      <c r="AB58" s="3">
        <f t="shared" si="24"/>
        <v>29355.698809320729</v>
      </c>
      <c r="AC58" s="3">
        <f t="shared" si="25"/>
        <v>5445.6369596523491</v>
      </c>
      <c r="AD58" s="3">
        <f t="shared" si="26"/>
        <v>1466.150671615987</v>
      </c>
    </row>
    <row r="59" spans="1:30" x14ac:dyDescent="0.55000000000000004">
      <c r="A59" s="33"/>
      <c r="E59">
        <v>57</v>
      </c>
      <c r="F59">
        <f t="shared" si="8"/>
        <v>169.5</v>
      </c>
      <c r="G59">
        <f t="shared" si="9"/>
        <v>3.248459958932238</v>
      </c>
      <c r="H59" s="15">
        <f t="shared" si="0"/>
        <v>17.340825599999992</v>
      </c>
      <c r="I59" s="14">
        <f t="shared" si="10"/>
        <v>3.0422501052631564E-7</v>
      </c>
      <c r="J59" s="14">
        <f t="shared" si="11"/>
        <v>0.99499103767475028</v>
      </c>
      <c r="K59" s="14">
        <f t="shared" si="18"/>
        <v>2.3208779923888923E-4</v>
      </c>
      <c r="L59" s="14" t="str">
        <f t="shared" si="12"/>
        <v>Epidemic ongoing</v>
      </c>
      <c r="M59" s="14">
        <f t="shared" si="1"/>
        <v>2.4986785100584392E-5</v>
      </c>
      <c r="N59" s="14">
        <f t="shared" si="19"/>
        <v>4.7768745260108325E-3</v>
      </c>
      <c r="O59" s="3">
        <f t="shared" si="2"/>
        <v>13229.004556616686</v>
      </c>
      <c r="P59" s="3">
        <f t="shared" si="3"/>
        <v>6614.5022783083432</v>
      </c>
      <c r="Q59" s="38">
        <f t="shared" si="13"/>
        <v>1322.9004556616687</v>
      </c>
      <c r="R59" s="38">
        <f t="shared" si="4"/>
        <v>6614.5022783083432</v>
      </c>
      <c r="S59" s="38">
        <f t="shared" si="14"/>
        <v>1716614.5022783084</v>
      </c>
      <c r="T59" s="38">
        <f t="shared" si="15"/>
        <v>1424.2467507333104</v>
      </c>
      <c r="U59" s="39">
        <f t="shared" si="16"/>
        <v>0.10766091618140322</v>
      </c>
      <c r="V59" s="38">
        <f t="shared" si="5"/>
        <v>264.58009113233373</v>
      </c>
      <c r="W59" s="3">
        <f t="shared" si="6"/>
        <v>150.58009113233373</v>
      </c>
      <c r="X59" s="3">
        <f t="shared" si="7"/>
        <v>98.090045566166864</v>
      </c>
      <c r="Y59" s="3">
        <f t="shared" si="29"/>
        <v>285510.85253923415</v>
      </c>
      <c r="Z59" s="3">
        <f t="shared" si="29"/>
        <v>142755.42626961708</v>
      </c>
      <c r="AA59" s="3">
        <f t="shared" si="20"/>
        <v>97612755.426269621</v>
      </c>
      <c r="AB59" s="3">
        <f t="shared" si="24"/>
        <v>30779.945560054039</v>
      </c>
      <c r="AC59" s="3">
        <f t="shared" si="25"/>
        <v>5710.2170507846831</v>
      </c>
      <c r="AD59" s="3">
        <f t="shared" si="26"/>
        <v>1564.240717182154</v>
      </c>
    </row>
    <row r="60" spans="1:30" x14ac:dyDescent="0.55000000000000004">
      <c r="A60" s="36" t="s">
        <v>37</v>
      </c>
      <c r="E60">
        <v>58</v>
      </c>
      <c r="F60">
        <f t="shared" si="8"/>
        <v>172.5</v>
      </c>
      <c r="G60">
        <f t="shared" si="9"/>
        <v>3.3059548254620124</v>
      </c>
      <c r="H60" s="15">
        <f t="shared" si="0"/>
        <v>17.340825599999992</v>
      </c>
      <c r="I60" s="14">
        <f t="shared" si="10"/>
        <v>3.0422501052631564E-7</v>
      </c>
      <c r="J60" s="14">
        <f t="shared" si="11"/>
        <v>0.99474964240117436</v>
      </c>
      <c r="K60" s="14">
        <f t="shared" si="18"/>
        <v>2.4139527357591728E-4</v>
      </c>
      <c r="L60" s="14" t="str">
        <f t="shared" si="12"/>
        <v>Epidemic ongoing</v>
      </c>
      <c r="M60" s="14">
        <f t="shared" si="1"/>
        <v>2.5985566888433022E-5</v>
      </c>
      <c r="N60" s="14">
        <f t="shared" si="19"/>
        <v>5.0089623252497217E-3</v>
      </c>
      <c r="O60" s="3">
        <f t="shared" si="2"/>
        <v>13759.530593827285</v>
      </c>
      <c r="P60" s="3">
        <f t="shared" si="3"/>
        <v>6879.7652969136425</v>
      </c>
      <c r="Q60" s="38">
        <f t="shared" si="13"/>
        <v>1375.9530593827285</v>
      </c>
      <c r="R60" s="38">
        <f t="shared" si="4"/>
        <v>6879.7652969136425</v>
      </c>
      <c r="S60" s="38">
        <f t="shared" si="14"/>
        <v>1716879.7652969137</v>
      </c>
      <c r="T60" s="38">
        <f t="shared" si="15"/>
        <v>1481.1773126406822</v>
      </c>
      <c r="U60" s="39">
        <f t="shared" si="16"/>
        <v>0.10764737230971809</v>
      </c>
      <c r="V60" s="38">
        <f t="shared" si="5"/>
        <v>275.19061187654569</v>
      </c>
      <c r="W60" s="3">
        <f t="shared" si="6"/>
        <v>161.19061187654569</v>
      </c>
      <c r="X60" s="3">
        <f t="shared" si="7"/>
        <v>103.39530593827284</v>
      </c>
      <c r="Y60" s="3">
        <f t="shared" si="29"/>
        <v>299270.38313306146</v>
      </c>
      <c r="Z60" s="3">
        <f t="shared" si="29"/>
        <v>149635.19156653073</v>
      </c>
      <c r="AA60" s="3">
        <f t="shared" si="20"/>
        <v>99329635.191566527</v>
      </c>
      <c r="AB60" s="3">
        <f t="shared" si="24"/>
        <v>32261.122872694719</v>
      </c>
      <c r="AC60" s="3">
        <f t="shared" si="25"/>
        <v>5985.4076626612286</v>
      </c>
      <c r="AD60" s="3">
        <f t="shared" si="26"/>
        <v>1667.6360231204269</v>
      </c>
    </row>
    <row r="61" spans="1:30" x14ac:dyDescent="0.55000000000000004">
      <c r="A61" s="33" t="s">
        <v>38</v>
      </c>
      <c r="E61">
        <v>59</v>
      </c>
      <c r="F61">
        <f t="shared" si="8"/>
        <v>175.5</v>
      </c>
      <c r="G61">
        <f t="shared" si="9"/>
        <v>3.3634496919917862</v>
      </c>
      <c r="H61" s="15">
        <f t="shared" si="0"/>
        <v>17.340825599999992</v>
      </c>
      <c r="I61" s="14">
        <f t="shared" si="10"/>
        <v>3.0422501052631564E-7</v>
      </c>
      <c r="J61" s="14">
        <f t="shared" si="11"/>
        <v>0.99449863621140733</v>
      </c>
      <c r="K61" s="14">
        <f t="shared" si="18"/>
        <v>2.5100618976703348E-4</v>
      </c>
      <c r="L61" s="14" t="str">
        <f t="shared" si="12"/>
        <v>Epidemic ongoing</v>
      </c>
      <c r="M61" s="14">
        <f t="shared" si="1"/>
        <v>2.7016647435057521E-5</v>
      </c>
      <c r="N61" s="14">
        <f t="shared" si="19"/>
        <v>5.250357598825639E-3</v>
      </c>
      <c r="O61" s="3">
        <f t="shared" si="2"/>
        <v>14307.352816720908</v>
      </c>
      <c r="P61" s="3">
        <f t="shared" si="3"/>
        <v>7153.6764083604539</v>
      </c>
      <c r="Q61" s="38">
        <f t="shared" si="13"/>
        <v>1430.7352816720909</v>
      </c>
      <c r="R61" s="38">
        <f t="shared" si="4"/>
        <v>7153.6764083604539</v>
      </c>
      <c r="S61" s="38">
        <f t="shared" si="14"/>
        <v>1717153.6764083605</v>
      </c>
      <c r="T61" s="38">
        <f t="shared" si="15"/>
        <v>1539.9489037982787</v>
      </c>
      <c r="U61" s="39">
        <f t="shared" si="16"/>
        <v>0.10763339127267139</v>
      </c>
      <c r="V61" s="38">
        <f t="shared" si="5"/>
        <v>286.14705633441815</v>
      </c>
      <c r="W61" s="3">
        <f t="shared" si="6"/>
        <v>172.14705633441815</v>
      </c>
      <c r="X61" s="3">
        <f t="shared" si="7"/>
        <v>108.87352816720907</v>
      </c>
      <c r="Y61" s="3">
        <f t="shared" si="29"/>
        <v>313577.73594978236</v>
      </c>
      <c r="Z61" s="3">
        <f t="shared" si="29"/>
        <v>156788.86797489118</v>
      </c>
      <c r="AA61" s="3">
        <f t="shared" si="20"/>
        <v>101046788.86797489</v>
      </c>
      <c r="AB61" s="3">
        <f t="shared" si="24"/>
        <v>33801.071776493001</v>
      </c>
      <c r="AC61" s="3">
        <f t="shared" si="25"/>
        <v>6271.5547189956469</v>
      </c>
      <c r="AD61" s="3">
        <f t="shared" si="26"/>
        <v>1776.509551287636</v>
      </c>
    </row>
    <row r="62" spans="1:30" x14ac:dyDescent="0.55000000000000004">
      <c r="A62" s="33" t="s">
        <v>39</v>
      </c>
      <c r="E62">
        <v>60</v>
      </c>
      <c r="F62">
        <f t="shared" si="8"/>
        <v>178.5</v>
      </c>
      <c r="G62">
        <f t="shared" si="9"/>
        <v>3.4209445585215605</v>
      </c>
      <c r="H62" s="15">
        <f t="shared" si="0"/>
        <v>17.340825599999992</v>
      </c>
      <c r="I62" s="14">
        <f t="shared" si="10"/>
        <v>3.0422501052631564E-7</v>
      </c>
      <c r="J62" s="14">
        <f t="shared" si="11"/>
        <v>0.99423771089266544</v>
      </c>
      <c r="K62" s="14">
        <f t="shared" si="18"/>
        <v>2.6092531874188918E-4</v>
      </c>
      <c r="L62" s="14" t="str">
        <f t="shared" si="12"/>
        <v>Epidemic ongoing</v>
      </c>
      <c r="M62" s="14">
        <f t="shared" si="1"/>
        <v>2.8080513150706154E-5</v>
      </c>
      <c r="N62" s="14">
        <f t="shared" si="19"/>
        <v>5.5013637885926725E-3</v>
      </c>
      <c r="O62" s="3">
        <f t="shared" si="2"/>
        <v>14872.743168287683</v>
      </c>
      <c r="P62" s="3">
        <f t="shared" si="3"/>
        <v>7436.3715841438416</v>
      </c>
      <c r="Q62" s="38">
        <f t="shared" si="13"/>
        <v>1487.2743168287684</v>
      </c>
      <c r="R62" s="38">
        <f t="shared" si="4"/>
        <v>7436.3715841438416</v>
      </c>
      <c r="S62" s="38">
        <f t="shared" si="14"/>
        <v>1717436.371584144</v>
      </c>
      <c r="T62" s="38">
        <f t="shared" si="15"/>
        <v>1600.5892495902508</v>
      </c>
      <c r="U62" s="39">
        <f t="shared" si="16"/>
        <v>0.10761896655373553</v>
      </c>
      <c r="V62" s="38">
        <f t="shared" si="5"/>
        <v>297.45486336575368</v>
      </c>
      <c r="W62" s="3">
        <f t="shared" si="6"/>
        <v>183.45486336575368</v>
      </c>
      <c r="X62" s="3">
        <f t="shared" si="7"/>
        <v>114.52743168287684</v>
      </c>
      <c r="Y62" s="3">
        <f t="shared" si="29"/>
        <v>328450.47911807004</v>
      </c>
      <c r="Z62" s="3">
        <f t="shared" si="29"/>
        <v>164225.23955903502</v>
      </c>
      <c r="AA62" s="3">
        <f t="shared" si="20"/>
        <v>102764225.23955904</v>
      </c>
      <c r="AB62" s="3">
        <f t="shared" si="24"/>
        <v>35401.661026083253</v>
      </c>
      <c r="AC62" s="3">
        <f t="shared" si="25"/>
        <v>6569.009582361401</v>
      </c>
      <c r="AD62" s="3">
        <f t="shared" si="26"/>
        <v>1891.0369829705128</v>
      </c>
    </row>
    <row r="63" spans="1:30" x14ac:dyDescent="0.55000000000000004">
      <c r="A63" s="33" t="s">
        <v>45</v>
      </c>
      <c r="E63">
        <v>61</v>
      </c>
      <c r="F63">
        <f t="shared" si="8"/>
        <v>181.5</v>
      </c>
      <c r="G63">
        <f t="shared" si="9"/>
        <v>3.4784394250513349</v>
      </c>
      <c r="H63" s="15">
        <f t="shared" si="0"/>
        <v>17.340825599999992</v>
      </c>
      <c r="I63" s="14">
        <f t="shared" si="10"/>
        <v>3.0422501052631564E-7</v>
      </c>
      <c r="J63" s="14">
        <f t="shared" si="11"/>
        <v>0.99396655386533228</v>
      </c>
      <c r="K63" s="14">
        <f t="shared" si="18"/>
        <v>2.7115702733315761E-4</v>
      </c>
      <c r="L63" s="14" t="str">
        <f t="shared" si="12"/>
        <v>Epidemic ongoing</v>
      </c>
      <c r="M63" s="14">
        <f t="shared" si="1"/>
        <v>2.9177605782327826E-5</v>
      </c>
      <c r="N63" s="14">
        <f t="shared" si="19"/>
        <v>5.7622891073345617E-3</v>
      </c>
      <c r="O63" s="3">
        <f t="shared" si="2"/>
        <v>15455.950557989983</v>
      </c>
      <c r="P63" s="3">
        <f t="shared" si="3"/>
        <v>7727.9752789949916</v>
      </c>
      <c r="Q63" s="38">
        <f t="shared" si="13"/>
        <v>1545.5950557989984</v>
      </c>
      <c r="R63" s="38">
        <f t="shared" si="4"/>
        <v>7727.9752789949916</v>
      </c>
      <c r="S63" s="38">
        <f t="shared" si="14"/>
        <v>1717727.975278995</v>
      </c>
      <c r="T63" s="38">
        <f t="shared" si="15"/>
        <v>1663.1235295926861</v>
      </c>
      <c r="U63" s="39">
        <f t="shared" si="16"/>
        <v>0.10760409224607226</v>
      </c>
      <c r="V63" s="38">
        <f t="shared" si="5"/>
        <v>309.1190111597997</v>
      </c>
      <c r="W63" s="3">
        <f t="shared" si="6"/>
        <v>195.1190111597997</v>
      </c>
      <c r="X63" s="3">
        <f t="shared" si="7"/>
        <v>120.35950557989985</v>
      </c>
      <c r="Y63" s="3">
        <f t="shared" si="29"/>
        <v>343906.42967606004</v>
      </c>
      <c r="Z63" s="3">
        <f t="shared" si="29"/>
        <v>171953.21483803002</v>
      </c>
      <c r="AA63" s="3">
        <f t="shared" si="20"/>
        <v>104481953.21483803</v>
      </c>
      <c r="AB63" s="3">
        <f t="shared" si="24"/>
        <v>37064.784555675942</v>
      </c>
      <c r="AC63" s="3">
        <f t="shared" si="25"/>
        <v>6878.1285935212009</v>
      </c>
      <c r="AD63" s="3">
        <f t="shared" si="26"/>
        <v>2011.3964885504126</v>
      </c>
    </row>
    <row r="64" spans="1:30" x14ac:dyDescent="0.55000000000000004">
      <c r="A64" s="33" t="s">
        <v>42</v>
      </c>
      <c r="E64">
        <v>62</v>
      </c>
      <c r="F64">
        <f t="shared" si="8"/>
        <v>184.5</v>
      </c>
      <c r="G64">
        <f t="shared" si="9"/>
        <v>3.5359342915811087</v>
      </c>
      <c r="H64" s="15">
        <f t="shared" si="0"/>
        <v>17.340825599999992</v>
      </c>
      <c r="I64" s="14">
        <f t="shared" si="10"/>
        <v>3.0422501052631564E-7</v>
      </c>
      <c r="J64" s="14">
        <f t="shared" si="11"/>
        <v>0.99368484863927631</v>
      </c>
      <c r="K64" s="14">
        <f t="shared" si="18"/>
        <v>2.817052260559727E-4</v>
      </c>
      <c r="L64" s="14" t="str">
        <f t="shared" si="12"/>
        <v>Epidemic ongoing</v>
      </c>
      <c r="M64" s="14">
        <f t="shared" si="1"/>
        <v>3.0308316838070058E-5</v>
      </c>
      <c r="N64" s="14">
        <f t="shared" si="19"/>
        <v>6.0334461346677193E-3</v>
      </c>
      <c r="O64" s="3">
        <f t="shared" si="2"/>
        <v>16057.197885190444</v>
      </c>
      <c r="P64" s="3">
        <f t="shared" si="3"/>
        <v>8028.5989425952221</v>
      </c>
      <c r="Q64" s="38">
        <f t="shared" si="13"/>
        <v>1605.7197885190444</v>
      </c>
      <c r="R64" s="38">
        <f t="shared" si="4"/>
        <v>8028.5989425952221</v>
      </c>
      <c r="S64" s="38">
        <f t="shared" si="14"/>
        <v>1718028.5989425953</v>
      </c>
      <c r="T64" s="38">
        <f t="shared" si="15"/>
        <v>1727.5740597699933</v>
      </c>
      <c r="U64" s="39">
        <f t="shared" si="16"/>
        <v>0.10758876312805082</v>
      </c>
      <c r="V64" s="38">
        <f t="shared" si="5"/>
        <v>321.14395770380889</v>
      </c>
      <c r="W64" s="3">
        <f t="shared" si="6"/>
        <v>207.14395770380889</v>
      </c>
      <c r="X64" s="3">
        <f t="shared" si="7"/>
        <v>126.37197885190444</v>
      </c>
      <c r="Y64" s="3">
        <f t="shared" si="29"/>
        <v>359963.62756125047</v>
      </c>
      <c r="Z64" s="3">
        <f t="shared" si="29"/>
        <v>179981.81378062523</v>
      </c>
      <c r="AA64" s="3">
        <f t="shared" si="20"/>
        <v>106199981.81378062</v>
      </c>
      <c r="AB64" s="3">
        <f t="shared" si="24"/>
        <v>38792.358615445934</v>
      </c>
      <c r="AC64" s="3">
        <f t="shared" si="25"/>
        <v>7199.2725512250099</v>
      </c>
      <c r="AD64" s="3">
        <f t="shared" si="26"/>
        <v>2137.7684674023171</v>
      </c>
    </row>
    <row r="65" spans="1:30" x14ac:dyDescent="0.55000000000000004">
      <c r="A65" s="33" t="s">
        <v>67</v>
      </c>
      <c r="E65">
        <v>63</v>
      </c>
      <c r="F65">
        <f t="shared" si="8"/>
        <v>187.5</v>
      </c>
      <c r="G65">
        <f t="shared" si="9"/>
        <v>3.593429158110883</v>
      </c>
      <c r="H65" s="15">
        <f t="shared" si="0"/>
        <v>17.340825599999992</v>
      </c>
      <c r="I65" s="14">
        <f t="shared" si="10"/>
        <v>3.0422501052631564E-7</v>
      </c>
      <c r="J65" s="14">
        <f t="shared" si="11"/>
        <v>0.99339227532540841</v>
      </c>
      <c r="K65" s="14">
        <f t="shared" si="18"/>
        <v>2.9257331386789431E-4</v>
      </c>
      <c r="L65" s="14" t="str">
        <f t="shared" si="12"/>
        <v>Epidemic ongoing</v>
      </c>
      <c r="M65" s="14">
        <f t="shared" si="1"/>
        <v>3.1472981703158522E-5</v>
      </c>
      <c r="N65" s="14">
        <f t="shared" si="19"/>
        <v>6.315151360723692E-3</v>
      </c>
      <c r="O65" s="3">
        <f t="shared" si="2"/>
        <v>16676.678890469975</v>
      </c>
      <c r="P65" s="3">
        <f t="shared" si="3"/>
        <v>8338.3394452349876</v>
      </c>
      <c r="Q65" s="38">
        <f t="shared" si="13"/>
        <v>1667.6678890469975</v>
      </c>
      <c r="R65" s="38">
        <f t="shared" si="4"/>
        <v>8338.3394452349876</v>
      </c>
      <c r="S65" s="38">
        <f t="shared" si="14"/>
        <v>1718338.339445235</v>
      </c>
      <c r="T65" s="38">
        <f t="shared" si="15"/>
        <v>1793.9599570800356</v>
      </c>
      <c r="U65" s="39">
        <f t="shared" si="16"/>
        <v>0.10757297474290332</v>
      </c>
      <c r="V65" s="38">
        <f t="shared" si="5"/>
        <v>333.5335778093995</v>
      </c>
      <c r="W65" s="3">
        <f t="shared" si="6"/>
        <v>219.5335778093995</v>
      </c>
      <c r="X65" s="3">
        <f t="shared" si="7"/>
        <v>132.56678890469976</v>
      </c>
      <c r="Y65" s="3">
        <f t="shared" si="29"/>
        <v>376640.30645172042</v>
      </c>
      <c r="Z65" s="3">
        <f t="shared" si="29"/>
        <v>188320.15322586021</v>
      </c>
      <c r="AA65" s="3">
        <f t="shared" si="20"/>
        <v>107918320.15322585</v>
      </c>
      <c r="AB65" s="3">
        <f t="shared" si="24"/>
        <v>40586.318572525968</v>
      </c>
      <c r="AC65" s="3">
        <f t="shared" si="25"/>
        <v>7532.8061290344094</v>
      </c>
      <c r="AD65" s="3">
        <f t="shared" si="26"/>
        <v>2270.3352563070171</v>
      </c>
    </row>
    <row r="66" spans="1:30" x14ac:dyDescent="0.55000000000000004">
      <c r="E66">
        <v>64</v>
      </c>
      <c r="F66">
        <f t="shared" si="8"/>
        <v>190.5</v>
      </c>
      <c r="G66">
        <f t="shared" si="9"/>
        <v>3.6509240246406569</v>
      </c>
      <c r="H66" s="15">
        <f t="shared" si="0"/>
        <v>17.340825599999992</v>
      </c>
      <c r="I66" s="14">
        <f t="shared" si="10"/>
        <v>3.0422501052631564E-7</v>
      </c>
      <c r="J66" s="14">
        <f t="shared" si="11"/>
        <v>0.99308851120546848</v>
      </c>
      <c r="K66" s="14">
        <f t="shared" si="18"/>
        <v>3.0376411993993102E-4</v>
      </c>
      <c r="L66" s="14" t="str">
        <f t="shared" si="12"/>
        <v>Epidemic ongoing</v>
      </c>
      <c r="M66" s="14">
        <f t="shared" si="1"/>
        <v>3.2671873452266568E-5</v>
      </c>
      <c r="N66" s="14">
        <f t="shared" si="19"/>
        <v>6.6077246745915863E-3</v>
      </c>
      <c r="O66" s="3">
        <f t="shared" si="2"/>
        <v>17314.55483657607</v>
      </c>
      <c r="P66" s="3">
        <f t="shared" si="3"/>
        <v>8657.2774182880348</v>
      </c>
      <c r="Q66" s="38">
        <f t="shared" si="13"/>
        <v>1731.4554836576071</v>
      </c>
      <c r="R66" s="38">
        <f t="shared" si="4"/>
        <v>8657.2774182880348</v>
      </c>
      <c r="S66" s="38">
        <f t="shared" si="14"/>
        <v>1718657.2774182879</v>
      </c>
      <c r="T66" s="38">
        <f t="shared" si="15"/>
        <v>1862.2967867791947</v>
      </c>
      <c r="U66" s="39">
        <f t="shared" si="16"/>
        <v>0.1075567234824422</v>
      </c>
      <c r="V66" s="38">
        <f t="shared" si="5"/>
        <v>346.29109673152141</v>
      </c>
      <c r="W66" s="3">
        <f t="shared" si="6"/>
        <v>232.29109673152141</v>
      </c>
      <c r="X66" s="3">
        <f t="shared" si="7"/>
        <v>138.94554836576071</v>
      </c>
      <c r="Y66" s="3">
        <f t="shared" si="29"/>
        <v>393954.86128829647</v>
      </c>
      <c r="Z66" s="3">
        <f t="shared" si="29"/>
        <v>196977.43064414823</v>
      </c>
      <c r="AA66" s="3">
        <f t="shared" si="20"/>
        <v>109636977.43064414</v>
      </c>
      <c r="AB66" s="3">
        <f t="shared" si="24"/>
        <v>42448.615359305164</v>
      </c>
      <c r="AC66" s="3">
        <f t="shared" si="25"/>
        <v>7879.0972257659305</v>
      </c>
      <c r="AD66" s="3">
        <f t="shared" si="26"/>
        <v>2409.2808046727778</v>
      </c>
    </row>
    <row r="67" spans="1:30" x14ac:dyDescent="0.55000000000000004">
      <c r="E67">
        <v>65</v>
      </c>
      <c r="F67">
        <f t="shared" si="8"/>
        <v>193.5</v>
      </c>
      <c r="G67">
        <f t="shared" si="9"/>
        <v>3.7084188911704312</v>
      </c>
      <c r="H67" s="15">
        <f t="shared" ref="H67:H130" si="30">IF(F67&lt;$C$10,IF(F67&lt;$C$9,$C$8*$C$4*$C$3,$C$8*$C$4*$C$3*(1-$C$19)),IF(F67&lt;$C$9,$C$8*$C$4*$C$23,$C$8*$C$4*$C$23*(1-$C$19)))</f>
        <v>17.340825599999992</v>
      </c>
      <c r="I67" s="14">
        <f t="shared" si="10"/>
        <v>3.0422501052631564E-7</v>
      </c>
      <c r="J67" s="14">
        <f t="shared" si="11"/>
        <v>0.99277323136296591</v>
      </c>
      <c r="K67" s="14">
        <f t="shared" si="18"/>
        <v>3.1527984250256935E-4</v>
      </c>
      <c r="L67" s="14" t="str">
        <f t="shared" si="12"/>
        <v>Epidemic ongoing</v>
      </c>
      <c r="M67" s="14">
        <f t="shared" ref="M67:M130" si="31">K67*U67</f>
        <v>3.3905196367129522E-5</v>
      </c>
      <c r="N67" s="14">
        <f t="shared" si="19"/>
        <v>6.9114887945315173E-3</v>
      </c>
      <c r="O67" s="3">
        <f t="shared" ref="O67:O130" si="32">K67*$D$6</f>
        <v>17970.951022646452</v>
      </c>
      <c r="P67" s="3">
        <f t="shared" ref="P67:P130" si="33">O67*(1-$C$5)</f>
        <v>8985.4755113232259</v>
      </c>
      <c r="Q67" s="38">
        <f t="shared" si="13"/>
        <v>1797.0951022646452</v>
      </c>
      <c r="R67" s="38">
        <f t="shared" ref="R67:R130" si="34">O67*$C$5</f>
        <v>8985.4755113232259</v>
      </c>
      <c r="S67" s="38">
        <f t="shared" si="14"/>
        <v>1718985.4755113232</v>
      </c>
      <c r="T67" s="38">
        <f t="shared" si="15"/>
        <v>1932.5961929263824</v>
      </c>
      <c r="U67" s="39">
        <f t="shared" si="16"/>
        <v>0.10754000667471537</v>
      </c>
      <c r="V67" s="38">
        <f t="shared" ref="V67:V130" si="35">P67*$C$14</f>
        <v>359.41902045292903</v>
      </c>
      <c r="W67" s="3">
        <f t="shared" ref="W67:W130" si="36">IF(V67&gt;($C$6*1000000*$C$15),V67-($C$6*1000000*$C$15),0)</f>
        <v>245.41902045292903</v>
      </c>
      <c r="X67" s="3">
        <f t="shared" ref="X67:X130" si="37">((V67-W67)*$C$16)+(W67*$C$17)</f>
        <v>145.50951022646453</v>
      </c>
      <c r="Y67" s="3">
        <f t="shared" si="29"/>
        <v>411925.81231094291</v>
      </c>
      <c r="Z67" s="3">
        <f t="shared" si="29"/>
        <v>205962.90615547146</v>
      </c>
      <c r="AA67" s="3">
        <f t="shared" si="20"/>
        <v>111355962.90615547</v>
      </c>
      <c r="AB67" s="3">
        <f t="shared" si="24"/>
        <v>44381.211552231543</v>
      </c>
      <c r="AC67" s="3">
        <f t="shared" si="25"/>
        <v>8238.51624621886</v>
      </c>
      <c r="AD67" s="3">
        <f t="shared" si="26"/>
        <v>2554.7903148992423</v>
      </c>
    </row>
    <row r="68" spans="1:30" x14ac:dyDescent="0.55000000000000004">
      <c r="E68">
        <v>66</v>
      </c>
      <c r="F68">
        <f t="shared" ref="F68:F131" si="38">(E68-0.5)*$C$4</f>
        <v>196.5</v>
      </c>
      <c r="G68">
        <f t="shared" ref="G68:G131" si="39">F68*7/365.25</f>
        <v>3.7659137577002055</v>
      </c>
      <c r="H68" s="15">
        <f t="shared" si="30"/>
        <v>17.340825599999992</v>
      </c>
      <c r="I68" s="14">
        <f t="shared" ref="I68:I131" si="40">H68/$D$6</f>
        <v>3.0422501052631564E-7</v>
      </c>
      <c r="J68" s="14">
        <f t="shared" ref="J68:J131" si="41">IF(AND(F67&gt;$C$10,F67&lt;$C$12),(J67-I67)*((1-K67+(M67*$C$20))^$C$23),(J67-I67)*((1-K67+(M67*$C$20))^$C$3))</f>
        <v>0.99244610937810174</v>
      </c>
      <c r="K68" s="14">
        <f t="shared" si="18"/>
        <v>3.2712198486417599E-4</v>
      </c>
      <c r="L68" s="14" t="str">
        <f t="shared" ref="L68:L131" si="42">IF(K68*$D$6&lt;0.1,"Eliminated",IF(K68*$D$6&lt;1,"Possibly eliminated",IF(K68*$D$6&lt;10,"Approaching elimination", "Epidemic ongoing")))</f>
        <v>Epidemic ongoing</v>
      </c>
      <c r="M68" s="14">
        <f t="shared" si="31"/>
        <v>3.5173079171783851E-5</v>
      </c>
      <c r="N68" s="14">
        <f t="shared" si="19"/>
        <v>7.2267686370340867E-3</v>
      </c>
      <c r="O68" s="3">
        <f t="shared" si="32"/>
        <v>18645.953137258031</v>
      </c>
      <c r="P68" s="3">
        <f t="shared" si="33"/>
        <v>9322.9765686290157</v>
      </c>
      <c r="Q68" s="38">
        <f t="shared" ref="Q68:Q131" si="43">P68*$C$13</f>
        <v>1864.5953137258032</v>
      </c>
      <c r="R68" s="38">
        <f t="shared" si="34"/>
        <v>9322.9765686290157</v>
      </c>
      <c r="S68" s="38">
        <f t="shared" ref="S68:S131" si="44">($D$6*$C$7*$C$4)+P68</f>
        <v>1719322.976568629</v>
      </c>
      <c r="T68" s="38">
        <f t="shared" ref="T68:T131" si="45">IF(($D$18*$C$4)&gt;Q68,Q68+((($D$18*$C$4)-Q68)*(P68-Q68)/S68),$D$18*$C$4)</f>
        <v>2004.8655127916797</v>
      </c>
      <c r="U68" s="39">
        <f t="shared" ref="U68:U131" si="46">IF(O68&gt;0.1,T68/O68,0)</f>
        <v>0.107522822675425</v>
      </c>
      <c r="V68" s="38">
        <f t="shared" si="35"/>
        <v>372.91906274516066</v>
      </c>
      <c r="W68" s="3">
        <f t="shared" si="36"/>
        <v>258.91906274516066</v>
      </c>
      <c r="X68" s="3">
        <f t="shared" si="37"/>
        <v>152.25953137258034</v>
      </c>
      <c r="Y68" s="3">
        <f t="shared" ref="Y68:Z83" si="47">O68+Y67</f>
        <v>430571.76544820092</v>
      </c>
      <c r="Z68" s="3">
        <f t="shared" si="47"/>
        <v>215285.88272410046</v>
      </c>
      <c r="AA68" s="3">
        <f t="shared" si="20"/>
        <v>113075285.88272409</v>
      </c>
      <c r="AB68" s="3">
        <f t="shared" si="24"/>
        <v>46386.077065023223</v>
      </c>
      <c r="AC68" s="3">
        <f t="shared" si="25"/>
        <v>8611.4353089640208</v>
      </c>
      <c r="AD68" s="3">
        <f t="shared" si="26"/>
        <v>2707.0498462718224</v>
      </c>
    </row>
    <row r="69" spans="1:30" x14ac:dyDescent="0.55000000000000004">
      <c r="E69">
        <v>67</v>
      </c>
      <c r="F69">
        <f t="shared" si="38"/>
        <v>199.5</v>
      </c>
      <c r="G69">
        <f t="shared" si="39"/>
        <v>3.8234086242299794</v>
      </c>
      <c r="H69" s="15">
        <f t="shared" si="30"/>
        <v>17.340825599999992</v>
      </c>
      <c r="I69" s="14">
        <f t="shared" si="40"/>
        <v>3.0422501052631564E-7</v>
      </c>
      <c r="J69" s="14">
        <f t="shared" si="41"/>
        <v>0.99210681808936041</v>
      </c>
      <c r="K69" s="14">
        <f t="shared" ref="K69:K132" si="48">IF(L68="Eliminated",0,J68-J69)</f>
        <v>3.3929128874132797E-4</v>
      </c>
      <c r="L69" s="14" t="str">
        <f t="shared" si="42"/>
        <v>Epidemic ongoing</v>
      </c>
      <c r="M69" s="14">
        <f t="shared" si="31"/>
        <v>3.6475568002350516E-5</v>
      </c>
      <c r="N69" s="14">
        <f t="shared" ref="N69:N132" si="49">N68+K68</f>
        <v>7.5538906218982627E-3</v>
      </c>
      <c r="O69" s="3">
        <f t="shared" si="32"/>
        <v>19339.603458255693</v>
      </c>
      <c r="P69" s="3">
        <f t="shared" si="33"/>
        <v>9669.8017291278466</v>
      </c>
      <c r="Q69" s="38">
        <f t="shared" si="43"/>
        <v>1933.9603458255694</v>
      </c>
      <c r="R69" s="38">
        <f t="shared" si="34"/>
        <v>9669.8017291278466</v>
      </c>
      <c r="S69" s="38">
        <f t="shared" si="44"/>
        <v>1719669.8017291278</v>
      </c>
      <c r="T69" s="38">
        <f t="shared" si="45"/>
        <v>2079.1073761339794</v>
      </c>
      <c r="U69" s="39">
        <f t="shared" si="46"/>
        <v>0.10750517096287461</v>
      </c>
      <c r="V69" s="38">
        <f t="shared" si="35"/>
        <v>386.79206916511384</v>
      </c>
      <c r="W69" s="3">
        <f t="shared" si="36"/>
        <v>272.79206916511384</v>
      </c>
      <c r="X69" s="3">
        <f t="shared" si="37"/>
        <v>159.19603458255693</v>
      </c>
      <c r="Y69" s="3">
        <f t="shared" si="47"/>
        <v>449911.36890645663</v>
      </c>
      <c r="Z69" s="3">
        <f t="shared" si="47"/>
        <v>224955.68445322831</v>
      </c>
      <c r="AA69" s="3">
        <f t="shared" ref="AA69:AA132" si="50">S69+AA68</f>
        <v>114794955.68445322</v>
      </c>
      <c r="AB69" s="3">
        <f t="shared" si="24"/>
        <v>48465.184441157202</v>
      </c>
      <c r="AC69" s="3">
        <f t="shared" si="25"/>
        <v>8998.2273781291351</v>
      </c>
      <c r="AD69" s="3">
        <f t="shared" si="26"/>
        <v>2866.2458808543793</v>
      </c>
    </row>
    <row r="70" spans="1:30" x14ac:dyDescent="0.55000000000000004">
      <c r="E70">
        <v>68</v>
      </c>
      <c r="F70">
        <f t="shared" si="38"/>
        <v>202.5</v>
      </c>
      <c r="G70">
        <f t="shared" si="39"/>
        <v>3.8809034907597537</v>
      </c>
      <c r="H70" s="15">
        <f t="shared" si="30"/>
        <v>17.340825599999992</v>
      </c>
      <c r="I70" s="14">
        <f t="shared" si="40"/>
        <v>3.0422501052631564E-7</v>
      </c>
      <c r="J70" s="14">
        <f t="shared" si="41"/>
        <v>0.99175503042427793</v>
      </c>
      <c r="K70" s="14">
        <f t="shared" si="48"/>
        <v>3.5178766508248138E-4</v>
      </c>
      <c r="L70" s="14" t="str">
        <f t="shared" si="42"/>
        <v>Epidemic ongoing</v>
      </c>
      <c r="M70" s="14">
        <f t="shared" si="31"/>
        <v>3.7812619132753309E-5</v>
      </c>
      <c r="N70" s="14">
        <f t="shared" si="49"/>
        <v>7.8931819106395906E-3</v>
      </c>
      <c r="O70" s="3">
        <f t="shared" si="32"/>
        <v>20051.896909701438</v>
      </c>
      <c r="P70" s="3">
        <f t="shared" si="33"/>
        <v>10025.948454850719</v>
      </c>
      <c r="Q70" s="38">
        <f t="shared" si="43"/>
        <v>2005.1896909701438</v>
      </c>
      <c r="R70" s="38">
        <f t="shared" si="34"/>
        <v>10025.948454850719</v>
      </c>
      <c r="S70" s="38">
        <f t="shared" si="44"/>
        <v>1720025.9484548508</v>
      </c>
      <c r="T70" s="38">
        <f t="shared" si="45"/>
        <v>2155.3192905669384</v>
      </c>
      <c r="U70" s="39">
        <f t="shared" si="46"/>
        <v>0.10748705223614827</v>
      </c>
      <c r="V70" s="38">
        <f t="shared" si="35"/>
        <v>401.03793819402875</v>
      </c>
      <c r="W70" s="3">
        <f t="shared" si="36"/>
        <v>287.03793819402875</v>
      </c>
      <c r="X70" s="3">
        <f t="shared" si="37"/>
        <v>166.31896909701439</v>
      </c>
      <c r="Y70" s="3">
        <f t="shared" si="47"/>
        <v>469963.26581615809</v>
      </c>
      <c r="Z70" s="3">
        <f t="shared" si="47"/>
        <v>234981.63290807905</v>
      </c>
      <c r="AA70" s="3">
        <f t="shared" si="50"/>
        <v>116514981.63290808</v>
      </c>
      <c r="AB70" s="3">
        <f t="shared" si="24"/>
        <v>50620.503731724137</v>
      </c>
      <c r="AC70" s="3">
        <f t="shared" si="25"/>
        <v>9399.2653163231644</v>
      </c>
      <c r="AD70" s="3">
        <f t="shared" si="26"/>
        <v>3032.5648499513936</v>
      </c>
    </row>
    <row r="71" spans="1:30" x14ac:dyDescent="0.55000000000000004">
      <c r="E71">
        <v>69</v>
      </c>
      <c r="F71">
        <f t="shared" si="38"/>
        <v>205.5</v>
      </c>
      <c r="G71">
        <f t="shared" si="39"/>
        <v>3.9383983572895276</v>
      </c>
      <c r="H71" s="15">
        <f t="shared" si="30"/>
        <v>17.340825599999992</v>
      </c>
      <c r="I71" s="14">
        <f t="shared" si="40"/>
        <v>3.0422501052631564E-7</v>
      </c>
      <c r="J71" s="14">
        <f t="shared" si="41"/>
        <v>0.99139042030166158</v>
      </c>
      <c r="K71" s="14">
        <f t="shared" si="48"/>
        <v>3.6461012261634895E-4</v>
      </c>
      <c r="L71" s="14" t="str">
        <f t="shared" si="42"/>
        <v>Epidemic ongoing</v>
      </c>
      <c r="M71" s="14">
        <f t="shared" si="31"/>
        <v>3.9184091483066276E-5</v>
      </c>
      <c r="N71" s="14">
        <f t="shared" si="49"/>
        <v>8.244969575722072E-3</v>
      </c>
      <c r="O71" s="3">
        <f t="shared" si="32"/>
        <v>20782.776989131889</v>
      </c>
      <c r="P71" s="3">
        <f t="shared" si="33"/>
        <v>10391.388494565945</v>
      </c>
      <c r="Q71" s="38">
        <f t="shared" si="43"/>
        <v>2078.2776989131889</v>
      </c>
      <c r="R71" s="38">
        <f t="shared" si="34"/>
        <v>10391.388494565945</v>
      </c>
      <c r="S71" s="38">
        <f t="shared" si="44"/>
        <v>1720391.3884945659</v>
      </c>
      <c r="T71" s="38">
        <f t="shared" si="45"/>
        <v>2233.4932145347775</v>
      </c>
      <c r="U71" s="39">
        <f t="shared" si="46"/>
        <v>0.10746846851615435</v>
      </c>
      <c r="V71" s="38">
        <f t="shared" si="35"/>
        <v>415.65553978263779</v>
      </c>
      <c r="W71" s="3">
        <f t="shared" si="36"/>
        <v>301.65553978263779</v>
      </c>
      <c r="X71" s="3">
        <f t="shared" si="37"/>
        <v>173.62776989131891</v>
      </c>
      <c r="Y71" s="3">
        <f t="shared" si="47"/>
        <v>490746.04280528997</v>
      </c>
      <c r="Z71" s="3">
        <f t="shared" si="47"/>
        <v>245373.02140264498</v>
      </c>
      <c r="AA71" s="3">
        <f t="shared" si="50"/>
        <v>118235373.02140264</v>
      </c>
      <c r="AB71" s="3">
        <f t="shared" si="24"/>
        <v>52853.996946258914</v>
      </c>
      <c r="AC71" s="3">
        <f t="shared" si="25"/>
        <v>9814.9208561058022</v>
      </c>
      <c r="AD71" s="3">
        <f t="shared" si="26"/>
        <v>3206.1926198427127</v>
      </c>
    </row>
    <row r="72" spans="1:30" x14ac:dyDescent="0.55000000000000004">
      <c r="E72">
        <v>70</v>
      </c>
      <c r="F72">
        <f t="shared" si="38"/>
        <v>208.5</v>
      </c>
      <c r="G72">
        <f t="shared" si="39"/>
        <v>3.9958932238193019</v>
      </c>
      <c r="H72" s="15">
        <f t="shared" si="30"/>
        <v>17.340825599999992</v>
      </c>
      <c r="I72" s="14">
        <f t="shared" si="40"/>
        <v>3.0422501052631564E-7</v>
      </c>
      <c r="J72" s="14">
        <f t="shared" si="41"/>
        <v>0.99101266360725149</v>
      </c>
      <c r="K72" s="14">
        <f t="shared" si="48"/>
        <v>3.7775669441009185E-4</v>
      </c>
      <c r="L72" s="14" t="str">
        <f t="shared" si="42"/>
        <v>Epidemic ongoing</v>
      </c>
      <c r="M72" s="14">
        <f t="shared" si="31"/>
        <v>4.0589738942846833E-5</v>
      </c>
      <c r="N72" s="14">
        <f t="shared" si="49"/>
        <v>8.609579698338421E-3</v>
      </c>
      <c r="O72" s="3">
        <f t="shared" si="32"/>
        <v>21532.131581375237</v>
      </c>
      <c r="P72" s="3">
        <f t="shared" si="33"/>
        <v>10766.065790687619</v>
      </c>
      <c r="Q72" s="38">
        <f t="shared" si="43"/>
        <v>2153.2131581375238</v>
      </c>
      <c r="R72" s="38">
        <f t="shared" si="34"/>
        <v>10766.065790687619</v>
      </c>
      <c r="S72" s="38">
        <f t="shared" si="44"/>
        <v>1720766.0657906877</v>
      </c>
      <c r="T72" s="38">
        <f t="shared" si="45"/>
        <v>2313.6151197422696</v>
      </c>
      <c r="U72" s="39">
        <f t="shared" si="46"/>
        <v>0.10744942324908927</v>
      </c>
      <c r="V72" s="38">
        <f t="shared" si="35"/>
        <v>430.64263162750473</v>
      </c>
      <c r="W72" s="3">
        <f t="shared" si="36"/>
        <v>316.64263162750473</v>
      </c>
      <c r="X72" s="3">
        <f t="shared" si="37"/>
        <v>181.12131581375237</v>
      </c>
      <c r="Y72" s="3">
        <f t="shared" si="47"/>
        <v>512278.17438666523</v>
      </c>
      <c r="Z72" s="3">
        <f t="shared" si="47"/>
        <v>256139.08719333261</v>
      </c>
      <c r="AA72" s="3">
        <f t="shared" si="50"/>
        <v>119956139.08719333</v>
      </c>
      <c r="AB72" s="3">
        <f t="shared" si="24"/>
        <v>55167.61206600118</v>
      </c>
      <c r="AC72" s="3">
        <f t="shared" si="25"/>
        <v>10245.563487733307</v>
      </c>
      <c r="AD72" s="3">
        <f t="shared" si="26"/>
        <v>3387.3139356564652</v>
      </c>
    </row>
    <row r="73" spans="1:30" x14ac:dyDescent="0.55000000000000004">
      <c r="E73">
        <v>71</v>
      </c>
      <c r="F73">
        <f t="shared" si="38"/>
        <v>211.5</v>
      </c>
      <c r="G73">
        <f t="shared" si="39"/>
        <v>4.0533880903490758</v>
      </c>
      <c r="H73" s="15">
        <f t="shared" si="30"/>
        <v>17.340825599999992</v>
      </c>
      <c r="I73" s="14">
        <f t="shared" si="40"/>
        <v>3.0422501052631564E-7</v>
      </c>
      <c r="J73" s="14">
        <f t="shared" si="41"/>
        <v>0.99062143924447377</v>
      </c>
      <c r="K73" s="14">
        <f t="shared" si="48"/>
        <v>3.912243627777201E-4</v>
      </c>
      <c r="L73" s="14" t="str">
        <f t="shared" si="42"/>
        <v>Epidemic ongoing</v>
      </c>
      <c r="M73" s="14">
        <f t="shared" si="31"/>
        <v>4.2029202547591763E-5</v>
      </c>
      <c r="N73" s="14">
        <f t="shared" si="49"/>
        <v>8.9873363927485128E-3</v>
      </c>
      <c r="O73" s="3">
        <f t="shared" si="32"/>
        <v>22299.788678330046</v>
      </c>
      <c r="P73" s="3">
        <f t="shared" si="33"/>
        <v>11149.894339165023</v>
      </c>
      <c r="Q73" s="38">
        <f t="shared" si="43"/>
        <v>2229.9788678330046</v>
      </c>
      <c r="R73" s="38">
        <f t="shared" si="34"/>
        <v>11149.894339165023</v>
      </c>
      <c r="S73" s="38">
        <f t="shared" si="44"/>
        <v>1721149.894339165</v>
      </c>
      <c r="T73" s="38">
        <f t="shared" si="45"/>
        <v>2395.6645452127304</v>
      </c>
      <c r="U73" s="39">
        <f t="shared" si="46"/>
        <v>0.10742992141179938</v>
      </c>
      <c r="V73" s="38">
        <f t="shared" si="35"/>
        <v>445.99577356660092</v>
      </c>
      <c r="W73" s="3">
        <f t="shared" si="36"/>
        <v>331.99577356660092</v>
      </c>
      <c r="X73" s="3">
        <f t="shared" si="37"/>
        <v>188.79788678330047</v>
      </c>
      <c r="Y73" s="3">
        <f t="shared" si="47"/>
        <v>534577.96306499525</v>
      </c>
      <c r="Z73" s="3">
        <f t="shared" si="47"/>
        <v>267288.98153249762</v>
      </c>
      <c r="AA73" s="3">
        <f t="shared" si="50"/>
        <v>121677288.98153248</v>
      </c>
      <c r="AB73" s="3">
        <f t="shared" si="24"/>
        <v>57563.276611213907</v>
      </c>
      <c r="AC73" s="3">
        <f t="shared" si="25"/>
        <v>10691.559261299908</v>
      </c>
      <c r="AD73" s="3">
        <f t="shared" si="26"/>
        <v>3576.1118224397655</v>
      </c>
    </row>
    <row r="74" spans="1:30" x14ac:dyDescent="0.55000000000000004">
      <c r="E74">
        <v>72</v>
      </c>
      <c r="F74">
        <f t="shared" si="38"/>
        <v>214.5</v>
      </c>
      <c r="G74">
        <f t="shared" si="39"/>
        <v>4.1108829568788501</v>
      </c>
      <c r="H74" s="15">
        <f t="shared" si="30"/>
        <v>17.340825599999992</v>
      </c>
      <c r="I74" s="14">
        <f t="shared" si="40"/>
        <v>3.0422501052631564E-7</v>
      </c>
      <c r="J74" s="14">
        <f t="shared" si="41"/>
        <v>0.99021643026153205</v>
      </c>
      <c r="K74" s="14">
        <f t="shared" si="48"/>
        <v>4.050089829417125E-4</v>
      </c>
      <c r="L74" s="14" t="str">
        <f t="shared" si="42"/>
        <v>Epidemic ongoing</v>
      </c>
      <c r="M74" s="14">
        <f t="shared" si="31"/>
        <v>4.3502002552961075E-5</v>
      </c>
      <c r="N74" s="14">
        <f t="shared" si="49"/>
        <v>9.3785607555262329E-3</v>
      </c>
      <c r="O74" s="3">
        <f t="shared" si="32"/>
        <v>23085.512027677614</v>
      </c>
      <c r="P74" s="3">
        <f t="shared" si="33"/>
        <v>11542.756013838807</v>
      </c>
      <c r="Q74" s="38">
        <f t="shared" si="43"/>
        <v>2308.5512027677614</v>
      </c>
      <c r="R74" s="38">
        <f t="shared" si="34"/>
        <v>11542.756013838807</v>
      </c>
      <c r="S74" s="38">
        <f t="shared" si="44"/>
        <v>1721542.7560138388</v>
      </c>
      <c r="T74" s="38">
        <f t="shared" si="45"/>
        <v>2479.6141455187812</v>
      </c>
      <c r="U74" s="39">
        <f t="shared" si="46"/>
        <v>0.10740996961843123</v>
      </c>
      <c r="V74" s="38">
        <f t="shared" si="35"/>
        <v>461.7102405535523</v>
      </c>
      <c r="W74" s="3">
        <f t="shared" si="36"/>
        <v>347.7102405535523</v>
      </c>
      <c r="X74" s="3">
        <f t="shared" si="37"/>
        <v>196.65512027677616</v>
      </c>
      <c r="Y74" s="3">
        <f t="shared" si="47"/>
        <v>557663.47509267286</v>
      </c>
      <c r="Z74" s="3">
        <f t="shared" si="47"/>
        <v>278831.73754633643</v>
      </c>
      <c r="AA74" s="3">
        <f t="shared" si="50"/>
        <v>123398831.73754632</v>
      </c>
      <c r="AB74" s="3">
        <f t="shared" si="24"/>
        <v>60042.89075673269</v>
      </c>
      <c r="AC74" s="3">
        <f t="shared" si="25"/>
        <v>11153.26950185346</v>
      </c>
      <c r="AD74" s="3">
        <f t="shared" si="26"/>
        <v>3772.7669427165415</v>
      </c>
    </row>
    <row r="75" spans="1:30" x14ac:dyDescent="0.55000000000000004">
      <c r="E75">
        <v>73</v>
      </c>
      <c r="F75">
        <f t="shared" si="38"/>
        <v>217.5</v>
      </c>
      <c r="G75">
        <f t="shared" si="39"/>
        <v>4.1683778234086244</v>
      </c>
      <c r="H75" s="15">
        <f t="shared" si="30"/>
        <v>17.340825599999992</v>
      </c>
      <c r="I75" s="14">
        <f t="shared" si="40"/>
        <v>3.0422501052631564E-7</v>
      </c>
      <c r="J75" s="14">
        <f t="shared" si="41"/>
        <v>0.98979732505561613</v>
      </c>
      <c r="K75" s="14">
        <f t="shared" si="48"/>
        <v>4.1910520591592615E-4</v>
      </c>
      <c r="L75" s="14" t="str">
        <f t="shared" si="42"/>
        <v>Epidemic ongoing</v>
      </c>
      <c r="M75" s="14">
        <f t="shared" si="31"/>
        <v>4.500753045812166E-5</v>
      </c>
      <c r="N75" s="14">
        <f t="shared" si="49"/>
        <v>9.7835697384679454E-3</v>
      </c>
      <c r="O75" s="3">
        <f t="shared" si="32"/>
        <v>23888.996737207792</v>
      </c>
      <c r="P75" s="3">
        <f t="shared" si="33"/>
        <v>11944.498368603896</v>
      </c>
      <c r="Q75" s="38">
        <f t="shared" si="43"/>
        <v>2388.8996737207794</v>
      </c>
      <c r="R75" s="38">
        <f t="shared" si="34"/>
        <v>11944.498368603896</v>
      </c>
      <c r="S75" s="38">
        <f t="shared" si="44"/>
        <v>1721944.4983686039</v>
      </c>
      <c r="T75" s="38">
        <f t="shared" si="45"/>
        <v>2565.4292361129351</v>
      </c>
      <c r="U75" s="39">
        <f t="shared" si="46"/>
        <v>0.10738957622766995</v>
      </c>
      <c r="V75" s="38">
        <f t="shared" si="35"/>
        <v>477.77993474415587</v>
      </c>
      <c r="W75" s="3">
        <f t="shared" si="36"/>
        <v>363.77993474415587</v>
      </c>
      <c r="X75" s="3">
        <f t="shared" si="37"/>
        <v>204.68996737207794</v>
      </c>
      <c r="Y75" s="3">
        <f t="shared" si="47"/>
        <v>581552.47182988061</v>
      </c>
      <c r="Z75" s="3">
        <f t="shared" si="47"/>
        <v>290776.23591494031</v>
      </c>
      <c r="AA75" s="3">
        <f t="shared" si="50"/>
        <v>125120776.23591493</v>
      </c>
      <c r="AB75" s="3">
        <f t="shared" si="24"/>
        <v>62608.319992845623</v>
      </c>
      <c r="AC75" s="3">
        <f t="shared" si="25"/>
        <v>11631.049436597616</v>
      </c>
      <c r="AD75" s="3">
        <f t="shared" si="26"/>
        <v>3977.4569100886192</v>
      </c>
    </row>
    <row r="76" spans="1:30" x14ac:dyDescent="0.55000000000000004">
      <c r="E76">
        <v>74</v>
      </c>
      <c r="F76">
        <f t="shared" si="38"/>
        <v>220.5</v>
      </c>
      <c r="G76">
        <f t="shared" si="39"/>
        <v>4.2258726899383987</v>
      </c>
      <c r="H76" s="15">
        <f t="shared" si="30"/>
        <v>17.340825599999992</v>
      </c>
      <c r="I76" s="14">
        <f t="shared" si="40"/>
        <v>3.0422501052631564E-7</v>
      </c>
      <c r="J76" s="14">
        <f t="shared" si="41"/>
        <v>0.98936381865446965</v>
      </c>
      <c r="K76" s="14">
        <f t="shared" si="48"/>
        <v>4.3350640114647732E-4</v>
      </c>
      <c r="L76" s="14" t="str">
        <f t="shared" si="42"/>
        <v>Epidemic ongoing</v>
      </c>
      <c r="M76" s="14">
        <f t="shared" si="31"/>
        <v>4.6545041036581491E-5</v>
      </c>
      <c r="N76" s="14">
        <f t="shared" si="49"/>
        <v>1.0202674944383872E-2</v>
      </c>
      <c r="O76" s="3">
        <f t="shared" si="32"/>
        <v>24709.864865349206</v>
      </c>
      <c r="P76" s="3">
        <f t="shared" si="33"/>
        <v>12354.932432674603</v>
      </c>
      <c r="Q76" s="38">
        <f t="shared" si="43"/>
        <v>2470.9864865349209</v>
      </c>
      <c r="R76" s="38">
        <f t="shared" si="34"/>
        <v>12354.932432674603</v>
      </c>
      <c r="S76" s="38">
        <f t="shared" si="44"/>
        <v>1722354.9324326746</v>
      </c>
      <c r="T76" s="38">
        <f t="shared" si="45"/>
        <v>2653.0673390851448</v>
      </c>
      <c r="U76" s="39">
        <f t="shared" si="46"/>
        <v>0.1073687514497725</v>
      </c>
      <c r="V76" s="38">
        <f t="shared" si="35"/>
        <v>494.19729730698413</v>
      </c>
      <c r="W76" s="3">
        <f t="shared" si="36"/>
        <v>380.19729730698413</v>
      </c>
      <c r="X76" s="3">
        <f t="shared" si="37"/>
        <v>212.89864865349207</v>
      </c>
      <c r="Y76" s="3">
        <f t="shared" si="47"/>
        <v>606262.33669522987</v>
      </c>
      <c r="Z76" s="3">
        <f t="shared" si="47"/>
        <v>303131.16834761493</v>
      </c>
      <c r="AA76" s="3">
        <f t="shared" si="50"/>
        <v>126843131.16834761</v>
      </c>
      <c r="AB76" s="3">
        <f t="shared" si="24"/>
        <v>65261.387331930768</v>
      </c>
      <c r="AC76" s="3">
        <f t="shared" si="25"/>
        <v>12125.2467339046</v>
      </c>
      <c r="AD76" s="3">
        <f t="shared" si="26"/>
        <v>4190.3555587421115</v>
      </c>
    </row>
    <row r="77" spans="1:30" x14ac:dyDescent="0.55000000000000004">
      <c r="E77">
        <v>75</v>
      </c>
      <c r="F77">
        <f t="shared" si="38"/>
        <v>223.5</v>
      </c>
      <c r="G77">
        <f t="shared" si="39"/>
        <v>4.2833675564681721</v>
      </c>
      <c r="H77" s="15">
        <f t="shared" si="30"/>
        <v>17.340825599999992</v>
      </c>
      <c r="I77" s="14">
        <f t="shared" si="40"/>
        <v>3.0422501052631564E-7</v>
      </c>
      <c r="J77" s="14">
        <f t="shared" si="41"/>
        <v>0.98891561407495132</v>
      </c>
      <c r="K77" s="14">
        <f t="shared" si="48"/>
        <v>4.4820457951832982E-4</v>
      </c>
      <c r="L77" s="14" t="str">
        <f t="shared" si="42"/>
        <v>Epidemic ongoing</v>
      </c>
      <c r="M77" s="14">
        <f t="shared" si="31"/>
        <v>4.8113644440090604E-5</v>
      </c>
      <c r="N77" s="14">
        <f t="shared" si="49"/>
        <v>1.0636181345530349E-2</v>
      </c>
      <c r="O77" s="3">
        <f t="shared" si="32"/>
        <v>25547.661032544798</v>
      </c>
      <c r="P77" s="3">
        <f t="shared" si="33"/>
        <v>12773.830516272399</v>
      </c>
      <c r="Q77" s="38">
        <f t="shared" si="43"/>
        <v>2554.7661032544802</v>
      </c>
      <c r="R77" s="38">
        <f t="shared" si="34"/>
        <v>12773.830516272399</v>
      </c>
      <c r="S77" s="38">
        <f t="shared" si="44"/>
        <v>1722773.8305162725</v>
      </c>
      <c r="T77" s="38">
        <f t="shared" si="45"/>
        <v>2742.4777330851643</v>
      </c>
      <c r="U77" s="39">
        <f t="shared" si="46"/>
        <v>0.10734750745250461</v>
      </c>
      <c r="V77" s="38">
        <f t="shared" si="35"/>
        <v>510.95322065089596</v>
      </c>
      <c r="W77" s="3">
        <f t="shared" si="36"/>
        <v>396.95322065089596</v>
      </c>
      <c r="X77" s="3">
        <f t="shared" si="37"/>
        <v>221.27661032544799</v>
      </c>
      <c r="Y77" s="3">
        <f t="shared" si="47"/>
        <v>631809.99772777467</v>
      </c>
      <c r="Z77" s="3">
        <f t="shared" si="47"/>
        <v>315904.99886388733</v>
      </c>
      <c r="AA77" s="3">
        <f t="shared" si="50"/>
        <v>128565904.99886389</v>
      </c>
      <c r="AB77" s="3">
        <f t="shared" si="24"/>
        <v>68003.865065015925</v>
      </c>
      <c r="AC77" s="3">
        <f t="shared" si="25"/>
        <v>12636.199954555495</v>
      </c>
      <c r="AD77" s="3">
        <f t="shared" si="26"/>
        <v>4411.6321690675595</v>
      </c>
    </row>
    <row r="78" spans="1:30" x14ac:dyDescent="0.55000000000000004">
      <c r="E78">
        <v>76</v>
      </c>
      <c r="F78">
        <f t="shared" si="38"/>
        <v>226.5</v>
      </c>
      <c r="G78">
        <f t="shared" si="39"/>
        <v>4.3408624229979464</v>
      </c>
      <c r="H78" s="15">
        <f t="shared" si="30"/>
        <v>17.340825599999992</v>
      </c>
      <c r="I78" s="14">
        <f t="shared" si="40"/>
        <v>3.0422501052631564E-7</v>
      </c>
      <c r="J78" s="14">
        <f t="shared" si="41"/>
        <v>0.98845242375754239</v>
      </c>
      <c r="K78" s="14">
        <f t="shared" si="48"/>
        <v>4.6319031740893468E-4</v>
      </c>
      <c r="L78" s="14" t="str">
        <f t="shared" si="42"/>
        <v>Epidemic ongoing</v>
      </c>
      <c r="M78" s="14">
        <f t="shared" si="31"/>
        <v>4.9712298448586605E-5</v>
      </c>
      <c r="N78" s="14">
        <f t="shared" si="49"/>
        <v>1.1084385925048679E-2</v>
      </c>
      <c r="O78" s="3">
        <f t="shared" si="32"/>
        <v>26401.848092309276</v>
      </c>
      <c r="P78" s="3">
        <f t="shared" si="33"/>
        <v>13200.924046154638</v>
      </c>
      <c r="Q78" s="38">
        <f t="shared" si="43"/>
        <v>2640.1848092309278</v>
      </c>
      <c r="R78" s="38">
        <f t="shared" si="34"/>
        <v>13200.924046154638</v>
      </c>
      <c r="S78" s="38">
        <f t="shared" si="44"/>
        <v>1723200.9240461546</v>
      </c>
      <c r="T78" s="38">
        <f t="shared" si="45"/>
        <v>2833.6010115694362</v>
      </c>
      <c r="U78" s="39">
        <f t="shared" si="46"/>
        <v>0.10732585846499321</v>
      </c>
      <c r="V78" s="38">
        <f t="shared" si="35"/>
        <v>528.03696184618548</v>
      </c>
      <c r="W78" s="3">
        <f t="shared" si="36"/>
        <v>414.03696184618548</v>
      </c>
      <c r="X78" s="3">
        <f t="shared" si="37"/>
        <v>229.81848092309275</v>
      </c>
      <c r="Y78" s="3">
        <f t="shared" si="47"/>
        <v>658211.84582008398</v>
      </c>
      <c r="Z78" s="3">
        <f t="shared" si="47"/>
        <v>329105.92291004199</v>
      </c>
      <c r="AA78" s="3">
        <f t="shared" si="50"/>
        <v>130289105.92291005</v>
      </c>
      <c r="AB78" s="3">
        <f t="shared" si="24"/>
        <v>70837.466076585362</v>
      </c>
      <c r="AC78" s="3">
        <f t="shared" si="25"/>
        <v>13164.236916401682</v>
      </c>
      <c r="AD78" s="3">
        <f t="shared" si="26"/>
        <v>4641.450649990652</v>
      </c>
    </row>
    <row r="79" spans="1:30" x14ac:dyDescent="0.55000000000000004">
      <c r="E79">
        <v>77</v>
      </c>
      <c r="F79">
        <f t="shared" si="38"/>
        <v>229.5</v>
      </c>
      <c r="G79">
        <f t="shared" si="39"/>
        <v>4.3983572895277208</v>
      </c>
      <c r="H79" s="15">
        <f t="shared" si="30"/>
        <v>17.340825599999992</v>
      </c>
      <c r="I79" s="14">
        <f t="shared" si="40"/>
        <v>3.0422501052631564E-7</v>
      </c>
      <c r="J79" s="14">
        <f t="shared" si="41"/>
        <v>0.98797397107499663</v>
      </c>
      <c r="K79" s="14">
        <f t="shared" si="48"/>
        <v>4.7845268254576023E-4</v>
      </c>
      <c r="L79" s="14" t="str">
        <f t="shared" si="42"/>
        <v>Epidemic ongoing</v>
      </c>
      <c r="M79" s="14">
        <f t="shared" si="31"/>
        <v>5.133980094668209E-5</v>
      </c>
      <c r="N79" s="14">
        <f t="shared" si="49"/>
        <v>1.1547576242457613E-2</v>
      </c>
      <c r="O79" s="3">
        <f t="shared" si="32"/>
        <v>27271.802905108332</v>
      </c>
      <c r="P79" s="3">
        <f t="shared" si="33"/>
        <v>13635.901452554166</v>
      </c>
      <c r="Q79" s="38">
        <f t="shared" si="43"/>
        <v>2727.1802905108334</v>
      </c>
      <c r="R79" s="38">
        <f t="shared" si="34"/>
        <v>13635.901452554166</v>
      </c>
      <c r="S79" s="38">
        <f t="shared" si="44"/>
        <v>1723635.9014525542</v>
      </c>
      <c r="T79" s="38">
        <f t="shared" si="45"/>
        <v>2926.3686539608793</v>
      </c>
      <c r="U79" s="39">
        <f t="shared" si="46"/>
        <v>0.10730382087840389</v>
      </c>
      <c r="V79" s="38">
        <f t="shared" si="35"/>
        <v>545.43605810216661</v>
      </c>
      <c r="W79" s="3">
        <f t="shared" si="36"/>
        <v>431.43605810216661</v>
      </c>
      <c r="X79" s="3">
        <f t="shared" si="37"/>
        <v>238.51802905108332</v>
      </c>
      <c r="Y79" s="3">
        <f t="shared" si="47"/>
        <v>685483.6487251923</v>
      </c>
      <c r="Z79" s="3">
        <f t="shared" si="47"/>
        <v>342741.82436259615</v>
      </c>
      <c r="AA79" s="3">
        <f t="shared" si="50"/>
        <v>132012741.82436261</v>
      </c>
      <c r="AB79" s="3">
        <f t="shared" si="24"/>
        <v>73763.834730546238</v>
      </c>
      <c r="AC79" s="3">
        <f t="shared" si="25"/>
        <v>13709.672974503848</v>
      </c>
      <c r="AD79" s="3">
        <f t="shared" si="26"/>
        <v>4879.9686790417354</v>
      </c>
    </row>
    <row r="80" spans="1:30" x14ac:dyDescent="0.55000000000000004">
      <c r="E80">
        <v>78</v>
      </c>
      <c r="F80">
        <f t="shared" si="38"/>
        <v>232.5</v>
      </c>
      <c r="G80">
        <f t="shared" si="39"/>
        <v>4.4558521560574951</v>
      </c>
      <c r="H80" s="15">
        <f t="shared" si="30"/>
        <v>17.340825599999992</v>
      </c>
      <c r="I80" s="14">
        <f t="shared" si="40"/>
        <v>3.0422501052631564E-7</v>
      </c>
      <c r="J80" s="14">
        <f t="shared" si="41"/>
        <v>0.98747999191249813</v>
      </c>
      <c r="K80" s="14">
        <f t="shared" si="48"/>
        <v>4.9397916249849239E-4</v>
      </c>
      <c r="L80" s="14" t="str">
        <f t="shared" si="42"/>
        <v>Epidemic ongoing</v>
      </c>
      <c r="M80" s="14">
        <f t="shared" si="31"/>
        <v>5.2994782714463414E-5</v>
      </c>
      <c r="N80" s="14">
        <f t="shared" si="49"/>
        <v>1.2026028925003374E-2</v>
      </c>
      <c r="O80" s="3">
        <f t="shared" si="32"/>
        <v>28156.812262414067</v>
      </c>
      <c r="P80" s="3">
        <f t="shared" si="33"/>
        <v>14078.406131207033</v>
      </c>
      <c r="Q80" s="38">
        <f t="shared" si="43"/>
        <v>2815.6812262414069</v>
      </c>
      <c r="R80" s="38">
        <f t="shared" si="34"/>
        <v>14078.406131207033</v>
      </c>
      <c r="S80" s="38">
        <f t="shared" si="44"/>
        <v>1724078.406131207</v>
      </c>
      <c r="T80" s="38">
        <f t="shared" si="45"/>
        <v>3020.7026147244146</v>
      </c>
      <c r="U80" s="39">
        <f t="shared" si="46"/>
        <v>0.10728141334225845</v>
      </c>
      <c r="V80" s="38">
        <f t="shared" si="35"/>
        <v>563.1362452482814</v>
      </c>
      <c r="W80" s="3">
        <f t="shared" si="36"/>
        <v>449.1362452482814</v>
      </c>
      <c r="X80" s="3">
        <f t="shared" si="37"/>
        <v>247.36812262414071</v>
      </c>
      <c r="Y80" s="3">
        <f t="shared" si="47"/>
        <v>713640.46098760632</v>
      </c>
      <c r="Z80" s="3">
        <f t="shared" si="47"/>
        <v>356820.23049380316</v>
      </c>
      <c r="AA80" s="3">
        <f t="shared" si="50"/>
        <v>133736820.23049381</v>
      </c>
      <c r="AB80" s="3">
        <f t="shared" si="24"/>
        <v>76784.537345270655</v>
      </c>
      <c r="AC80" s="3">
        <f t="shared" si="25"/>
        <v>14272.809219752129</v>
      </c>
      <c r="AD80" s="3">
        <f t="shared" si="26"/>
        <v>5127.336801665876</v>
      </c>
    </row>
    <row r="81" spans="5:30" x14ac:dyDescent="0.55000000000000004">
      <c r="E81">
        <v>79</v>
      </c>
      <c r="F81">
        <f t="shared" si="38"/>
        <v>235.5</v>
      </c>
      <c r="G81">
        <f t="shared" si="39"/>
        <v>4.5133470225872694</v>
      </c>
      <c r="H81" s="15">
        <f t="shared" si="30"/>
        <v>17.340825599999992</v>
      </c>
      <c r="I81" s="14">
        <f t="shared" si="40"/>
        <v>3.0422501052631564E-7</v>
      </c>
      <c r="J81" s="14">
        <f t="shared" si="41"/>
        <v>0.98697023631578584</v>
      </c>
      <c r="K81" s="14">
        <f t="shared" si="48"/>
        <v>5.0975559671229131E-4</v>
      </c>
      <c r="L81" s="14" t="str">
        <f t="shared" si="42"/>
        <v>Epidemic ongoing</v>
      </c>
      <c r="M81" s="14">
        <f t="shared" si="31"/>
        <v>5.4675700627734737E-5</v>
      </c>
      <c r="N81" s="14">
        <f t="shared" si="49"/>
        <v>1.2520008087501866E-2</v>
      </c>
      <c r="O81" s="3">
        <f t="shared" si="32"/>
        <v>29056.069012600605</v>
      </c>
      <c r="P81" s="3">
        <f t="shared" si="33"/>
        <v>14528.034506300302</v>
      </c>
      <c r="Q81" s="38">
        <f t="shared" si="43"/>
        <v>2905.6069012600606</v>
      </c>
      <c r="R81" s="38">
        <f t="shared" si="34"/>
        <v>14528.034506300302</v>
      </c>
      <c r="S81" s="38">
        <f t="shared" si="44"/>
        <v>1724528.0345063002</v>
      </c>
      <c r="T81" s="38">
        <f t="shared" si="45"/>
        <v>3116.51493578088</v>
      </c>
      <c r="U81" s="39">
        <f t="shared" si="46"/>
        <v>0.10725865685510852</v>
      </c>
      <c r="V81" s="38">
        <f t="shared" si="35"/>
        <v>581.12138025201216</v>
      </c>
      <c r="W81" s="3">
        <f t="shared" si="36"/>
        <v>467.12138025201216</v>
      </c>
      <c r="X81" s="3">
        <f t="shared" si="37"/>
        <v>256.36069012600609</v>
      </c>
      <c r="Y81" s="3">
        <f t="shared" si="47"/>
        <v>742696.5300002069</v>
      </c>
      <c r="Z81" s="3">
        <f t="shared" si="47"/>
        <v>371348.26500010345</v>
      </c>
      <c r="AA81" s="3">
        <f t="shared" si="50"/>
        <v>135461348.2650001</v>
      </c>
      <c r="AB81" s="3">
        <f t="shared" ref="AB81:AB144" si="51">AB80+T81</f>
        <v>79901.052281051539</v>
      </c>
      <c r="AC81" s="3">
        <f t="shared" ref="AC81:AC144" si="52">AC80+V81</f>
        <v>14853.930600004142</v>
      </c>
      <c r="AD81" s="3">
        <f t="shared" ref="AD81:AD144" si="53">AD80+X81</f>
        <v>5383.6974917918824</v>
      </c>
    </row>
    <row r="82" spans="5:30" x14ac:dyDescent="0.55000000000000004">
      <c r="E82">
        <v>80</v>
      </c>
      <c r="F82">
        <f t="shared" si="38"/>
        <v>238.5</v>
      </c>
      <c r="G82">
        <f t="shared" si="39"/>
        <v>4.5708418891170428</v>
      </c>
      <c r="H82" s="15">
        <f t="shared" si="30"/>
        <v>17.340825599999992</v>
      </c>
      <c r="I82" s="14">
        <f t="shared" si="40"/>
        <v>3.0422501052631564E-7</v>
      </c>
      <c r="J82" s="14">
        <f t="shared" si="41"/>
        <v>0.98644447020272785</v>
      </c>
      <c r="K82" s="14">
        <f t="shared" si="48"/>
        <v>5.2576611305799048E-4</v>
      </c>
      <c r="L82" s="14" t="str">
        <f t="shared" si="42"/>
        <v>Epidemic ongoing</v>
      </c>
      <c r="M82" s="14">
        <f t="shared" si="31"/>
        <v>5.6380831369474564E-5</v>
      </c>
      <c r="N82" s="14">
        <f t="shared" si="49"/>
        <v>1.3029763684214157E-2</v>
      </c>
      <c r="O82" s="3">
        <f t="shared" si="32"/>
        <v>29968.668444305458</v>
      </c>
      <c r="P82" s="3">
        <f t="shared" si="33"/>
        <v>14984.334222152729</v>
      </c>
      <c r="Q82" s="38">
        <f t="shared" si="43"/>
        <v>2996.8668444305458</v>
      </c>
      <c r="R82" s="38">
        <f t="shared" si="34"/>
        <v>14984.334222152729</v>
      </c>
      <c r="S82" s="38">
        <f t="shared" si="44"/>
        <v>1724984.3342221528</v>
      </c>
      <c r="T82" s="38">
        <f t="shared" si="45"/>
        <v>3213.7073880600501</v>
      </c>
      <c r="U82" s="39">
        <f t="shared" si="46"/>
        <v>0.10723557484819475</v>
      </c>
      <c r="V82" s="38">
        <f t="shared" si="35"/>
        <v>599.37336888610923</v>
      </c>
      <c r="W82" s="3">
        <f t="shared" si="36"/>
        <v>485.37336888610923</v>
      </c>
      <c r="X82" s="3">
        <f t="shared" si="37"/>
        <v>265.48668444305463</v>
      </c>
      <c r="Y82" s="3">
        <f t="shared" si="47"/>
        <v>772665.19844451232</v>
      </c>
      <c r="Z82" s="3">
        <f t="shared" si="47"/>
        <v>386332.59922225616</v>
      </c>
      <c r="AA82" s="3">
        <f t="shared" si="50"/>
        <v>137186332.59922224</v>
      </c>
      <c r="AB82" s="3">
        <f t="shared" si="51"/>
        <v>83114.75966911159</v>
      </c>
      <c r="AC82" s="3">
        <f t="shared" si="52"/>
        <v>15453.30396889025</v>
      </c>
      <c r="AD82" s="3">
        <f t="shared" si="53"/>
        <v>5649.1841762349368</v>
      </c>
    </row>
    <row r="83" spans="5:30" x14ac:dyDescent="0.55000000000000004">
      <c r="E83">
        <v>81</v>
      </c>
      <c r="F83">
        <f t="shared" si="38"/>
        <v>241.5</v>
      </c>
      <c r="G83">
        <f t="shared" si="39"/>
        <v>4.6283367556468171</v>
      </c>
      <c r="H83" s="15">
        <f t="shared" si="30"/>
        <v>17.340825599999992</v>
      </c>
      <c r="I83" s="14">
        <f t="shared" si="40"/>
        <v>3.0422501052631564E-7</v>
      </c>
      <c r="J83" s="14">
        <f t="shared" si="41"/>
        <v>0.98590247713278367</v>
      </c>
      <c r="K83" s="14">
        <f t="shared" si="48"/>
        <v>5.4199306994417995E-4</v>
      </c>
      <c r="L83" s="14" t="str">
        <f t="shared" si="42"/>
        <v>Epidemic ongoing</v>
      </c>
      <c r="M83" s="14">
        <f t="shared" si="31"/>
        <v>5.8108265760780319E-5</v>
      </c>
      <c r="N83" s="14">
        <f t="shared" si="49"/>
        <v>1.3555529797272148E-2</v>
      </c>
      <c r="O83" s="3">
        <f t="shared" si="32"/>
        <v>30893.604986818256</v>
      </c>
      <c r="P83" s="3">
        <f t="shared" si="33"/>
        <v>15446.802493409128</v>
      </c>
      <c r="Q83" s="38">
        <f t="shared" si="43"/>
        <v>3089.3604986818259</v>
      </c>
      <c r="R83" s="38">
        <f t="shared" si="34"/>
        <v>15446.802493409128</v>
      </c>
      <c r="S83" s="38">
        <f t="shared" si="44"/>
        <v>1725446.802493409</v>
      </c>
      <c r="T83" s="38">
        <f t="shared" si="45"/>
        <v>3312.1711483644781</v>
      </c>
      <c r="U83" s="39">
        <f t="shared" si="46"/>
        <v>0.10721219326063507</v>
      </c>
      <c r="V83" s="38">
        <f t="shared" si="35"/>
        <v>617.87209973636516</v>
      </c>
      <c r="W83" s="3">
        <f t="shared" si="36"/>
        <v>503.87209973636516</v>
      </c>
      <c r="X83" s="3">
        <f t="shared" si="37"/>
        <v>274.73604986818259</v>
      </c>
      <c r="Y83" s="3">
        <f t="shared" si="47"/>
        <v>803558.8034313306</v>
      </c>
      <c r="Z83" s="3">
        <f t="shared" si="47"/>
        <v>401779.4017156653</v>
      </c>
      <c r="AA83" s="3">
        <f t="shared" si="50"/>
        <v>138911779.40171567</v>
      </c>
      <c r="AB83" s="3">
        <f t="shared" si="51"/>
        <v>86426.930817476066</v>
      </c>
      <c r="AC83" s="3">
        <f t="shared" si="52"/>
        <v>16071.176068626615</v>
      </c>
      <c r="AD83" s="3">
        <f t="shared" si="53"/>
        <v>5923.9202261031196</v>
      </c>
    </row>
    <row r="84" spans="5:30" x14ac:dyDescent="0.55000000000000004">
      <c r="E84">
        <v>82</v>
      </c>
      <c r="F84">
        <f t="shared" si="38"/>
        <v>244.5</v>
      </c>
      <c r="G84">
        <f t="shared" si="39"/>
        <v>4.6858316221765914</v>
      </c>
      <c r="H84" s="15">
        <f t="shared" si="30"/>
        <v>17.340825599999992</v>
      </c>
      <c r="I84" s="14">
        <f t="shared" si="40"/>
        <v>3.0422501052631564E-7</v>
      </c>
      <c r="J84" s="14">
        <f t="shared" si="41"/>
        <v>0.98534406012768527</v>
      </c>
      <c r="K84" s="14">
        <f t="shared" si="48"/>
        <v>5.5841700509839942E-4</v>
      </c>
      <c r="L84" s="14" t="str">
        <f t="shared" si="42"/>
        <v>Epidemic ongoing</v>
      </c>
      <c r="M84" s="14">
        <f t="shared" si="31"/>
        <v>5.985590382529518E-5</v>
      </c>
      <c r="N84" s="14">
        <f t="shared" si="49"/>
        <v>1.4097522867216328E-2</v>
      </c>
      <c r="O84" s="3">
        <f t="shared" si="32"/>
        <v>31829.769290608769</v>
      </c>
      <c r="P84" s="3">
        <f t="shared" si="33"/>
        <v>15914.884645304384</v>
      </c>
      <c r="Q84" s="38">
        <f t="shared" si="43"/>
        <v>3182.976929060877</v>
      </c>
      <c r="R84" s="38">
        <f t="shared" si="34"/>
        <v>15914.884645304384</v>
      </c>
      <c r="S84" s="38">
        <f t="shared" si="44"/>
        <v>1725914.8846453044</v>
      </c>
      <c r="T84" s="38">
        <f t="shared" si="45"/>
        <v>3411.7865180418253</v>
      </c>
      <c r="U84" s="39">
        <f t="shared" si="46"/>
        <v>0.10718854060461122</v>
      </c>
      <c r="V84" s="38">
        <f t="shared" si="35"/>
        <v>636.59538581217544</v>
      </c>
      <c r="W84" s="3">
        <f t="shared" si="36"/>
        <v>522.59538581217544</v>
      </c>
      <c r="X84" s="3">
        <f t="shared" si="37"/>
        <v>284.09769290608773</v>
      </c>
      <c r="Y84" s="3">
        <f t="shared" ref="Y84:Z99" si="54">O84+Y83</f>
        <v>835388.57272193942</v>
      </c>
      <c r="Z84" s="3">
        <f t="shared" si="54"/>
        <v>417694.28636096971</v>
      </c>
      <c r="AA84" s="3">
        <f t="shared" si="50"/>
        <v>140637694.28636098</v>
      </c>
      <c r="AB84" s="3">
        <f t="shared" si="51"/>
        <v>89838.717335517897</v>
      </c>
      <c r="AC84" s="3">
        <f t="shared" si="52"/>
        <v>16707.771454438789</v>
      </c>
      <c r="AD84" s="3">
        <f t="shared" si="53"/>
        <v>6208.0179190092076</v>
      </c>
    </row>
    <row r="85" spans="5:30" x14ac:dyDescent="0.55000000000000004">
      <c r="E85">
        <v>83</v>
      </c>
      <c r="F85">
        <f t="shared" si="38"/>
        <v>247.5</v>
      </c>
      <c r="G85">
        <f t="shared" si="39"/>
        <v>4.7433264887063658</v>
      </c>
      <c r="H85" s="15">
        <f t="shared" si="30"/>
        <v>17.340825599999992</v>
      </c>
      <c r="I85" s="14">
        <f t="shared" si="40"/>
        <v>3.0422501052631564E-7</v>
      </c>
      <c r="J85" s="14">
        <f t="shared" si="41"/>
        <v>0.98476904353550998</v>
      </c>
      <c r="K85" s="14">
        <f t="shared" si="48"/>
        <v>5.7501659217529255E-4</v>
      </c>
      <c r="L85" s="14" t="str">
        <f t="shared" si="42"/>
        <v>Epidemic ongoing</v>
      </c>
      <c r="M85" s="14">
        <f t="shared" si="31"/>
        <v>6.1621450705530689E-5</v>
      </c>
      <c r="N85" s="14">
        <f t="shared" si="49"/>
        <v>1.4655939872314727E-2</v>
      </c>
      <c r="O85" s="3">
        <f t="shared" si="32"/>
        <v>32775.945753991677</v>
      </c>
      <c r="P85" s="3">
        <f t="shared" si="33"/>
        <v>16387.972876995838</v>
      </c>
      <c r="Q85" s="38">
        <f t="shared" si="43"/>
        <v>3277.5945753991678</v>
      </c>
      <c r="R85" s="38">
        <f t="shared" si="34"/>
        <v>16387.972876995838</v>
      </c>
      <c r="S85" s="38">
        <f t="shared" si="44"/>
        <v>1726387.9728769958</v>
      </c>
      <c r="T85" s="38">
        <f t="shared" si="45"/>
        <v>3512.4226902152495</v>
      </c>
      <c r="U85" s="39">
        <f t="shared" si="46"/>
        <v>0.10716464801896626</v>
      </c>
      <c r="V85" s="38">
        <f t="shared" si="35"/>
        <v>655.5189150798335</v>
      </c>
      <c r="W85" s="3">
        <f t="shared" si="36"/>
        <v>541.5189150798335</v>
      </c>
      <c r="X85" s="3">
        <f t="shared" si="37"/>
        <v>293.55945753991676</v>
      </c>
      <c r="Y85" s="3">
        <f t="shared" si="54"/>
        <v>868164.51847593114</v>
      </c>
      <c r="Z85" s="3">
        <f t="shared" si="54"/>
        <v>434082.25923796557</v>
      </c>
      <c r="AA85" s="3">
        <f t="shared" si="50"/>
        <v>142364082.25923797</v>
      </c>
      <c r="AB85" s="3">
        <f t="shared" si="51"/>
        <v>93351.140025733141</v>
      </c>
      <c r="AC85" s="3">
        <f t="shared" si="52"/>
        <v>17363.290369518621</v>
      </c>
      <c r="AD85" s="3">
        <f t="shared" si="53"/>
        <v>6501.577376549124</v>
      </c>
    </row>
    <row r="86" spans="5:30" x14ac:dyDescent="0.55000000000000004">
      <c r="E86">
        <v>84</v>
      </c>
      <c r="F86">
        <f t="shared" si="38"/>
        <v>250.5</v>
      </c>
      <c r="G86">
        <f t="shared" si="39"/>
        <v>4.8008213552361401</v>
      </c>
      <c r="H86" s="15">
        <f t="shared" si="30"/>
        <v>17.340825599999992</v>
      </c>
      <c r="I86" s="14">
        <f t="shared" si="40"/>
        <v>3.0422501052631564E-7</v>
      </c>
      <c r="J86" s="14">
        <f t="shared" si="41"/>
        <v>0.98417727492911178</v>
      </c>
      <c r="K86" s="14">
        <f t="shared" si="48"/>
        <v>5.9176860639820195E-4</v>
      </c>
      <c r="L86" s="14" t="str">
        <f t="shared" si="42"/>
        <v>Epidemic ongoing</v>
      </c>
      <c r="M86" s="14">
        <f t="shared" si="31"/>
        <v>6.3402413553663076E-5</v>
      </c>
      <c r="N86" s="14">
        <f t="shared" si="49"/>
        <v>1.523095646449002E-2</v>
      </c>
      <c r="O86" s="3">
        <f t="shared" si="32"/>
        <v>33730.810564697509</v>
      </c>
      <c r="P86" s="3">
        <f t="shared" si="33"/>
        <v>16865.405282348755</v>
      </c>
      <c r="Q86" s="38">
        <f t="shared" si="43"/>
        <v>3373.0810564697513</v>
      </c>
      <c r="R86" s="38">
        <f t="shared" si="34"/>
        <v>16865.405282348755</v>
      </c>
      <c r="S86" s="38">
        <f t="shared" si="44"/>
        <v>1726865.4052823489</v>
      </c>
      <c r="T86" s="38">
        <f t="shared" si="45"/>
        <v>3613.9375725587952</v>
      </c>
      <c r="U86" s="39">
        <f t="shared" si="46"/>
        <v>0.10714054930957169</v>
      </c>
      <c r="V86" s="38">
        <f t="shared" si="35"/>
        <v>674.61621129395019</v>
      </c>
      <c r="W86" s="3">
        <f t="shared" si="36"/>
        <v>560.61621129395019</v>
      </c>
      <c r="X86" s="3">
        <f t="shared" si="37"/>
        <v>303.1081056469751</v>
      </c>
      <c r="Y86" s="3">
        <f t="shared" si="54"/>
        <v>901895.32904062863</v>
      </c>
      <c r="Z86" s="3">
        <f t="shared" si="54"/>
        <v>450947.66452031431</v>
      </c>
      <c r="AA86" s="3">
        <f t="shared" si="50"/>
        <v>144090947.66452032</v>
      </c>
      <c r="AB86" s="3">
        <f t="shared" si="51"/>
        <v>96965.077598291929</v>
      </c>
      <c r="AC86" s="3">
        <f t="shared" si="52"/>
        <v>18037.906580812571</v>
      </c>
      <c r="AD86" s="3">
        <f t="shared" si="53"/>
        <v>6804.6854821960987</v>
      </c>
    </row>
    <row r="87" spans="5:30" x14ac:dyDescent="0.55000000000000004">
      <c r="E87">
        <v>85</v>
      </c>
      <c r="F87">
        <f t="shared" si="38"/>
        <v>253.5</v>
      </c>
      <c r="G87">
        <f t="shared" si="39"/>
        <v>4.8583162217659135</v>
      </c>
      <c r="H87" s="15">
        <f t="shared" si="30"/>
        <v>17.340825599999992</v>
      </c>
      <c r="I87" s="14">
        <f t="shared" si="40"/>
        <v>3.0422501052631564E-7</v>
      </c>
      <c r="J87" s="14">
        <f t="shared" si="41"/>
        <v>0.98356862702864356</v>
      </c>
      <c r="K87" s="14">
        <f t="shared" si="48"/>
        <v>6.0864790046821771E-4</v>
      </c>
      <c r="L87" s="14" t="str">
        <f t="shared" si="42"/>
        <v>Epidemic ongoing</v>
      </c>
      <c r="M87" s="14">
        <f t="shared" si="31"/>
        <v>6.5196099521276613E-5</v>
      </c>
      <c r="N87" s="14">
        <f t="shared" si="49"/>
        <v>1.5822725070888222E-2</v>
      </c>
      <c r="O87" s="3">
        <f t="shared" si="32"/>
        <v>34692.930326688409</v>
      </c>
      <c r="P87" s="3">
        <f t="shared" si="33"/>
        <v>17346.465163344204</v>
      </c>
      <c r="Q87" s="38">
        <f t="shared" si="43"/>
        <v>3469.2930326688411</v>
      </c>
      <c r="R87" s="38">
        <f t="shared" si="34"/>
        <v>17346.465163344204</v>
      </c>
      <c r="S87" s="38">
        <f t="shared" si="44"/>
        <v>1727346.4651633443</v>
      </c>
      <c r="T87" s="38">
        <f t="shared" si="45"/>
        <v>3716.1776727127667</v>
      </c>
      <c r="U87" s="39">
        <f t="shared" si="46"/>
        <v>0.10711628097480147</v>
      </c>
      <c r="V87" s="38">
        <f t="shared" si="35"/>
        <v>693.85860653376824</v>
      </c>
      <c r="W87" s="3">
        <f t="shared" si="36"/>
        <v>579.85860653376824</v>
      </c>
      <c r="X87" s="3">
        <f t="shared" si="37"/>
        <v>312.72930326688413</v>
      </c>
      <c r="Y87" s="3">
        <f t="shared" si="54"/>
        <v>936588.25936731708</v>
      </c>
      <c r="Z87" s="3">
        <f t="shared" si="54"/>
        <v>468294.12968365854</v>
      </c>
      <c r="AA87" s="3">
        <f t="shared" si="50"/>
        <v>145818294.12968367</v>
      </c>
      <c r="AB87" s="3">
        <f t="shared" si="51"/>
        <v>100681.2552710047</v>
      </c>
      <c r="AC87" s="3">
        <f t="shared" si="52"/>
        <v>18731.76518734634</v>
      </c>
      <c r="AD87" s="3">
        <f t="shared" si="53"/>
        <v>7117.4147854629828</v>
      </c>
    </row>
    <row r="88" spans="5:30" x14ac:dyDescent="0.55000000000000004">
      <c r="E88">
        <v>86</v>
      </c>
      <c r="F88">
        <f t="shared" si="38"/>
        <v>256.5</v>
      </c>
      <c r="G88">
        <f t="shared" si="39"/>
        <v>4.9158110882956878</v>
      </c>
      <c r="H88" s="15">
        <f t="shared" si="30"/>
        <v>17.340825599999992</v>
      </c>
      <c r="I88" s="14">
        <f t="shared" si="40"/>
        <v>3.0422501052631564E-7</v>
      </c>
      <c r="J88" s="14">
        <f t="shared" si="41"/>
        <v>0.98294299963665066</v>
      </c>
      <c r="K88" s="14">
        <f t="shared" si="48"/>
        <v>6.2562739199290007E-4</v>
      </c>
      <c r="L88" s="14" t="str">
        <f t="shared" si="42"/>
        <v>Epidemic ongoing</v>
      </c>
      <c r="M88" s="14">
        <f t="shared" si="31"/>
        <v>6.6999614973431215E-5</v>
      </c>
      <c r="N88" s="14">
        <f t="shared" si="49"/>
        <v>1.6431372971356439E-2</v>
      </c>
      <c r="O88" s="3">
        <f t="shared" si="32"/>
        <v>35660.761343595303</v>
      </c>
      <c r="P88" s="3">
        <f t="shared" si="33"/>
        <v>17830.380671797651</v>
      </c>
      <c r="Q88" s="38">
        <f t="shared" si="43"/>
        <v>3566.0761343595304</v>
      </c>
      <c r="R88" s="38">
        <f t="shared" si="34"/>
        <v>17830.380671797651</v>
      </c>
      <c r="S88" s="38">
        <f t="shared" si="44"/>
        <v>1727830.3806717976</v>
      </c>
      <c r="T88" s="38">
        <f t="shared" si="45"/>
        <v>3818.9780534855795</v>
      </c>
      <c r="U88" s="39">
        <f t="shared" si="46"/>
        <v>0.10709188221444045</v>
      </c>
      <c r="V88" s="38">
        <f t="shared" si="35"/>
        <v>713.21522687190611</v>
      </c>
      <c r="W88" s="3">
        <f t="shared" si="36"/>
        <v>599.21522687190611</v>
      </c>
      <c r="X88" s="3">
        <f t="shared" si="37"/>
        <v>322.40761343595307</v>
      </c>
      <c r="Y88" s="3">
        <f t="shared" si="54"/>
        <v>972249.02071091242</v>
      </c>
      <c r="Z88" s="3">
        <f t="shared" si="54"/>
        <v>486124.51035545621</v>
      </c>
      <c r="AA88" s="3">
        <f t="shared" si="50"/>
        <v>147546124.51035547</v>
      </c>
      <c r="AB88" s="3">
        <f t="shared" si="51"/>
        <v>104500.23332449028</v>
      </c>
      <c r="AC88" s="3">
        <f t="shared" si="52"/>
        <v>19444.980414218247</v>
      </c>
      <c r="AD88" s="3">
        <f t="shared" si="53"/>
        <v>7439.8223988989357</v>
      </c>
    </row>
    <row r="89" spans="5:30" x14ac:dyDescent="0.55000000000000004">
      <c r="E89">
        <v>87</v>
      </c>
      <c r="F89">
        <f t="shared" si="38"/>
        <v>259.5</v>
      </c>
      <c r="G89">
        <f t="shared" si="39"/>
        <v>4.9733059548254621</v>
      </c>
      <c r="H89" s="15">
        <f t="shared" si="30"/>
        <v>17.340825599999992</v>
      </c>
      <c r="I89" s="14">
        <f t="shared" si="40"/>
        <v>3.0422501052631564E-7</v>
      </c>
      <c r="J89" s="14">
        <f t="shared" si="41"/>
        <v>0.98230032157296021</v>
      </c>
      <c r="K89" s="14">
        <f t="shared" si="48"/>
        <v>6.4267806369044944E-4</v>
      </c>
      <c r="L89" s="14" t="str">
        <f t="shared" si="42"/>
        <v>Epidemic ongoing</v>
      </c>
      <c r="M89" s="14">
        <f t="shared" si="31"/>
        <v>6.8809866051801994E-5</v>
      </c>
      <c r="N89" s="14">
        <f t="shared" si="49"/>
        <v>1.7057000363349339E-2</v>
      </c>
      <c r="O89" s="3">
        <f t="shared" si="32"/>
        <v>36632.64963035562</v>
      </c>
      <c r="P89" s="3">
        <f t="shared" si="33"/>
        <v>18316.32481517781</v>
      </c>
      <c r="Q89" s="38">
        <f t="shared" si="43"/>
        <v>3663.2649630355622</v>
      </c>
      <c r="R89" s="38">
        <f t="shared" si="34"/>
        <v>18316.32481517781</v>
      </c>
      <c r="S89" s="38">
        <f t="shared" si="44"/>
        <v>1728316.3248151778</v>
      </c>
      <c r="T89" s="38">
        <f t="shared" si="45"/>
        <v>3922.1623649527137</v>
      </c>
      <c r="U89" s="39">
        <f t="shared" si="46"/>
        <v>0.10706739492036679</v>
      </c>
      <c r="V89" s="38">
        <f t="shared" si="35"/>
        <v>732.65299260711242</v>
      </c>
      <c r="W89" s="3">
        <f t="shared" si="36"/>
        <v>618.65299260711242</v>
      </c>
      <c r="X89" s="3">
        <f t="shared" si="37"/>
        <v>332.12649630355622</v>
      </c>
      <c r="Y89" s="3">
        <f t="shared" si="54"/>
        <v>1008881.6703412681</v>
      </c>
      <c r="Z89" s="3">
        <f t="shared" si="54"/>
        <v>504440.83517063403</v>
      </c>
      <c r="AA89" s="3">
        <f t="shared" si="50"/>
        <v>149274440.83517066</v>
      </c>
      <c r="AB89" s="3">
        <f t="shared" si="51"/>
        <v>108422.395689443</v>
      </c>
      <c r="AC89" s="3">
        <f t="shared" si="52"/>
        <v>20177.63340682536</v>
      </c>
      <c r="AD89" s="3">
        <f t="shared" si="53"/>
        <v>7771.9488952024922</v>
      </c>
    </row>
    <row r="90" spans="5:30" x14ac:dyDescent="0.55000000000000004">
      <c r="E90">
        <v>88</v>
      </c>
      <c r="F90">
        <f t="shared" si="38"/>
        <v>262.5</v>
      </c>
      <c r="G90">
        <f t="shared" si="39"/>
        <v>5.0308008213552364</v>
      </c>
      <c r="H90" s="15">
        <f t="shared" si="30"/>
        <v>17.340825599999992</v>
      </c>
      <c r="I90" s="14">
        <f t="shared" si="40"/>
        <v>3.0422501052631564E-7</v>
      </c>
      <c r="J90" s="14">
        <f t="shared" si="41"/>
        <v>0.98164055259536087</v>
      </c>
      <c r="K90" s="14">
        <f t="shared" si="48"/>
        <v>6.5976897759933983E-4</v>
      </c>
      <c r="L90" s="14" t="str">
        <f t="shared" si="42"/>
        <v>Epidemic ongoing</v>
      </c>
      <c r="M90" s="14">
        <f t="shared" si="31"/>
        <v>7.0623560707951035E-5</v>
      </c>
      <c r="N90" s="14">
        <f t="shared" si="49"/>
        <v>1.7699678427039789E-2</v>
      </c>
      <c r="O90" s="3">
        <f t="shared" si="32"/>
        <v>37606.831723162373</v>
      </c>
      <c r="P90" s="3">
        <f t="shared" si="33"/>
        <v>18803.415861581187</v>
      </c>
      <c r="Q90" s="38">
        <f t="shared" si="43"/>
        <v>3760.6831723162377</v>
      </c>
      <c r="R90" s="38">
        <f t="shared" si="34"/>
        <v>18803.415861581187</v>
      </c>
      <c r="S90" s="38">
        <f t="shared" si="44"/>
        <v>1728803.4158615812</v>
      </c>
      <c r="T90" s="38">
        <f t="shared" si="45"/>
        <v>4025.5429603532093</v>
      </c>
      <c r="U90" s="39">
        <f t="shared" si="46"/>
        <v>0.10704286364740061</v>
      </c>
      <c r="V90" s="38">
        <f t="shared" si="35"/>
        <v>752.13663446324745</v>
      </c>
      <c r="W90" s="3">
        <f t="shared" si="36"/>
        <v>638.13663446324745</v>
      </c>
      <c r="X90" s="3">
        <f t="shared" si="37"/>
        <v>341.86831723162373</v>
      </c>
      <c r="Y90" s="3">
        <f t="shared" si="54"/>
        <v>1046488.5020644304</v>
      </c>
      <c r="Z90" s="3">
        <f t="shared" si="54"/>
        <v>523244.25103221519</v>
      </c>
      <c r="AA90" s="3">
        <f t="shared" si="50"/>
        <v>151003244.25103223</v>
      </c>
      <c r="AB90" s="3">
        <f t="shared" si="51"/>
        <v>112447.93864979621</v>
      </c>
      <c r="AC90" s="3">
        <f t="shared" si="52"/>
        <v>20929.770041288608</v>
      </c>
      <c r="AD90" s="3">
        <f t="shared" si="53"/>
        <v>8113.8172124341163</v>
      </c>
    </row>
    <row r="91" spans="5:30" x14ac:dyDescent="0.55000000000000004">
      <c r="E91">
        <v>89</v>
      </c>
      <c r="F91">
        <f t="shared" si="38"/>
        <v>265.5</v>
      </c>
      <c r="G91">
        <f t="shared" si="39"/>
        <v>5.0882956878850099</v>
      </c>
      <c r="H91" s="15">
        <f t="shared" si="30"/>
        <v>17.340825599999992</v>
      </c>
      <c r="I91" s="14">
        <f t="shared" si="40"/>
        <v>3.0422501052631564E-7</v>
      </c>
      <c r="J91" s="14">
        <f t="shared" si="41"/>
        <v>0.98096368529087119</v>
      </c>
      <c r="K91" s="14">
        <f t="shared" si="48"/>
        <v>6.7686730448968113E-4</v>
      </c>
      <c r="L91" s="14" t="str">
        <f t="shared" si="42"/>
        <v>Epidemic ongoing</v>
      </c>
      <c r="M91" s="14">
        <f t="shared" si="31"/>
        <v>7.2437212323347094E-5</v>
      </c>
      <c r="N91" s="14">
        <f t="shared" si="49"/>
        <v>1.8359447404639129E-2</v>
      </c>
      <c r="O91" s="3">
        <f t="shared" si="32"/>
        <v>38581.436355911821</v>
      </c>
      <c r="P91" s="3">
        <f t="shared" si="33"/>
        <v>19290.718177955911</v>
      </c>
      <c r="Q91" s="38">
        <f t="shared" si="43"/>
        <v>3858.1436355911824</v>
      </c>
      <c r="R91" s="38">
        <f t="shared" si="34"/>
        <v>19290.718177955911</v>
      </c>
      <c r="S91" s="38">
        <f t="shared" si="44"/>
        <v>1729290.7181779558</v>
      </c>
      <c r="T91" s="38">
        <f t="shared" si="45"/>
        <v>4128.9211024307842</v>
      </c>
      <c r="U91" s="39">
        <f t="shared" si="46"/>
        <v>0.10701833556277411</v>
      </c>
      <c r="V91" s="38">
        <f t="shared" si="35"/>
        <v>771.62872711823638</v>
      </c>
      <c r="W91" s="3">
        <f t="shared" si="36"/>
        <v>657.62872711823638</v>
      </c>
      <c r="X91" s="3">
        <f t="shared" si="37"/>
        <v>351.6143635591182</v>
      </c>
      <c r="Y91" s="3">
        <f t="shared" si="54"/>
        <v>1085069.9384203423</v>
      </c>
      <c r="Z91" s="3">
        <f t="shared" si="54"/>
        <v>542534.96921017114</v>
      </c>
      <c r="AA91" s="3">
        <f t="shared" si="50"/>
        <v>152732534.96921018</v>
      </c>
      <c r="AB91" s="3">
        <f t="shared" si="51"/>
        <v>116576.859752227</v>
      </c>
      <c r="AC91" s="3">
        <f t="shared" si="52"/>
        <v>21701.398768406845</v>
      </c>
      <c r="AD91" s="3">
        <f t="shared" si="53"/>
        <v>8465.4315759932342</v>
      </c>
    </row>
    <row r="92" spans="5:30" x14ac:dyDescent="0.55000000000000004">
      <c r="E92">
        <v>90</v>
      </c>
      <c r="F92">
        <f t="shared" si="38"/>
        <v>268.5</v>
      </c>
      <c r="G92">
        <f t="shared" si="39"/>
        <v>5.1457905544147842</v>
      </c>
      <c r="H92" s="15">
        <f t="shared" si="30"/>
        <v>17.340825599999992</v>
      </c>
      <c r="I92" s="14">
        <f t="shared" si="40"/>
        <v>3.0422501052631564E-7</v>
      </c>
      <c r="J92" s="14">
        <f t="shared" si="41"/>
        <v>0.98026974692126867</v>
      </c>
      <c r="K92" s="14">
        <f t="shared" si="48"/>
        <v>6.9393836960252031E-4</v>
      </c>
      <c r="L92" s="14" t="str">
        <f t="shared" si="42"/>
        <v>Epidemic ongoing</v>
      </c>
      <c r="M92" s="14">
        <f t="shared" si="31"/>
        <v>7.4247145024574471E-5</v>
      </c>
      <c r="N92" s="14">
        <f t="shared" si="49"/>
        <v>1.903631470912881E-2</v>
      </c>
      <c r="O92" s="3">
        <f t="shared" si="32"/>
        <v>39554.48706734366</v>
      </c>
      <c r="P92" s="3">
        <f t="shared" si="33"/>
        <v>19777.24353367183</v>
      </c>
      <c r="Q92" s="38">
        <f t="shared" si="43"/>
        <v>3955.4487067343662</v>
      </c>
      <c r="R92" s="38">
        <f t="shared" si="34"/>
        <v>19777.24353367183</v>
      </c>
      <c r="S92" s="38">
        <f t="shared" si="44"/>
        <v>1729777.2435336718</v>
      </c>
      <c r="T92" s="38">
        <f t="shared" si="45"/>
        <v>4232.0872664007456</v>
      </c>
      <c r="U92" s="39">
        <f t="shared" si="46"/>
        <v>0.10699386037279127</v>
      </c>
      <c r="V92" s="38">
        <f t="shared" si="35"/>
        <v>791.08974134687321</v>
      </c>
      <c r="W92" s="3">
        <f t="shared" si="36"/>
        <v>677.08974134687321</v>
      </c>
      <c r="X92" s="3">
        <f t="shared" si="37"/>
        <v>361.34487067343662</v>
      </c>
      <c r="Y92" s="3">
        <f t="shared" si="54"/>
        <v>1124624.4254876859</v>
      </c>
      <c r="Z92" s="3">
        <f t="shared" si="54"/>
        <v>562312.21274384297</v>
      </c>
      <c r="AA92" s="3">
        <f t="shared" si="50"/>
        <v>154462312.21274385</v>
      </c>
      <c r="AB92" s="3">
        <f t="shared" si="51"/>
        <v>120808.94701862775</v>
      </c>
      <c r="AC92" s="3">
        <f t="shared" si="52"/>
        <v>22492.488509753719</v>
      </c>
      <c r="AD92" s="3">
        <f t="shared" si="53"/>
        <v>8826.7764466666704</v>
      </c>
    </row>
    <row r="93" spans="5:30" x14ac:dyDescent="0.55000000000000004">
      <c r="E93">
        <v>91</v>
      </c>
      <c r="F93">
        <f t="shared" si="38"/>
        <v>271.5</v>
      </c>
      <c r="G93">
        <f t="shared" si="39"/>
        <v>5.2032854209445585</v>
      </c>
      <c r="H93" s="15">
        <f t="shared" si="30"/>
        <v>17.340825599999992</v>
      </c>
      <c r="I93" s="14">
        <f t="shared" si="40"/>
        <v>3.0422501052631564E-7</v>
      </c>
      <c r="J93" s="14">
        <f t="shared" si="41"/>
        <v>0.97955880120551098</v>
      </c>
      <c r="K93" s="14">
        <f t="shared" si="48"/>
        <v>7.1094571575769372E-4</v>
      </c>
      <c r="L93" s="14" t="str">
        <f t="shared" si="42"/>
        <v>Epidemic ongoing</v>
      </c>
      <c r="M93" s="14">
        <f t="shared" si="31"/>
        <v>7.6049500792516481E-5</v>
      </c>
      <c r="N93" s="14">
        <f t="shared" si="49"/>
        <v>1.973025307873133E-2</v>
      </c>
      <c r="O93" s="3">
        <f t="shared" si="32"/>
        <v>40523.905798188542</v>
      </c>
      <c r="P93" s="3">
        <f t="shared" si="33"/>
        <v>20261.952899094271</v>
      </c>
      <c r="Q93" s="38">
        <f t="shared" si="43"/>
        <v>4052.3905798188543</v>
      </c>
      <c r="R93" s="38">
        <f t="shared" si="34"/>
        <v>20261.952899094271</v>
      </c>
      <c r="S93" s="38">
        <f t="shared" si="44"/>
        <v>1730261.9528990942</v>
      </c>
      <c r="T93" s="38">
        <f t="shared" si="45"/>
        <v>4334.8215451734395</v>
      </c>
      <c r="U93" s="39">
        <f t="shared" si="46"/>
        <v>0.1069694902253773</v>
      </c>
      <c r="V93" s="38">
        <f t="shared" si="35"/>
        <v>810.47811596377085</v>
      </c>
      <c r="W93" s="3">
        <f t="shared" si="36"/>
        <v>696.47811596377085</v>
      </c>
      <c r="X93" s="3">
        <f t="shared" si="37"/>
        <v>371.03905798188543</v>
      </c>
      <c r="Y93" s="3">
        <f t="shared" si="54"/>
        <v>1165148.3312858746</v>
      </c>
      <c r="Z93" s="3">
        <f t="shared" si="54"/>
        <v>582574.1656429373</v>
      </c>
      <c r="AA93" s="3">
        <f t="shared" si="50"/>
        <v>156192574.16564295</v>
      </c>
      <c r="AB93" s="3">
        <f t="shared" si="51"/>
        <v>125143.76856380119</v>
      </c>
      <c r="AC93" s="3">
        <f t="shared" si="52"/>
        <v>23302.96662571749</v>
      </c>
      <c r="AD93" s="3">
        <f t="shared" si="53"/>
        <v>9197.8155046485554</v>
      </c>
    </row>
    <row r="94" spans="5:30" x14ac:dyDescent="0.55000000000000004">
      <c r="E94">
        <v>92</v>
      </c>
      <c r="F94">
        <f t="shared" si="38"/>
        <v>274.5</v>
      </c>
      <c r="G94">
        <f t="shared" si="39"/>
        <v>5.2607802874743328</v>
      </c>
      <c r="H94" s="15">
        <f t="shared" si="30"/>
        <v>17.340825599999992</v>
      </c>
      <c r="I94" s="14">
        <f t="shared" si="40"/>
        <v>3.0422501052631564E-7</v>
      </c>
      <c r="J94" s="14">
        <f t="shared" si="41"/>
        <v>0.97883095002076137</v>
      </c>
      <c r="K94" s="14">
        <f t="shared" si="48"/>
        <v>7.2785118474960608E-4</v>
      </c>
      <c r="L94" s="14" t="str">
        <f t="shared" si="42"/>
        <v>Epidemic ongoing</v>
      </c>
      <c r="M94" s="14">
        <f t="shared" si="31"/>
        <v>7.7840248451066063E-5</v>
      </c>
      <c r="N94" s="14">
        <f t="shared" si="49"/>
        <v>2.0441198794489024E-2</v>
      </c>
      <c r="O94" s="3">
        <f t="shared" si="32"/>
        <v>41487.517530727549</v>
      </c>
      <c r="P94" s="3">
        <f t="shared" si="33"/>
        <v>20743.758765363775</v>
      </c>
      <c r="Q94" s="38">
        <f t="shared" si="43"/>
        <v>4148.7517530727555</v>
      </c>
      <c r="R94" s="38">
        <f t="shared" si="34"/>
        <v>20743.758765363775</v>
      </c>
      <c r="S94" s="38">
        <f t="shared" si="44"/>
        <v>1730743.7587653638</v>
      </c>
      <c r="T94" s="38">
        <f t="shared" si="45"/>
        <v>4436.8941617107657</v>
      </c>
      <c r="U94" s="39">
        <f t="shared" si="46"/>
        <v>0.10694527958739877</v>
      </c>
      <c r="V94" s="38">
        <f t="shared" si="35"/>
        <v>829.75035061455105</v>
      </c>
      <c r="W94" s="3">
        <f t="shared" si="36"/>
        <v>715.75035061455105</v>
      </c>
      <c r="X94" s="3">
        <f t="shared" si="37"/>
        <v>380.67517530727554</v>
      </c>
      <c r="Y94" s="3">
        <f t="shared" si="54"/>
        <v>1206635.848816602</v>
      </c>
      <c r="Z94" s="3">
        <f t="shared" si="54"/>
        <v>603317.92440830101</v>
      </c>
      <c r="AA94" s="3">
        <f t="shared" si="50"/>
        <v>157923317.92440832</v>
      </c>
      <c r="AB94" s="3">
        <f t="shared" si="51"/>
        <v>129580.66272551195</v>
      </c>
      <c r="AC94" s="3">
        <f t="shared" si="52"/>
        <v>24132.716976332042</v>
      </c>
      <c r="AD94" s="3">
        <f t="shared" si="53"/>
        <v>9578.4906799558303</v>
      </c>
    </row>
    <row r="95" spans="5:30" x14ac:dyDescent="0.55000000000000004">
      <c r="E95">
        <v>93</v>
      </c>
      <c r="F95">
        <f t="shared" si="38"/>
        <v>277.5</v>
      </c>
      <c r="G95">
        <f t="shared" si="39"/>
        <v>5.3182751540041071</v>
      </c>
      <c r="H95" s="15">
        <f t="shared" si="30"/>
        <v>17.340825599999992</v>
      </c>
      <c r="I95" s="14">
        <f t="shared" si="40"/>
        <v>3.0422501052631564E-7</v>
      </c>
      <c r="J95" s="14">
        <f t="shared" si="41"/>
        <v>0.97808633500295405</v>
      </c>
      <c r="K95" s="14">
        <f t="shared" si="48"/>
        <v>7.446150178073152E-4</v>
      </c>
      <c r="L95" s="14" t="str">
        <f t="shared" si="42"/>
        <v>Epidemic ongoing</v>
      </c>
      <c r="M95" s="14">
        <f t="shared" si="31"/>
        <v>7.9615194605621483E-5</v>
      </c>
      <c r="N95" s="14">
        <f t="shared" si="49"/>
        <v>2.116904997923863E-2</v>
      </c>
      <c r="O95" s="3">
        <f t="shared" si="32"/>
        <v>42443.056015016969</v>
      </c>
      <c r="P95" s="3">
        <f t="shared" si="33"/>
        <v>21221.528007508485</v>
      </c>
      <c r="Q95" s="38">
        <f t="shared" si="43"/>
        <v>4244.3056015016973</v>
      </c>
      <c r="R95" s="38">
        <f t="shared" si="34"/>
        <v>21221.528007508485</v>
      </c>
      <c r="S95" s="38">
        <f t="shared" si="44"/>
        <v>1731221.5280075085</v>
      </c>
      <c r="T95" s="38">
        <f t="shared" si="45"/>
        <v>4538.0660925204247</v>
      </c>
      <c r="U95" s="39">
        <f t="shared" si="46"/>
        <v>0.10692128509584209</v>
      </c>
      <c r="V95" s="38">
        <f t="shared" si="35"/>
        <v>848.86112030033939</v>
      </c>
      <c r="W95" s="3">
        <f t="shared" si="36"/>
        <v>734.86112030033939</v>
      </c>
      <c r="X95" s="3">
        <f t="shared" si="37"/>
        <v>390.23056015016971</v>
      </c>
      <c r="Y95" s="3">
        <f t="shared" si="54"/>
        <v>1249078.904831619</v>
      </c>
      <c r="Z95" s="3">
        <f t="shared" si="54"/>
        <v>624539.4524158095</v>
      </c>
      <c r="AA95" s="3">
        <f t="shared" si="50"/>
        <v>159654539.45241582</v>
      </c>
      <c r="AB95" s="3">
        <f t="shared" si="51"/>
        <v>134118.72881803237</v>
      </c>
      <c r="AC95" s="3">
        <f t="shared" si="52"/>
        <v>24981.57809663238</v>
      </c>
      <c r="AD95" s="3">
        <f t="shared" si="53"/>
        <v>9968.7212401060006</v>
      </c>
    </row>
    <row r="96" spans="5:30" x14ac:dyDescent="0.55000000000000004">
      <c r="E96">
        <v>94</v>
      </c>
      <c r="F96">
        <f t="shared" si="38"/>
        <v>280.5</v>
      </c>
      <c r="G96">
        <f t="shared" si="39"/>
        <v>5.3757700205338805</v>
      </c>
      <c r="H96" s="15">
        <f t="shared" si="30"/>
        <v>17.340825599999992</v>
      </c>
      <c r="I96" s="14">
        <f t="shared" si="40"/>
        <v>3.0422501052631564E-7</v>
      </c>
      <c r="J96" s="14">
        <f t="shared" si="41"/>
        <v>0.97732513902723483</v>
      </c>
      <c r="K96" s="14">
        <f t="shared" si="48"/>
        <v>7.6119597571921993E-4</v>
      </c>
      <c r="L96" s="14" t="str">
        <f t="shared" si="42"/>
        <v>Epidemic ongoing</v>
      </c>
      <c r="M96" s="14">
        <f t="shared" si="31"/>
        <v>8.1369996583103719E-5</v>
      </c>
      <c r="N96" s="14">
        <f t="shared" si="49"/>
        <v>2.1913664997045945E-2</v>
      </c>
      <c r="O96" s="3">
        <f t="shared" si="32"/>
        <v>43388.170615995536</v>
      </c>
      <c r="P96" s="3">
        <f t="shared" si="33"/>
        <v>21694.085307997768</v>
      </c>
      <c r="Q96" s="38">
        <f t="shared" si="43"/>
        <v>4338.8170615995541</v>
      </c>
      <c r="R96" s="38">
        <f t="shared" si="34"/>
        <v>21694.085307997768</v>
      </c>
      <c r="S96" s="38">
        <f t="shared" si="44"/>
        <v>1731694.0853079977</v>
      </c>
      <c r="T96" s="38">
        <f t="shared" si="45"/>
        <v>4638.0898052369121</v>
      </c>
      <c r="U96" s="39">
        <f t="shared" si="46"/>
        <v>0.10689756538218803</v>
      </c>
      <c r="V96" s="38">
        <f t="shared" si="35"/>
        <v>867.76341231991069</v>
      </c>
      <c r="W96" s="3">
        <f t="shared" si="36"/>
        <v>753.76341231991069</v>
      </c>
      <c r="X96" s="3">
        <f t="shared" si="37"/>
        <v>399.68170615995535</v>
      </c>
      <c r="Y96" s="3">
        <f t="shared" si="54"/>
        <v>1292467.0754476145</v>
      </c>
      <c r="Z96" s="3">
        <f t="shared" si="54"/>
        <v>646233.53772380727</v>
      </c>
      <c r="AA96" s="3">
        <f t="shared" si="50"/>
        <v>161386233.53772381</v>
      </c>
      <c r="AB96" s="3">
        <f t="shared" si="51"/>
        <v>138756.81862326927</v>
      </c>
      <c r="AC96" s="3">
        <f t="shared" si="52"/>
        <v>25849.34150895229</v>
      </c>
      <c r="AD96" s="3">
        <f t="shared" si="53"/>
        <v>10368.402946265956</v>
      </c>
    </row>
    <row r="97" spans="5:30" x14ac:dyDescent="0.55000000000000004">
      <c r="E97">
        <v>95</v>
      </c>
      <c r="F97">
        <f t="shared" si="38"/>
        <v>283.5</v>
      </c>
      <c r="G97">
        <f t="shared" si="39"/>
        <v>5.4332648870636548</v>
      </c>
      <c r="H97" s="15">
        <f t="shared" si="30"/>
        <v>17.340825599999992</v>
      </c>
      <c r="I97" s="14">
        <f t="shared" si="40"/>
        <v>3.0422501052631564E-7</v>
      </c>
      <c r="J97" s="14">
        <f t="shared" si="41"/>
        <v>0.97654758754821569</v>
      </c>
      <c r="K97" s="14">
        <f t="shared" si="48"/>
        <v>7.7755147901914512E-4</v>
      </c>
      <c r="L97" s="14" t="str">
        <f t="shared" si="42"/>
        <v>Epidemic ongoing</v>
      </c>
      <c r="M97" s="14">
        <f t="shared" si="31"/>
        <v>8.3100177404120501E-5</v>
      </c>
      <c r="N97" s="14">
        <f t="shared" si="49"/>
        <v>2.2674860972765165E-2</v>
      </c>
      <c r="O97" s="3">
        <f t="shared" si="32"/>
        <v>44320.434304091272</v>
      </c>
      <c r="P97" s="3">
        <f t="shared" si="33"/>
        <v>22160.217152045636</v>
      </c>
      <c r="Q97" s="38">
        <f t="shared" si="43"/>
        <v>4432.0434304091277</v>
      </c>
      <c r="R97" s="38">
        <f t="shared" si="34"/>
        <v>22160.217152045636</v>
      </c>
      <c r="S97" s="38">
        <f t="shared" si="44"/>
        <v>1732160.2171520456</v>
      </c>
      <c r="T97" s="38">
        <f t="shared" si="45"/>
        <v>4736.7101120348689</v>
      </c>
      <c r="U97" s="39">
        <f t="shared" si="46"/>
        <v>0.10687418086960437</v>
      </c>
      <c r="V97" s="38">
        <f t="shared" si="35"/>
        <v>886.40868608182541</v>
      </c>
      <c r="W97" s="3">
        <f t="shared" si="36"/>
        <v>772.40868608182541</v>
      </c>
      <c r="X97" s="3">
        <f t="shared" si="37"/>
        <v>409.00434304091272</v>
      </c>
      <c r="Y97" s="3">
        <f t="shared" si="54"/>
        <v>1336787.5097517059</v>
      </c>
      <c r="Z97" s="3">
        <f t="shared" si="54"/>
        <v>668393.75487585296</v>
      </c>
      <c r="AA97" s="3">
        <f t="shared" si="50"/>
        <v>163118393.75487587</v>
      </c>
      <c r="AB97" s="3">
        <f t="shared" si="51"/>
        <v>143493.52873530413</v>
      </c>
      <c r="AC97" s="3">
        <f t="shared" si="52"/>
        <v>26735.750195034114</v>
      </c>
      <c r="AD97" s="3">
        <f t="shared" si="53"/>
        <v>10777.40728930687</v>
      </c>
    </row>
    <row r="98" spans="5:30" x14ac:dyDescent="0.55000000000000004">
      <c r="E98">
        <v>96</v>
      </c>
      <c r="F98">
        <f t="shared" si="38"/>
        <v>286.5</v>
      </c>
      <c r="G98">
        <f t="shared" si="39"/>
        <v>5.4907597535934292</v>
      </c>
      <c r="H98" s="15">
        <f t="shared" si="30"/>
        <v>17.340825599999992</v>
      </c>
      <c r="I98" s="14">
        <f t="shared" si="40"/>
        <v>3.0422501052631564E-7</v>
      </c>
      <c r="J98" s="14">
        <f t="shared" si="41"/>
        <v>0.97575394977981666</v>
      </c>
      <c r="K98" s="14">
        <f t="shared" si="48"/>
        <v>7.9363776839902478E-4</v>
      </c>
      <c r="L98" s="14" t="str">
        <f t="shared" si="42"/>
        <v>Epidemic ongoing</v>
      </c>
      <c r="M98" s="14">
        <f t="shared" si="31"/>
        <v>8.4801142794157117E-5</v>
      </c>
      <c r="N98" s="14">
        <f t="shared" si="49"/>
        <v>2.345241245178431E-2</v>
      </c>
      <c r="O98" s="3">
        <f t="shared" si="32"/>
        <v>45237.35279874441</v>
      </c>
      <c r="P98" s="3">
        <f t="shared" si="33"/>
        <v>22618.676399372205</v>
      </c>
      <c r="Q98" s="38">
        <f t="shared" si="43"/>
        <v>4523.7352798744414</v>
      </c>
      <c r="R98" s="38">
        <f t="shared" si="34"/>
        <v>22618.676399372205</v>
      </c>
      <c r="S98" s="38">
        <f t="shared" si="44"/>
        <v>1732618.6763993723</v>
      </c>
      <c r="T98" s="38">
        <f t="shared" si="45"/>
        <v>4833.6651392669555</v>
      </c>
      <c r="U98" s="39">
        <f t="shared" si="46"/>
        <v>0.10685119354289707</v>
      </c>
      <c r="V98" s="38">
        <f t="shared" si="35"/>
        <v>904.74705597488821</v>
      </c>
      <c r="W98" s="3">
        <f t="shared" si="36"/>
        <v>790.74705597488821</v>
      </c>
      <c r="X98" s="3">
        <f t="shared" si="37"/>
        <v>418.17352798744412</v>
      </c>
      <c r="Y98" s="3">
        <f t="shared" si="54"/>
        <v>1382024.8625504503</v>
      </c>
      <c r="Z98" s="3">
        <f t="shared" si="54"/>
        <v>691012.43127522513</v>
      </c>
      <c r="AA98" s="3">
        <f t="shared" si="50"/>
        <v>164851012.43127525</v>
      </c>
      <c r="AB98" s="3">
        <f t="shared" si="51"/>
        <v>148327.19387457109</v>
      </c>
      <c r="AC98" s="3">
        <f t="shared" si="52"/>
        <v>27640.497251009001</v>
      </c>
      <c r="AD98" s="3">
        <f t="shared" si="53"/>
        <v>11195.580817294314</v>
      </c>
    </row>
    <row r="99" spans="5:30" x14ac:dyDescent="0.55000000000000004">
      <c r="E99">
        <v>97</v>
      </c>
      <c r="F99">
        <f t="shared" si="38"/>
        <v>289.5</v>
      </c>
      <c r="G99">
        <f t="shared" si="39"/>
        <v>5.5482546201232035</v>
      </c>
      <c r="H99" s="15">
        <f t="shared" si="30"/>
        <v>17.340825599999992</v>
      </c>
      <c r="I99" s="14">
        <f t="shared" si="40"/>
        <v>3.0422501052631564E-7</v>
      </c>
      <c r="J99" s="14">
        <f t="shared" si="41"/>
        <v>0.97494453969456185</v>
      </c>
      <c r="K99" s="14">
        <f t="shared" si="48"/>
        <v>8.0941008525481362E-4</v>
      </c>
      <c r="L99" s="14" t="str">
        <f t="shared" si="42"/>
        <v>Epidemic ongoing</v>
      </c>
      <c r="M99" s="14">
        <f t="shared" si="31"/>
        <v>8.6468200214434021E-5</v>
      </c>
      <c r="N99" s="14">
        <f t="shared" si="49"/>
        <v>2.4246050220183335E-2</v>
      </c>
      <c r="O99" s="3">
        <f t="shared" si="32"/>
        <v>46136.374859524374</v>
      </c>
      <c r="P99" s="3">
        <f t="shared" si="33"/>
        <v>23068.187429762187</v>
      </c>
      <c r="Q99" s="38">
        <f t="shared" si="43"/>
        <v>4613.6374859524376</v>
      </c>
      <c r="R99" s="38">
        <f t="shared" si="34"/>
        <v>23068.187429762187</v>
      </c>
      <c r="S99" s="38">
        <f t="shared" si="44"/>
        <v>1733068.1874297622</v>
      </c>
      <c r="T99" s="38">
        <f t="shared" si="45"/>
        <v>4928.6874122227391</v>
      </c>
      <c r="U99" s="39">
        <f t="shared" si="46"/>
        <v>0.10682866669151105</v>
      </c>
      <c r="V99" s="38">
        <f t="shared" si="35"/>
        <v>922.7274971904875</v>
      </c>
      <c r="W99" s="3">
        <f t="shared" si="36"/>
        <v>808.7274971904875</v>
      </c>
      <c r="X99" s="3">
        <f t="shared" si="37"/>
        <v>427.16374859524376</v>
      </c>
      <c r="Y99" s="3">
        <f t="shared" si="54"/>
        <v>1428161.2374099747</v>
      </c>
      <c r="Z99" s="3">
        <f t="shared" si="54"/>
        <v>714080.61870498734</v>
      </c>
      <c r="AA99" s="3">
        <f t="shared" si="50"/>
        <v>166584080.618705</v>
      </c>
      <c r="AB99" s="3">
        <f t="shared" si="51"/>
        <v>153255.88128679382</v>
      </c>
      <c r="AC99" s="3">
        <f t="shared" si="52"/>
        <v>28563.224748199489</v>
      </c>
      <c r="AD99" s="3">
        <f t="shared" si="53"/>
        <v>11622.744565889558</v>
      </c>
    </row>
    <row r="100" spans="5:30" x14ac:dyDescent="0.55000000000000004">
      <c r="E100">
        <v>98</v>
      </c>
      <c r="F100">
        <f t="shared" si="38"/>
        <v>292.5</v>
      </c>
      <c r="G100">
        <f t="shared" si="39"/>
        <v>5.6057494866529778</v>
      </c>
      <c r="H100" s="15">
        <f t="shared" si="30"/>
        <v>17.340825599999992</v>
      </c>
      <c r="I100" s="14">
        <f t="shared" si="40"/>
        <v>3.0422501052631564E-7</v>
      </c>
      <c r="J100" s="14">
        <f t="shared" si="41"/>
        <v>0.9741197168225747</v>
      </c>
      <c r="K100" s="14">
        <f t="shared" si="48"/>
        <v>8.2482287198715198E-4</v>
      </c>
      <c r="L100" s="14" t="str">
        <f t="shared" si="42"/>
        <v>Epidemic ongoing</v>
      </c>
      <c r="M100" s="14">
        <f t="shared" si="31"/>
        <v>8.8096579864396833E-5</v>
      </c>
      <c r="N100" s="14">
        <f t="shared" si="49"/>
        <v>2.5055460305438149E-2</v>
      </c>
      <c r="O100" s="3">
        <f t="shared" si="32"/>
        <v>47014.903703267664</v>
      </c>
      <c r="P100" s="3">
        <f t="shared" si="33"/>
        <v>23507.451851633832</v>
      </c>
      <c r="Q100" s="38">
        <f t="shared" si="43"/>
        <v>4701.4903703267664</v>
      </c>
      <c r="R100" s="38">
        <f t="shared" si="34"/>
        <v>23507.451851633832</v>
      </c>
      <c r="S100" s="38">
        <f t="shared" si="44"/>
        <v>1733507.4518516338</v>
      </c>
      <c r="T100" s="38">
        <f t="shared" si="45"/>
        <v>5021.5050522706197</v>
      </c>
      <c r="U100" s="39">
        <f t="shared" si="46"/>
        <v>0.10680666462625577</v>
      </c>
      <c r="V100" s="38">
        <f t="shared" si="35"/>
        <v>940.29807406535326</v>
      </c>
      <c r="W100" s="3">
        <f t="shared" si="36"/>
        <v>826.29807406535326</v>
      </c>
      <c r="X100" s="3">
        <f t="shared" si="37"/>
        <v>435.94903703267664</v>
      </c>
      <c r="Y100" s="3">
        <f t="shared" ref="Y100:Z115" si="55">O100+Y99</f>
        <v>1475176.1411132424</v>
      </c>
      <c r="Z100" s="3">
        <f t="shared" si="55"/>
        <v>737588.07055662118</v>
      </c>
      <c r="AA100" s="3">
        <f t="shared" si="50"/>
        <v>168317588.07055664</v>
      </c>
      <c r="AB100" s="3">
        <f t="shared" si="51"/>
        <v>158277.38633906445</v>
      </c>
      <c r="AC100" s="3">
        <f t="shared" si="52"/>
        <v>29503.522822264844</v>
      </c>
      <c r="AD100" s="3">
        <f t="shared" si="53"/>
        <v>12058.693602922234</v>
      </c>
    </row>
    <row r="101" spans="5:30" x14ac:dyDescent="0.55000000000000004">
      <c r="E101">
        <v>99</v>
      </c>
      <c r="F101">
        <f t="shared" si="38"/>
        <v>295.5</v>
      </c>
      <c r="G101">
        <f t="shared" si="39"/>
        <v>5.6632443531827512</v>
      </c>
      <c r="H101" s="15">
        <f t="shared" si="30"/>
        <v>17.340825599999992</v>
      </c>
      <c r="I101" s="14">
        <f t="shared" si="40"/>
        <v>3.0422501052631564E-7</v>
      </c>
      <c r="J101" s="14">
        <f t="shared" si="41"/>
        <v>0.97327988683119826</v>
      </c>
      <c r="K101" s="14">
        <f t="shared" si="48"/>
        <v>8.3982999137643954E-4</v>
      </c>
      <c r="L101" s="14" t="str">
        <f t="shared" si="42"/>
        <v>Epidemic ongoing</v>
      </c>
      <c r="M101" s="14">
        <f t="shared" si="31"/>
        <v>8.9681457577725138E-5</v>
      </c>
      <c r="N101" s="14">
        <f t="shared" si="49"/>
        <v>2.5880283177425301E-2</v>
      </c>
      <c r="O101" s="3">
        <f t="shared" si="32"/>
        <v>47870.309508457052</v>
      </c>
      <c r="P101" s="3">
        <f t="shared" si="33"/>
        <v>23935.154754228526</v>
      </c>
      <c r="Q101" s="38">
        <f t="shared" si="43"/>
        <v>4787.0309508457058</v>
      </c>
      <c r="R101" s="38">
        <f t="shared" si="34"/>
        <v>23935.154754228526</v>
      </c>
      <c r="S101" s="38">
        <f t="shared" si="44"/>
        <v>1733935.1547542284</v>
      </c>
      <c r="T101" s="38">
        <f t="shared" si="45"/>
        <v>5111.843081930333</v>
      </c>
      <c r="U101" s="39">
        <f t="shared" si="46"/>
        <v>0.10678525237083007</v>
      </c>
      <c r="V101" s="38">
        <f t="shared" si="35"/>
        <v>957.40619016914104</v>
      </c>
      <c r="W101" s="3">
        <f t="shared" si="36"/>
        <v>843.40619016914104</v>
      </c>
      <c r="X101" s="3">
        <f t="shared" si="37"/>
        <v>444.50309508457053</v>
      </c>
      <c r="Y101" s="3">
        <f t="shared" si="55"/>
        <v>1523046.4506216994</v>
      </c>
      <c r="Z101" s="3">
        <f t="shared" si="55"/>
        <v>761523.22531084972</v>
      </c>
      <c r="AA101" s="3">
        <f t="shared" si="50"/>
        <v>170051523.22531086</v>
      </c>
      <c r="AB101" s="3">
        <f t="shared" si="51"/>
        <v>163389.22942099479</v>
      </c>
      <c r="AC101" s="3">
        <f t="shared" si="52"/>
        <v>30460.929012433986</v>
      </c>
      <c r="AD101" s="3">
        <f t="shared" si="53"/>
        <v>12503.196698006805</v>
      </c>
    </row>
    <row r="102" spans="5:30" x14ac:dyDescent="0.55000000000000004">
      <c r="E102">
        <v>100</v>
      </c>
      <c r="F102">
        <f t="shared" si="38"/>
        <v>298.5</v>
      </c>
      <c r="G102">
        <f t="shared" si="39"/>
        <v>5.7207392197125255</v>
      </c>
      <c r="H102" s="15">
        <f t="shared" si="30"/>
        <v>17.340825599999992</v>
      </c>
      <c r="I102" s="14">
        <f t="shared" si="40"/>
        <v>3.0422501052631564E-7</v>
      </c>
      <c r="J102" s="14">
        <f t="shared" si="41"/>
        <v>0.97242550186716825</v>
      </c>
      <c r="K102" s="14">
        <f t="shared" si="48"/>
        <v>8.543849640300083E-4</v>
      </c>
      <c r="L102" s="14" t="str">
        <f t="shared" si="42"/>
        <v>Epidemic ongoing</v>
      </c>
      <c r="M102" s="14">
        <f t="shared" si="31"/>
        <v>9.1217979501900722E-5</v>
      </c>
      <c r="N102" s="14">
        <f t="shared" si="49"/>
        <v>2.672011316880174E-2</v>
      </c>
      <c r="O102" s="3">
        <f t="shared" si="32"/>
        <v>48699.942949710472</v>
      </c>
      <c r="P102" s="3">
        <f t="shared" si="33"/>
        <v>24349.971474855236</v>
      </c>
      <c r="Q102" s="38">
        <f t="shared" si="43"/>
        <v>4869.9942949710476</v>
      </c>
      <c r="R102" s="38">
        <f t="shared" si="34"/>
        <v>24349.971474855236</v>
      </c>
      <c r="S102" s="38">
        <f t="shared" si="44"/>
        <v>1734349.9714748552</v>
      </c>
      <c r="T102" s="38">
        <f t="shared" si="45"/>
        <v>5199.4248316083413</v>
      </c>
      <c r="U102" s="39">
        <f t="shared" si="46"/>
        <v>0.10676449532964499</v>
      </c>
      <c r="V102" s="38">
        <f t="shared" si="35"/>
        <v>973.99885899420951</v>
      </c>
      <c r="W102" s="3">
        <f t="shared" si="36"/>
        <v>859.99885899420951</v>
      </c>
      <c r="X102" s="3">
        <f t="shared" si="37"/>
        <v>452.79942949710477</v>
      </c>
      <c r="Y102" s="3">
        <f t="shared" si="55"/>
        <v>1571746.3935714099</v>
      </c>
      <c r="Z102" s="3">
        <f t="shared" si="55"/>
        <v>785873.19678570493</v>
      </c>
      <c r="AA102" s="3">
        <f t="shared" si="50"/>
        <v>171785873.19678572</v>
      </c>
      <c r="AB102" s="3">
        <f t="shared" si="51"/>
        <v>168588.65425260313</v>
      </c>
      <c r="AC102" s="3">
        <f t="shared" si="52"/>
        <v>31434.927871428197</v>
      </c>
      <c r="AD102" s="3">
        <f t="shared" si="53"/>
        <v>12955.99612750391</v>
      </c>
    </row>
    <row r="103" spans="5:30" x14ac:dyDescent="0.55000000000000004">
      <c r="E103">
        <v>101</v>
      </c>
      <c r="F103">
        <f t="shared" si="38"/>
        <v>301.5</v>
      </c>
      <c r="G103">
        <f t="shared" si="39"/>
        <v>5.7782340862422998</v>
      </c>
      <c r="H103" s="15">
        <f t="shared" si="30"/>
        <v>17.340825599999992</v>
      </c>
      <c r="I103" s="14">
        <f t="shared" si="40"/>
        <v>3.0422501052631564E-7</v>
      </c>
      <c r="J103" s="14">
        <f t="shared" si="41"/>
        <v>0.97155706064460512</v>
      </c>
      <c r="K103" s="14">
        <f t="shared" si="48"/>
        <v>8.6844122256313216E-4</v>
      </c>
      <c r="L103" s="14" t="str">
        <f t="shared" si="42"/>
        <v>Epidemic ongoing</v>
      </c>
      <c r="M103" s="14">
        <f t="shared" si="31"/>
        <v>9.2701288418380019E-5</v>
      </c>
      <c r="N103" s="14">
        <f t="shared" si="49"/>
        <v>2.7574498132831748E-2</v>
      </c>
      <c r="O103" s="3">
        <f t="shared" si="32"/>
        <v>49501.149686098535</v>
      </c>
      <c r="P103" s="3">
        <f t="shared" si="33"/>
        <v>24750.574843049268</v>
      </c>
      <c r="Q103" s="38">
        <f t="shared" si="43"/>
        <v>4950.1149686098543</v>
      </c>
      <c r="R103" s="38">
        <f t="shared" si="34"/>
        <v>24750.574843049268</v>
      </c>
      <c r="S103" s="38">
        <f t="shared" si="44"/>
        <v>1734750.5748430493</v>
      </c>
      <c r="T103" s="38">
        <f t="shared" si="45"/>
        <v>5283.9734398476612</v>
      </c>
      <c r="U103" s="39">
        <f t="shared" si="46"/>
        <v>0.1067444589338814</v>
      </c>
      <c r="V103" s="38">
        <f t="shared" si="35"/>
        <v>990.02299372197069</v>
      </c>
      <c r="W103" s="3">
        <f t="shared" si="36"/>
        <v>876.02299372197069</v>
      </c>
      <c r="X103" s="3">
        <f t="shared" si="37"/>
        <v>460.81149686098536</v>
      </c>
      <c r="Y103" s="3">
        <f t="shared" si="55"/>
        <v>1621247.5432575084</v>
      </c>
      <c r="Z103" s="3">
        <f t="shared" si="55"/>
        <v>810623.77162875421</v>
      </c>
      <c r="AA103" s="3">
        <f t="shared" si="50"/>
        <v>173520623.77162877</v>
      </c>
      <c r="AB103" s="3">
        <f t="shared" si="51"/>
        <v>173872.6276924508</v>
      </c>
      <c r="AC103" s="3">
        <f t="shared" si="52"/>
        <v>32424.950865150167</v>
      </c>
      <c r="AD103" s="3">
        <f t="shared" si="53"/>
        <v>13416.807624364896</v>
      </c>
    </row>
    <row r="104" spans="5:30" x14ac:dyDescent="0.55000000000000004">
      <c r="E104">
        <v>102</v>
      </c>
      <c r="F104">
        <f t="shared" si="38"/>
        <v>304.5</v>
      </c>
      <c r="G104">
        <f t="shared" si="39"/>
        <v>5.8357289527720742</v>
      </c>
      <c r="H104" s="15">
        <f t="shared" si="30"/>
        <v>17.340825599999992</v>
      </c>
      <c r="I104" s="14">
        <f t="shared" si="40"/>
        <v>3.0422501052631564E-7</v>
      </c>
      <c r="J104" s="14">
        <f t="shared" si="41"/>
        <v>0.97067510826376335</v>
      </c>
      <c r="K104" s="14">
        <f t="shared" si="48"/>
        <v>8.8195238084176619E-4</v>
      </c>
      <c r="L104" s="14" t="str">
        <f t="shared" si="42"/>
        <v>Epidemic ongoing</v>
      </c>
      <c r="M104" s="14">
        <f t="shared" si="31"/>
        <v>9.4126551527926912E-5</v>
      </c>
      <c r="N104" s="14">
        <f t="shared" si="49"/>
        <v>2.8442939355394881E-2</v>
      </c>
      <c r="O104" s="3">
        <f t="shared" si="32"/>
        <v>50271.285707980671</v>
      </c>
      <c r="P104" s="3">
        <f t="shared" si="33"/>
        <v>25135.642853990335</v>
      </c>
      <c r="Q104" s="38">
        <f t="shared" si="43"/>
        <v>5027.1285707980678</v>
      </c>
      <c r="R104" s="38">
        <f t="shared" si="34"/>
        <v>25135.642853990335</v>
      </c>
      <c r="S104" s="38">
        <f t="shared" si="44"/>
        <v>1735135.6428539904</v>
      </c>
      <c r="T104" s="38">
        <f t="shared" si="45"/>
        <v>5365.2134370918338</v>
      </c>
      <c r="U104" s="39">
        <f t="shared" si="46"/>
        <v>0.10672520826814849</v>
      </c>
      <c r="V104" s="38">
        <f t="shared" si="35"/>
        <v>1005.4257141596134</v>
      </c>
      <c r="W104" s="3">
        <f t="shared" si="36"/>
        <v>891.42571415961345</v>
      </c>
      <c r="X104" s="3">
        <f t="shared" si="37"/>
        <v>468.51285707980674</v>
      </c>
      <c r="Y104" s="3">
        <f t="shared" si="55"/>
        <v>1671518.8289654891</v>
      </c>
      <c r="Z104" s="3">
        <f t="shared" si="55"/>
        <v>835759.41448274453</v>
      </c>
      <c r="AA104" s="3">
        <f t="shared" si="50"/>
        <v>175255759.41448277</v>
      </c>
      <c r="AB104" s="3">
        <f t="shared" si="51"/>
        <v>179237.84112954262</v>
      </c>
      <c r="AC104" s="3">
        <f t="shared" si="52"/>
        <v>33430.376579309777</v>
      </c>
      <c r="AD104" s="3">
        <f t="shared" si="53"/>
        <v>13885.320481444702</v>
      </c>
    </row>
    <row r="105" spans="5:30" x14ac:dyDescent="0.55000000000000004">
      <c r="E105">
        <v>103</v>
      </c>
      <c r="F105">
        <f t="shared" si="38"/>
        <v>307.5</v>
      </c>
      <c r="G105">
        <f t="shared" si="39"/>
        <v>5.8932238193018485</v>
      </c>
      <c r="H105" s="15">
        <f t="shared" si="30"/>
        <v>17.340825599999992</v>
      </c>
      <c r="I105" s="14">
        <f t="shared" si="40"/>
        <v>3.0422501052631564E-7</v>
      </c>
      <c r="J105" s="14">
        <f t="shared" si="41"/>
        <v>0.9697802357474925</v>
      </c>
      <c r="K105" s="14">
        <f t="shared" si="48"/>
        <v>8.948725162708504E-4</v>
      </c>
      <c r="L105" s="14" t="str">
        <f t="shared" si="42"/>
        <v>Epidemic ongoing</v>
      </c>
      <c r="M105" s="14">
        <f t="shared" si="31"/>
        <v>9.548898949232486E-5</v>
      </c>
      <c r="N105" s="14">
        <f t="shared" si="49"/>
        <v>2.9324891736236647E-2</v>
      </c>
      <c r="O105" s="3">
        <f t="shared" si="32"/>
        <v>51007.73342743847</v>
      </c>
      <c r="P105" s="3">
        <f t="shared" si="33"/>
        <v>25503.866713719235</v>
      </c>
      <c r="Q105" s="38">
        <f t="shared" si="43"/>
        <v>5100.773342743847</v>
      </c>
      <c r="R105" s="38">
        <f t="shared" si="34"/>
        <v>25503.866713719235</v>
      </c>
      <c r="S105" s="38">
        <f t="shared" si="44"/>
        <v>1735503.8667137192</v>
      </c>
      <c r="T105" s="38">
        <f t="shared" si="45"/>
        <v>5442.8724010625165</v>
      </c>
      <c r="U105" s="39">
        <f t="shared" si="46"/>
        <v>0.10670680768055153</v>
      </c>
      <c r="V105" s="38">
        <f t="shared" si="35"/>
        <v>1020.1546685487695</v>
      </c>
      <c r="W105" s="3">
        <f t="shared" si="36"/>
        <v>906.15466854876945</v>
      </c>
      <c r="X105" s="3">
        <f t="shared" si="37"/>
        <v>475.87733427438474</v>
      </c>
      <c r="Y105" s="3">
        <f t="shared" si="55"/>
        <v>1722526.5623929275</v>
      </c>
      <c r="Z105" s="3">
        <f t="shared" si="55"/>
        <v>861263.28119646374</v>
      </c>
      <c r="AA105" s="3">
        <f t="shared" si="50"/>
        <v>176991263.2811965</v>
      </c>
      <c r="AB105" s="3">
        <f t="shared" si="51"/>
        <v>184680.71353060514</v>
      </c>
      <c r="AC105" s="3">
        <f t="shared" si="52"/>
        <v>34450.531247858547</v>
      </c>
      <c r="AD105" s="3">
        <f t="shared" si="53"/>
        <v>14361.197815719086</v>
      </c>
    </row>
    <row r="106" spans="5:30" x14ac:dyDescent="0.55000000000000004">
      <c r="E106">
        <v>104</v>
      </c>
      <c r="F106">
        <f t="shared" si="38"/>
        <v>310.5</v>
      </c>
      <c r="G106">
        <f t="shared" si="39"/>
        <v>5.9507186858316219</v>
      </c>
      <c r="H106" s="15">
        <f t="shared" si="30"/>
        <v>17.340825599999992</v>
      </c>
      <c r="I106" s="14">
        <f t="shared" si="40"/>
        <v>3.0422501052631564E-7</v>
      </c>
      <c r="J106" s="14">
        <f t="shared" si="41"/>
        <v>0.9688730792847049</v>
      </c>
      <c r="K106" s="14">
        <f t="shared" si="48"/>
        <v>9.0715646278760609E-4</v>
      </c>
      <c r="L106" s="14" t="str">
        <f t="shared" si="42"/>
        <v>Epidemic ongoing</v>
      </c>
      <c r="M106" s="14">
        <f t="shared" si="31"/>
        <v>9.6783906492577695E-5</v>
      </c>
      <c r="N106" s="14">
        <f t="shared" si="49"/>
        <v>3.0219764252507497E-2</v>
      </c>
      <c r="O106" s="3">
        <f t="shared" si="32"/>
        <v>51707.918378893548</v>
      </c>
      <c r="P106" s="3">
        <f t="shared" si="33"/>
        <v>25853.959189446774</v>
      </c>
      <c r="Q106" s="38">
        <f t="shared" si="43"/>
        <v>5170.7918378893555</v>
      </c>
      <c r="R106" s="38">
        <f t="shared" si="34"/>
        <v>25853.959189446774</v>
      </c>
      <c r="S106" s="38">
        <f t="shared" si="44"/>
        <v>1735853.9591894469</v>
      </c>
      <c r="T106" s="38">
        <f t="shared" si="45"/>
        <v>5516.6826700769288</v>
      </c>
      <c r="U106" s="39">
        <f t="shared" si="46"/>
        <v>0.10668932037938626</v>
      </c>
      <c r="V106" s="38">
        <f t="shared" si="35"/>
        <v>1034.1583675778709</v>
      </c>
      <c r="W106" s="3">
        <f t="shared" si="36"/>
        <v>920.15836757787088</v>
      </c>
      <c r="X106" s="3">
        <f t="shared" si="37"/>
        <v>482.87918378893545</v>
      </c>
      <c r="Y106" s="3">
        <f t="shared" si="55"/>
        <v>1774234.480771821</v>
      </c>
      <c r="Z106" s="3">
        <f t="shared" si="55"/>
        <v>887117.2403859105</v>
      </c>
      <c r="AA106" s="3">
        <f t="shared" si="50"/>
        <v>178727117.24038595</v>
      </c>
      <c r="AB106" s="3">
        <f t="shared" si="51"/>
        <v>190197.39620068207</v>
      </c>
      <c r="AC106" s="3">
        <f t="shared" si="52"/>
        <v>35484.689615436415</v>
      </c>
      <c r="AD106" s="3">
        <f t="shared" si="53"/>
        <v>14844.076999508021</v>
      </c>
    </row>
    <row r="107" spans="5:30" x14ac:dyDescent="0.55000000000000004">
      <c r="E107">
        <v>105</v>
      </c>
      <c r="F107">
        <f t="shared" si="38"/>
        <v>313.5</v>
      </c>
      <c r="G107">
        <f t="shared" si="39"/>
        <v>6.0082135523613962</v>
      </c>
      <c r="H107" s="15">
        <f t="shared" si="30"/>
        <v>17.340825599999992</v>
      </c>
      <c r="I107" s="14">
        <f t="shared" si="40"/>
        <v>3.0422501052631564E-7</v>
      </c>
      <c r="J107" s="14">
        <f t="shared" si="41"/>
        <v>0.96795431917280272</v>
      </c>
      <c r="K107" s="14">
        <f t="shared" si="48"/>
        <v>9.1876011190217266E-4</v>
      </c>
      <c r="L107" s="14" t="str">
        <f t="shared" si="42"/>
        <v>Epidemic ongoing</v>
      </c>
      <c r="M107" s="14">
        <f t="shared" si="31"/>
        <v>9.8006721033444603E-5</v>
      </c>
      <c r="N107" s="14">
        <f t="shared" si="49"/>
        <v>3.1126920715295103E-2</v>
      </c>
      <c r="O107" s="3">
        <f t="shared" si="32"/>
        <v>52369.326378423844</v>
      </c>
      <c r="P107" s="3">
        <f t="shared" si="33"/>
        <v>26184.663189211922</v>
      </c>
      <c r="Q107" s="38">
        <f t="shared" si="43"/>
        <v>5236.9326378423848</v>
      </c>
      <c r="R107" s="38">
        <f t="shared" si="34"/>
        <v>26184.663189211922</v>
      </c>
      <c r="S107" s="38">
        <f t="shared" si="44"/>
        <v>1736184.6631892119</v>
      </c>
      <c r="T107" s="38">
        <f t="shared" si="45"/>
        <v>5586.3830989063426</v>
      </c>
      <c r="U107" s="39">
        <f t="shared" si="46"/>
        <v>0.10667280802007664</v>
      </c>
      <c r="V107" s="38">
        <f t="shared" si="35"/>
        <v>1047.3865275684768</v>
      </c>
      <c r="W107" s="3">
        <f t="shared" si="36"/>
        <v>933.38652756847682</v>
      </c>
      <c r="X107" s="3">
        <f t="shared" si="37"/>
        <v>489.49326378423842</v>
      </c>
      <c r="Y107" s="3">
        <f t="shared" si="55"/>
        <v>1826603.8071502449</v>
      </c>
      <c r="Z107" s="3">
        <f t="shared" si="55"/>
        <v>913301.90357512247</v>
      </c>
      <c r="AA107" s="3">
        <f t="shared" si="50"/>
        <v>180463301.90357515</v>
      </c>
      <c r="AB107" s="3">
        <f t="shared" si="51"/>
        <v>195783.77929958841</v>
      </c>
      <c r="AC107" s="3">
        <f t="shared" si="52"/>
        <v>36532.076143004895</v>
      </c>
      <c r="AD107" s="3">
        <f t="shared" si="53"/>
        <v>15333.570263292258</v>
      </c>
    </row>
    <row r="108" spans="5:30" x14ac:dyDescent="0.55000000000000004">
      <c r="E108">
        <v>106</v>
      </c>
      <c r="F108">
        <f t="shared" si="38"/>
        <v>316.5</v>
      </c>
      <c r="G108">
        <f t="shared" si="39"/>
        <v>6.0657084188911705</v>
      </c>
      <c r="H108" s="15">
        <f t="shared" si="30"/>
        <v>17.340825599999992</v>
      </c>
      <c r="I108" s="14">
        <f t="shared" si="40"/>
        <v>3.0422501052631564E-7</v>
      </c>
      <c r="J108" s="14">
        <f t="shared" si="41"/>
        <v>0.96702467845396167</v>
      </c>
      <c r="K108" s="14">
        <f t="shared" si="48"/>
        <v>9.2964071884105159E-4</v>
      </c>
      <c r="L108" s="14" t="str">
        <f t="shared" si="42"/>
        <v>Epidemic ongoing</v>
      </c>
      <c r="M108" s="14">
        <f t="shared" si="31"/>
        <v>9.9152997197050834E-5</v>
      </c>
      <c r="N108" s="14">
        <f t="shared" si="49"/>
        <v>3.2045680827197276E-2</v>
      </c>
      <c r="O108" s="3">
        <f t="shared" si="32"/>
        <v>52989.520973939943</v>
      </c>
      <c r="P108" s="3">
        <f t="shared" si="33"/>
        <v>26494.760486969972</v>
      </c>
      <c r="Q108" s="38">
        <f t="shared" si="43"/>
        <v>5298.9520973939943</v>
      </c>
      <c r="R108" s="38">
        <f t="shared" si="34"/>
        <v>26494.760486969972</v>
      </c>
      <c r="S108" s="38">
        <f t="shared" si="44"/>
        <v>1736494.76048697</v>
      </c>
      <c r="T108" s="38">
        <f t="shared" si="45"/>
        <v>5651.7208402318975</v>
      </c>
      <c r="U108" s="39">
        <f t="shared" si="46"/>
        <v>0.10665733028632951</v>
      </c>
      <c r="V108" s="38">
        <f t="shared" si="35"/>
        <v>1059.7904194787989</v>
      </c>
      <c r="W108" s="3">
        <f t="shared" si="36"/>
        <v>945.79041947879887</v>
      </c>
      <c r="X108" s="3">
        <f t="shared" si="37"/>
        <v>495.69520973939944</v>
      </c>
      <c r="Y108" s="3">
        <f t="shared" si="55"/>
        <v>1879593.3281241849</v>
      </c>
      <c r="Z108" s="3">
        <f t="shared" si="55"/>
        <v>939796.66406209243</v>
      </c>
      <c r="AA108" s="3">
        <f t="shared" si="50"/>
        <v>182199796.66406211</v>
      </c>
      <c r="AB108" s="3">
        <f t="shared" si="51"/>
        <v>201435.5001398203</v>
      </c>
      <c r="AC108" s="3">
        <f t="shared" si="52"/>
        <v>37591.866562483694</v>
      </c>
      <c r="AD108" s="3">
        <f t="shared" si="53"/>
        <v>15829.265473031657</v>
      </c>
    </row>
    <row r="109" spans="5:30" x14ac:dyDescent="0.55000000000000004">
      <c r="E109">
        <v>107</v>
      </c>
      <c r="F109">
        <f t="shared" si="38"/>
        <v>319.5</v>
      </c>
      <c r="G109">
        <f t="shared" si="39"/>
        <v>6.1232032854209448</v>
      </c>
      <c r="H109" s="15">
        <f t="shared" si="30"/>
        <v>17.340825599999992</v>
      </c>
      <c r="I109" s="14">
        <f t="shared" si="40"/>
        <v>3.0422501052631564E-7</v>
      </c>
      <c r="J109" s="14">
        <f t="shared" si="41"/>
        <v>0.96608492124336909</v>
      </c>
      <c r="K109" s="14">
        <f t="shared" si="48"/>
        <v>9.3975721059258444E-4</v>
      </c>
      <c r="L109" s="14" t="str">
        <f t="shared" si="42"/>
        <v>Epidemic ongoing</v>
      </c>
      <c r="M109" s="14">
        <f t="shared" si="31"/>
        <v>1.0021847602431192E-4</v>
      </c>
      <c r="N109" s="14">
        <f t="shared" si="49"/>
        <v>3.2975321546038328E-2</v>
      </c>
      <c r="O109" s="3">
        <f t="shared" si="32"/>
        <v>53566.161003777313</v>
      </c>
      <c r="P109" s="3">
        <f t="shared" si="33"/>
        <v>26783.080501888657</v>
      </c>
      <c r="Q109" s="38">
        <f t="shared" si="43"/>
        <v>5356.6161003777315</v>
      </c>
      <c r="R109" s="38">
        <f t="shared" si="34"/>
        <v>26783.080501888657</v>
      </c>
      <c r="S109" s="38">
        <f t="shared" si="44"/>
        <v>1736783.0805018886</v>
      </c>
      <c r="T109" s="38">
        <f t="shared" si="45"/>
        <v>5712.4531333857794</v>
      </c>
      <c r="U109" s="39">
        <f t="shared" si="46"/>
        <v>0.10664294446979233</v>
      </c>
      <c r="V109" s="38">
        <f t="shared" si="35"/>
        <v>1071.3232200755463</v>
      </c>
      <c r="W109" s="3">
        <f t="shared" si="36"/>
        <v>957.32322007554626</v>
      </c>
      <c r="X109" s="3">
        <f t="shared" si="37"/>
        <v>501.46161003777314</v>
      </c>
      <c r="Y109" s="3">
        <f t="shared" si="55"/>
        <v>1933159.4891279622</v>
      </c>
      <c r="Z109" s="3">
        <f t="shared" si="55"/>
        <v>966579.74456398108</v>
      </c>
      <c r="AA109" s="3">
        <f t="shared" si="50"/>
        <v>183936579.744564</v>
      </c>
      <c r="AB109" s="3">
        <f t="shared" si="51"/>
        <v>207147.95327320608</v>
      </c>
      <c r="AC109" s="3">
        <f t="shared" si="52"/>
        <v>38663.189782559239</v>
      </c>
      <c r="AD109" s="3">
        <f t="shared" si="53"/>
        <v>16330.727083069431</v>
      </c>
    </row>
    <row r="110" spans="5:30" x14ac:dyDescent="0.55000000000000004">
      <c r="E110">
        <v>108</v>
      </c>
      <c r="F110">
        <f t="shared" si="38"/>
        <v>322.5</v>
      </c>
      <c r="G110">
        <f t="shared" si="39"/>
        <v>6.1806981519507183</v>
      </c>
      <c r="H110" s="15">
        <f t="shared" si="30"/>
        <v>17.340825599999992</v>
      </c>
      <c r="I110" s="14">
        <f t="shared" si="40"/>
        <v>3.0422501052631564E-7</v>
      </c>
      <c r="J110" s="14">
        <f t="shared" si="41"/>
        <v>0.96513585075092923</v>
      </c>
      <c r="K110" s="14">
        <f t="shared" si="48"/>
        <v>9.4907049243986297E-4</v>
      </c>
      <c r="L110" s="14" t="str">
        <f t="shared" si="42"/>
        <v>Epidemic ongoing</v>
      </c>
      <c r="M110" s="14">
        <f t="shared" si="31"/>
        <v>1.0119910668314117E-4</v>
      </c>
      <c r="N110" s="14">
        <f t="shared" si="49"/>
        <v>3.3915078756630912E-2</v>
      </c>
      <c r="O110" s="3">
        <f t="shared" si="32"/>
        <v>54097.01806907219</v>
      </c>
      <c r="P110" s="3">
        <f t="shared" si="33"/>
        <v>27048.509034536095</v>
      </c>
      <c r="Q110" s="38">
        <f t="shared" si="43"/>
        <v>5409.7018069072192</v>
      </c>
      <c r="R110" s="38">
        <f t="shared" si="34"/>
        <v>27048.509034536095</v>
      </c>
      <c r="S110" s="38">
        <f t="shared" si="44"/>
        <v>1737048.5090345361</v>
      </c>
      <c r="T110" s="38">
        <f t="shared" si="45"/>
        <v>5768.3490809390469</v>
      </c>
      <c r="U110" s="39">
        <f t="shared" si="46"/>
        <v>0.10662970505276094</v>
      </c>
      <c r="V110" s="38">
        <f t="shared" si="35"/>
        <v>1081.9403613814438</v>
      </c>
      <c r="W110" s="3">
        <f t="shared" si="36"/>
        <v>967.94036138144384</v>
      </c>
      <c r="X110" s="3">
        <f t="shared" si="37"/>
        <v>506.77018069072193</v>
      </c>
      <c r="Y110" s="3">
        <f t="shared" si="55"/>
        <v>1987256.5071970343</v>
      </c>
      <c r="Z110" s="3">
        <f t="shared" si="55"/>
        <v>993628.25359851716</v>
      </c>
      <c r="AA110" s="3">
        <f t="shared" si="50"/>
        <v>185673628.25359854</v>
      </c>
      <c r="AB110" s="3">
        <f t="shared" si="51"/>
        <v>212916.30235414513</v>
      </c>
      <c r="AC110" s="3">
        <f t="shared" si="52"/>
        <v>39745.130143940682</v>
      </c>
      <c r="AD110" s="3">
        <f t="shared" si="53"/>
        <v>16837.497263760153</v>
      </c>
    </row>
    <row r="111" spans="5:30" x14ac:dyDescent="0.55000000000000004">
      <c r="E111">
        <v>109</v>
      </c>
      <c r="F111">
        <f t="shared" si="38"/>
        <v>325.5</v>
      </c>
      <c r="G111">
        <f t="shared" si="39"/>
        <v>6.2381930184804926</v>
      </c>
      <c r="H111" s="15">
        <f t="shared" si="30"/>
        <v>17.340825599999992</v>
      </c>
      <c r="I111" s="14">
        <f t="shared" si="40"/>
        <v>3.0422501052631564E-7</v>
      </c>
      <c r="J111" s="14">
        <f t="shared" si="41"/>
        <v>0.96417830700152707</v>
      </c>
      <c r="K111" s="14">
        <f t="shared" si="48"/>
        <v>9.5754374940215659E-4</v>
      </c>
      <c r="L111" s="14" t="str">
        <f t="shared" si="42"/>
        <v>Epidemic ongoing</v>
      </c>
      <c r="M111" s="14">
        <f t="shared" si="31"/>
        <v>1.0209107706751049E-4</v>
      </c>
      <c r="N111" s="14">
        <f t="shared" si="49"/>
        <v>3.4864149249070775E-2</v>
      </c>
      <c r="O111" s="3">
        <f t="shared" si="32"/>
        <v>54579.993715922923</v>
      </c>
      <c r="P111" s="3">
        <f t="shared" si="33"/>
        <v>27289.996857961462</v>
      </c>
      <c r="Q111" s="38">
        <f t="shared" si="43"/>
        <v>5457.9993715922928</v>
      </c>
      <c r="R111" s="38">
        <f t="shared" si="34"/>
        <v>27289.996857961462</v>
      </c>
      <c r="S111" s="38">
        <f t="shared" si="44"/>
        <v>1737289.9968579614</v>
      </c>
      <c r="T111" s="38">
        <f t="shared" si="45"/>
        <v>5819.1913928480981</v>
      </c>
      <c r="U111" s="39">
        <f t="shared" si="46"/>
        <v>0.10661766329867556</v>
      </c>
      <c r="V111" s="38">
        <f t="shared" si="35"/>
        <v>1091.5998743184584</v>
      </c>
      <c r="W111" s="3">
        <f t="shared" si="36"/>
        <v>977.59987431845843</v>
      </c>
      <c r="X111" s="3">
        <f t="shared" si="37"/>
        <v>511.59993715922923</v>
      </c>
      <c r="Y111" s="3">
        <f t="shared" si="55"/>
        <v>2041836.5009129571</v>
      </c>
      <c r="Z111" s="3">
        <f t="shared" si="55"/>
        <v>1020918.2504564786</v>
      </c>
      <c r="AA111" s="3">
        <f t="shared" si="50"/>
        <v>187410918.25045651</v>
      </c>
      <c r="AB111" s="3">
        <f t="shared" si="51"/>
        <v>218735.49374699322</v>
      </c>
      <c r="AC111" s="3">
        <f t="shared" si="52"/>
        <v>40836.730018259143</v>
      </c>
      <c r="AD111" s="3">
        <f t="shared" si="53"/>
        <v>17349.097200919383</v>
      </c>
    </row>
    <row r="112" spans="5:30" x14ac:dyDescent="0.55000000000000004">
      <c r="E112">
        <v>110</v>
      </c>
      <c r="F112">
        <f t="shared" si="38"/>
        <v>328.5</v>
      </c>
      <c r="G112">
        <f t="shared" si="39"/>
        <v>6.2956878850102669</v>
      </c>
      <c r="H112" s="15">
        <f t="shared" si="30"/>
        <v>17.340825599999992</v>
      </c>
      <c r="I112" s="14">
        <f t="shared" si="40"/>
        <v>3.0422501052631564E-7</v>
      </c>
      <c r="J112" s="14">
        <f t="shared" si="41"/>
        <v>0.96321316426263159</v>
      </c>
      <c r="K112" s="14">
        <f t="shared" si="48"/>
        <v>9.6514273889547475E-4</v>
      </c>
      <c r="L112" s="14" t="str">
        <f t="shared" si="42"/>
        <v>Epidemic ongoing</v>
      </c>
      <c r="M112" s="14">
        <f t="shared" si="31"/>
        <v>1.0289084346175969E-4</v>
      </c>
      <c r="N112" s="14">
        <f t="shared" si="49"/>
        <v>3.5821692998472932E-2</v>
      </c>
      <c r="O112" s="3">
        <f t="shared" si="32"/>
        <v>55013.136117042064</v>
      </c>
      <c r="P112" s="3">
        <f t="shared" si="33"/>
        <v>27506.568058521032</v>
      </c>
      <c r="Q112" s="38">
        <f t="shared" si="43"/>
        <v>5501.3136117042068</v>
      </c>
      <c r="R112" s="38">
        <f t="shared" si="34"/>
        <v>27506.568058521032</v>
      </c>
      <c r="S112" s="38">
        <f t="shared" si="44"/>
        <v>1737506.568058521</v>
      </c>
      <c r="T112" s="38">
        <f t="shared" si="45"/>
        <v>5864.7780773203031</v>
      </c>
      <c r="U112" s="39">
        <f t="shared" si="46"/>
        <v>0.10660686685526917</v>
      </c>
      <c r="V112" s="38">
        <f t="shared" si="35"/>
        <v>1100.2627223408413</v>
      </c>
      <c r="W112" s="3">
        <f t="shared" si="36"/>
        <v>986.26272234084126</v>
      </c>
      <c r="X112" s="3">
        <f t="shared" si="37"/>
        <v>515.93136117042059</v>
      </c>
      <c r="Y112" s="3">
        <f t="shared" si="55"/>
        <v>2096849.6370299992</v>
      </c>
      <c r="Z112" s="3">
        <f t="shared" si="55"/>
        <v>1048424.8185149996</v>
      </c>
      <c r="AA112" s="3">
        <f t="shared" si="50"/>
        <v>189148424.81851503</v>
      </c>
      <c r="AB112" s="3">
        <f t="shared" si="51"/>
        <v>224600.27182431353</v>
      </c>
      <c r="AC112" s="3">
        <f t="shared" si="52"/>
        <v>41936.992740599984</v>
      </c>
      <c r="AD112" s="3">
        <f t="shared" si="53"/>
        <v>17865.028562089803</v>
      </c>
    </row>
    <row r="113" spans="5:30" x14ac:dyDescent="0.55000000000000004">
      <c r="E113">
        <v>111</v>
      </c>
      <c r="F113">
        <f t="shared" si="38"/>
        <v>331.5</v>
      </c>
      <c r="G113">
        <f t="shared" si="39"/>
        <v>6.3531827515400412</v>
      </c>
      <c r="H113" s="15">
        <f t="shared" si="30"/>
        <v>17.340825599999992</v>
      </c>
      <c r="I113" s="14">
        <f t="shared" si="40"/>
        <v>3.0422501052631564E-7</v>
      </c>
      <c r="J113" s="14">
        <f t="shared" si="41"/>
        <v>0.96224132819175245</v>
      </c>
      <c r="K113" s="14">
        <f t="shared" si="48"/>
        <v>9.7183607087913959E-4</v>
      </c>
      <c r="L113" s="14" t="str">
        <f t="shared" si="42"/>
        <v>Epidemic ongoing</v>
      </c>
      <c r="M113" s="14">
        <f t="shared" si="31"/>
        <v>1.0359515890135448E-4</v>
      </c>
      <c r="N113" s="14">
        <f t="shared" si="49"/>
        <v>3.6786835737368406E-2</v>
      </c>
      <c r="O113" s="3">
        <f t="shared" si="32"/>
        <v>55394.65604011096</v>
      </c>
      <c r="P113" s="3">
        <f t="shared" si="33"/>
        <v>27697.32802005548</v>
      </c>
      <c r="Q113" s="38">
        <f t="shared" si="43"/>
        <v>5539.4656040110967</v>
      </c>
      <c r="R113" s="38">
        <f t="shared" si="34"/>
        <v>27697.32802005548</v>
      </c>
      <c r="S113" s="38">
        <f t="shared" si="44"/>
        <v>1737697.3280200555</v>
      </c>
      <c r="T113" s="38">
        <f t="shared" si="45"/>
        <v>5904.9240573772058</v>
      </c>
      <c r="U113" s="39">
        <f t="shared" si="46"/>
        <v>0.10659735937527048</v>
      </c>
      <c r="V113" s="38">
        <f t="shared" si="35"/>
        <v>1107.8931208022193</v>
      </c>
      <c r="W113" s="3">
        <f t="shared" si="36"/>
        <v>993.8931208022193</v>
      </c>
      <c r="X113" s="3">
        <f t="shared" si="37"/>
        <v>519.7465604011096</v>
      </c>
      <c r="Y113" s="3">
        <f t="shared" si="55"/>
        <v>2152244.29307011</v>
      </c>
      <c r="Z113" s="3">
        <f t="shared" si="55"/>
        <v>1076122.146535055</v>
      </c>
      <c r="AA113" s="3">
        <f t="shared" si="50"/>
        <v>190886122.1465351</v>
      </c>
      <c r="AB113" s="3">
        <f t="shared" si="51"/>
        <v>230505.19588169074</v>
      </c>
      <c r="AC113" s="3">
        <f t="shared" si="52"/>
        <v>43044.885861402203</v>
      </c>
      <c r="AD113" s="3">
        <f t="shared" si="53"/>
        <v>18384.775122490912</v>
      </c>
    </row>
    <row r="114" spans="5:30" x14ac:dyDescent="0.55000000000000004">
      <c r="E114">
        <v>112</v>
      </c>
      <c r="F114">
        <f t="shared" si="38"/>
        <v>334.5</v>
      </c>
      <c r="G114">
        <f t="shared" si="39"/>
        <v>6.4106776180698155</v>
      </c>
      <c r="H114" s="15">
        <f t="shared" si="30"/>
        <v>17.340825599999992</v>
      </c>
      <c r="I114" s="14">
        <f t="shared" si="40"/>
        <v>3.0422501052631564E-7</v>
      </c>
      <c r="J114" s="14">
        <f t="shared" si="41"/>
        <v>0.96126373271997789</v>
      </c>
      <c r="K114" s="14">
        <f t="shared" si="48"/>
        <v>9.7759547177456163E-4</v>
      </c>
      <c r="L114" s="14" t="str">
        <f t="shared" si="42"/>
        <v>Epidemic ongoing</v>
      </c>
      <c r="M114" s="14">
        <f t="shared" si="31"/>
        <v>1.0420109986411261E-4</v>
      </c>
      <c r="N114" s="14">
        <f t="shared" si="49"/>
        <v>3.7758671808247546E-2</v>
      </c>
      <c r="O114" s="3">
        <f t="shared" si="32"/>
        <v>55722.941891150011</v>
      </c>
      <c r="P114" s="3">
        <f t="shared" si="33"/>
        <v>27861.470945575005</v>
      </c>
      <c r="Q114" s="38">
        <f t="shared" si="43"/>
        <v>5572.2941891150012</v>
      </c>
      <c r="R114" s="38">
        <f t="shared" si="34"/>
        <v>27861.470945575005</v>
      </c>
      <c r="S114" s="38">
        <f t="shared" si="44"/>
        <v>1737861.470945575</v>
      </c>
      <c r="T114" s="38">
        <f t="shared" si="45"/>
        <v>5939.4626922544185</v>
      </c>
      <c r="U114" s="39">
        <f t="shared" si="46"/>
        <v>0.10658918015952298</v>
      </c>
      <c r="V114" s="38">
        <f t="shared" si="35"/>
        <v>1114.4588378230003</v>
      </c>
      <c r="W114" s="3">
        <f t="shared" si="36"/>
        <v>1000.4588378230003</v>
      </c>
      <c r="X114" s="3">
        <f t="shared" si="37"/>
        <v>523.0294189115001</v>
      </c>
      <c r="Y114" s="3">
        <f t="shared" si="55"/>
        <v>2207967.2349612601</v>
      </c>
      <c r="Z114" s="3">
        <f t="shared" si="55"/>
        <v>1103983.6174806301</v>
      </c>
      <c r="AA114" s="3">
        <f t="shared" si="50"/>
        <v>192623983.61748067</v>
      </c>
      <c r="AB114" s="3">
        <f t="shared" si="51"/>
        <v>236444.65857394517</v>
      </c>
      <c r="AC114" s="3">
        <f t="shared" si="52"/>
        <v>44159.344699225207</v>
      </c>
      <c r="AD114" s="3">
        <f t="shared" si="53"/>
        <v>18907.804541402413</v>
      </c>
    </row>
    <row r="115" spans="5:30" x14ac:dyDescent="0.55000000000000004">
      <c r="E115">
        <v>113</v>
      </c>
      <c r="F115">
        <f t="shared" si="38"/>
        <v>337.5</v>
      </c>
      <c r="G115">
        <f t="shared" si="39"/>
        <v>6.4681724845995889</v>
      </c>
      <c r="H115" s="15">
        <f t="shared" si="30"/>
        <v>17.340825599999992</v>
      </c>
      <c r="I115" s="14">
        <f t="shared" si="40"/>
        <v>3.0422501052631564E-7</v>
      </c>
      <c r="J115" s="14">
        <f t="shared" si="41"/>
        <v>0.96028133669144433</v>
      </c>
      <c r="K115" s="14">
        <f t="shared" si="48"/>
        <v>9.8239602853356089E-4</v>
      </c>
      <c r="L115" s="14" t="str">
        <f t="shared" si="42"/>
        <v>Epidemic ongoing</v>
      </c>
      <c r="M115" s="14">
        <f t="shared" si="31"/>
        <v>1.0470609093561045E-4</v>
      </c>
      <c r="N115" s="14">
        <f t="shared" si="49"/>
        <v>3.8736267280022108E-2</v>
      </c>
      <c r="O115" s="3">
        <f t="shared" si="32"/>
        <v>55996.573626412974</v>
      </c>
      <c r="P115" s="3">
        <f t="shared" si="33"/>
        <v>27998.286813206487</v>
      </c>
      <c r="Q115" s="38">
        <f t="shared" si="43"/>
        <v>5599.6573626412974</v>
      </c>
      <c r="R115" s="38">
        <f t="shared" si="34"/>
        <v>27998.286813206487</v>
      </c>
      <c r="S115" s="38">
        <f t="shared" si="44"/>
        <v>1737998.2868132065</v>
      </c>
      <c r="T115" s="38">
        <f t="shared" si="45"/>
        <v>5968.2471833297959</v>
      </c>
      <c r="U115" s="39">
        <f t="shared" si="46"/>
        <v>0.106582363827251</v>
      </c>
      <c r="V115" s="38">
        <f t="shared" si="35"/>
        <v>1119.9314725282595</v>
      </c>
      <c r="W115" s="3">
        <f t="shared" si="36"/>
        <v>1005.9314725282595</v>
      </c>
      <c r="X115" s="3">
        <f t="shared" si="37"/>
        <v>525.76573626412971</v>
      </c>
      <c r="Y115" s="3">
        <f t="shared" si="55"/>
        <v>2263963.8085876731</v>
      </c>
      <c r="Z115" s="3">
        <f t="shared" si="55"/>
        <v>1131981.9042938366</v>
      </c>
      <c r="AA115" s="3">
        <f t="shared" si="50"/>
        <v>194361981.90429386</v>
      </c>
      <c r="AB115" s="3">
        <f t="shared" si="51"/>
        <v>242412.90575727497</v>
      </c>
      <c r="AC115" s="3">
        <f t="shared" si="52"/>
        <v>45279.276171753467</v>
      </c>
      <c r="AD115" s="3">
        <f t="shared" si="53"/>
        <v>19433.570277666542</v>
      </c>
    </row>
    <row r="116" spans="5:30" x14ac:dyDescent="0.55000000000000004">
      <c r="E116">
        <v>114</v>
      </c>
      <c r="F116">
        <f t="shared" si="38"/>
        <v>340.5</v>
      </c>
      <c r="G116">
        <f t="shared" si="39"/>
        <v>6.5256673511293632</v>
      </c>
      <c r="H116" s="15">
        <f t="shared" si="30"/>
        <v>17.340825599999992</v>
      </c>
      <c r="I116" s="14">
        <f t="shared" si="40"/>
        <v>3.0422501052631564E-7</v>
      </c>
      <c r="J116" s="14">
        <f t="shared" si="41"/>
        <v>0.95929512028204544</v>
      </c>
      <c r="K116" s="14">
        <f t="shared" si="48"/>
        <v>9.8621640939888788E-4</v>
      </c>
      <c r="L116" s="14" t="str">
        <f t="shared" si="42"/>
        <v>Epidemic ongoing</v>
      </c>
      <c r="M116" s="14">
        <f t="shared" si="31"/>
        <v>1.051079271092517E-4</v>
      </c>
      <c r="N116" s="14">
        <f t="shared" si="49"/>
        <v>3.9718663308555668E-2</v>
      </c>
      <c r="O116" s="3">
        <f t="shared" si="32"/>
        <v>56214.335335736607</v>
      </c>
      <c r="P116" s="3">
        <f t="shared" si="33"/>
        <v>28107.167667868303</v>
      </c>
      <c r="Q116" s="38">
        <f t="shared" si="43"/>
        <v>5621.4335335736614</v>
      </c>
      <c r="R116" s="38">
        <f t="shared" si="34"/>
        <v>28107.167667868303</v>
      </c>
      <c r="S116" s="38">
        <f t="shared" si="44"/>
        <v>1738107.1676678683</v>
      </c>
      <c r="T116" s="38">
        <f t="shared" si="45"/>
        <v>5991.1518452273458</v>
      </c>
      <c r="U116" s="39">
        <f t="shared" si="46"/>
        <v>0.10657694001797879</v>
      </c>
      <c r="V116" s="38">
        <f t="shared" si="35"/>
        <v>1124.2867067147322</v>
      </c>
      <c r="W116" s="3">
        <f t="shared" si="36"/>
        <v>1010.2867067147322</v>
      </c>
      <c r="X116" s="3">
        <f t="shared" si="37"/>
        <v>527.94335335736605</v>
      </c>
      <c r="Y116" s="3">
        <f t="shared" ref="Y116:Z131" si="56">O116+Y115</f>
        <v>2320178.1439234097</v>
      </c>
      <c r="Z116" s="3">
        <f t="shared" si="56"/>
        <v>1160089.0719617049</v>
      </c>
      <c r="AA116" s="3">
        <f t="shared" si="50"/>
        <v>196100089.07196173</v>
      </c>
      <c r="AB116" s="3">
        <f t="shared" si="51"/>
        <v>248404.05760250232</v>
      </c>
      <c r="AC116" s="3">
        <f t="shared" si="52"/>
        <v>46403.562878468198</v>
      </c>
      <c r="AD116" s="3">
        <f t="shared" si="53"/>
        <v>19961.513631023907</v>
      </c>
    </row>
    <row r="117" spans="5:30" x14ac:dyDescent="0.55000000000000004">
      <c r="E117">
        <v>115</v>
      </c>
      <c r="F117">
        <f t="shared" si="38"/>
        <v>343.5</v>
      </c>
      <c r="G117">
        <f t="shared" si="39"/>
        <v>6.5831622176591376</v>
      </c>
      <c r="H117" s="15">
        <f t="shared" si="30"/>
        <v>17.340825599999992</v>
      </c>
      <c r="I117" s="14">
        <f t="shared" si="40"/>
        <v>3.0422501052631564E-7</v>
      </c>
      <c r="J117" s="14">
        <f t="shared" si="41"/>
        <v>0.9583060812239127</v>
      </c>
      <c r="K117" s="14">
        <f t="shared" si="48"/>
        <v>9.8903905813274573E-4</v>
      </c>
      <c r="L117" s="14" t="str">
        <f t="shared" si="42"/>
        <v>Epidemic ongoing</v>
      </c>
      <c r="M117" s="14">
        <f t="shared" si="31"/>
        <v>1.0540479340464711E-4</v>
      </c>
      <c r="N117" s="14">
        <f t="shared" si="49"/>
        <v>4.0704879717954556E-2</v>
      </c>
      <c r="O117" s="3">
        <f t="shared" si="32"/>
        <v>56375.226313566505</v>
      </c>
      <c r="P117" s="3">
        <f t="shared" si="33"/>
        <v>28187.613156783253</v>
      </c>
      <c r="Q117" s="38">
        <f t="shared" si="43"/>
        <v>5637.5226313566509</v>
      </c>
      <c r="R117" s="38">
        <f t="shared" si="34"/>
        <v>28187.613156783253</v>
      </c>
      <c r="S117" s="38">
        <f t="shared" si="44"/>
        <v>1738187.6131567832</v>
      </c>
      <c r="T117" s="38">
        <f t="shared" si="45"/>
        <v>6008.0732240648849</v>
      </c>
      <c r="U117" s="39">
        <f t="shared" si="46"/>
        <v>0.10657293312930015</v>
      </c>
      <c r="V117" s="38">
        <f t="shared" si="35"/>
        <v>1127.5045262713302</v>
      </c>
      <c r="W117" s="3">
        <f t="shared" si="36"/>
        <v>1013.5045262713302</v>
      </c>
      <c r="X117" s="3">
        <f t="shared" si="37"/>
        <v>529.55226313566504</v>
      </c>
      <c r="Y117" s="3">
        <f t="shared" si="56"/>
        <v>2376553.3702369761</v>
      </c>
      <c r="Z117" s="3">
        <f t="shared" si="56"/>
        <v>1188276.685118488</v>
      </c>
      <c r="AA117" s="3">
        <f t="shared" si="50"/>
        <v>197838276.68511853</v>
      </c>
      <c r="AB117" s="3">
        <f t="shared" si="51"/>
        <v>254412.13082656721</v>
      </c>
      <c r="AC117" s="3">
        <f t="shared" si="52"/>
        <v>47531.06740473953</v>
      </c>
      <c r="AD117" s="3">
        <f t="shared" si="53"/>
        <v>20491.065894159572</v>
      </c>
    </row>
    <row r="118" spans="5:30" x14ac:dyDescent="0.55000000000000004">
      <c r="E118">
        <v>116</v>
      </c>
      <c r="F118">
        <f t="shared" si="38"/>
        <v>346.5</v>
      </c>
      <c r="G118">
        <f t="shared" si="39"/>
        <v>6.6406570841889119</v>
      </c>
      <c r="H118" s="15">
        <f t="shared" si="30"/>
        <v>17.340825599999992</v>
      </c>
      <c r="I118" s="14">
        <f t="shared" si="40"/>
        <v>3.0422501052631564E-7</v>
      </c>
      <c r="J118" s="14">
        <f t="shared" si="41"/>
        <v>0.95731523086511883</v>
      </c>
      <c r="K118" s="14">
        <f t="shared" si="48"/>
        <v>9.9085035879387107E-4</v>
      </c>
      <c r="L118" s="14" t="str">
        <f t="shared" si="42"/>
        <v>Epidemic ongoing</v>
      </c>
      <c r="M118" s="14">
        <f t="shared" si="31"/>
        <v>1.0559528151792905E-4</v>
      </c>
      <c r="N118" s="14">
        <f t="shared" si="49"/>
        <v>4.1693918776087302E-2</v>
      </c>
      <c r="O118" s="3">
        <f t="shared" si="32"/>
        <v>56478.470451250651</v>
      </c>
      <c r="P118" s="3">
        <f t="shared" si="33"/>
        <v>28239.235225625325</v>
      </c>
      <c r="Q118" s="38">
        <f t="shared" si="43"/>
        <v>5647.8470451250651</v>
      </c>
      <c r="R118" s="38">
        <f t="shared" si="34"/>
        <v>28239.235225625325</v>
      </c>
      <c r="S118" s="38">
        <f t="shared" si="44"/>
        <v>1738239.2352256253</v>
      </c>
      <c r="T118" s="38">
        <f t="shared" si="45"/>
        <v>6018.931046521956</v>
      </c>
      <c r="U118" s="39">
        <f t="shared" si="46"/>
        <v>0.10657036209429914</v>
      </c>
      <c r="V118" s="38">
        <f t="shared" si="35"/>
        <v>1129.5694090250131</v>
      </c>
      <c r="W118" s="3">
        <f t="shared" si="36"/>
        <v>1015.5694090250131</v>
      </c>
      <c r="X118" s="3">
        <f t="shared" si="37"/>
        <v>530.58470451250651</v>
      </c>
      <c r="Y118" s="3">
        <f t="shared" si="56"/>
        <v>2433031.8406882267</v>
      </c>
      <c r="Z118" s="3">
        <f t="shared" si="56"/>
        <v>1216515.9203441134</v>
      </c>
      <c r="AA118" s="3">
        <f t="shared" si="50"/>
        <v>199576515.92034414</v>
      </c>
      <c r="AB118" s="3">
        <f t="shared" si="51"/>
        <v>260431.06187308917</v>
      </c>
      <c r="AC118" s="3">
        <f t="shared" si="52"/>
        <v>48660.63681376454</v>
      </c>
      <c r="AD118" s="3">
        <f t="shared" si="53"/>
        <v>21021.65059867208</v>
      </c>
    </row>
    <row r="119" spans="5:30" x14ac:dyDescent="0.55000000000000004">
      <c r="E119">
        <v>117</v>
      </c>
      <c r="F119">
        <f t="shared" si="38"/>
        <v>349.5</v>
      </c>
      <c r="G119">
        <f t="shared" si="39"/>
        <v>6.6981519507186862</v>
      </c>
      <c r="H119" s="15">
        <f t="shared" si="30"/>
        <v>17.340825599999992</v>
      </c>
      <c r="I119" s="14">
        <f t="shared" si="40"/>
        <v>3.0422501052631564E-7</v>
      </c>
      <c r="J119" s="14">
        <f t="shared" si="41"/>
        <v>0.95632359009660528</v>
      </c>
      <c r="K119" s="14">
        <f t="shared" si="48"/>
        <v>9.9164076851354643E-4</v>
      </c>
      <c r="L119" s="14" t="str">
        <f t="shared" si="42"/>
        <v>Epidemic ongoing</v>
      </c>
      <c r="M119" s="14">
        <f t="shared" si="31"/>
        <v>1.0567840325375837E-4</v>
      </c>
      <c r="N119" s="14">
        <f t="shared" si="49"/>
        <v>4.2684769134881173E-2</v>
      </c>
      <c r="O119" s="3">
        <f t="shared" si="32"/>
        <v>56523.523805272147</v>
      </c>
      <c r="P119" s="3">
        <f t="shared" si="33"/>
        <v>28261.761902636074</v>
      </c>
      <c r="Q119" s="38">
        <f t="shared" si="43"/>
        <v>5652.3523805272152</v>
      </c>
      <c r="R119" s="38">
        <f t="shared" si="34"/>
        <v>28261.761902636074</v>
      </c>
      <c r="S119" s="38">
        <f t="shared" si="44"/>
        <v>1738261.7619026361</v>
      </c>
      <c r="T119" s="38">
        <f t="shared" si="45"/>
        <v>6023.6689854642273</v>
      </c>
      <c r="U119" s="39">
        <f t="shared" si="46"/>
        <v>0.10656924020194188</v>
      </c>
      <c r="V119" s="38">
        <f t="shared" si="35"/>
        <v>1130.4704761054429</v>
      </c>
      <c r="W119" s="3">
        <f t="shared" si="36"/>
        <v>1016.4704761054429</v>
      </c>
      <c r="X119" s="3">
        <f t="shared" si="37"/>
        <v>531.03523805272141</v>
      </c>
      <c r="Y119" s="3">
        <f t="shared" si="56"/>
        <v>2489555.364493499</v>
      </c>
      <c r="Z119" s="3">
        <f t="shared" si="56"/>
        <v>1244777.6822467495</v>
      </c>
      <c r="AA119" s="3">
        <f t="shared" si="50"/>
        <v>201314777.68224677</v>
      </c>
      <c r="AB119" s="3">
        <f t="shared" si="51"/>
        <v>266454.73085855338</v>
      </c>
      <c r="AC119" s="3">
        <f t="shared" si="52"/>
        <v>49791.107289869986</v>
      </c>
      <c r="AD119" s="3">
        <f t="shared" si="53"/>
        <v>21552.685836724802</v>
      </c>
    </row>
    <row r="120" spans="5:30" x14ac:dyDescent="0.55000000000000004">
      <c r="E120">
        <v>118</v>
      </c>
      <c r="F120">
        <f t="shared" si="38"/>
        <v>352.5</v>
      </c>
      <c r="G120">
        <f t="shared" si="39"/>
        <v>6.7556468172484596</v>
      </c>
      <c r="H120" s="15">
        <f t="shared" si="30"/>
        <v>17.340825599999992</v>
      </c>
      <c r="I120" s="14">
        <f t="shared" si="40"/>
        <v>3.0422501052631564E-7</v>
      </c>
      <c r="J120" s="14">
        <f t="shared" si="41"/>
        <v>0.9553321851804587</v>
      </c>
      <c r="K120" s="14">
        <f t="shared" si="48"/>
        <v>9.9140491614657655E-4</v>
      </c>
      <c r="L120" s="14" t="str">
        <f t="shared" si="42"/>
        <v>Epidemic ongoing</v>
      </c>
      <c r="M120" s="14">
        <f t="shared" si="31"/>
        <v>1.0565360053018001E-4</v>
      </c>
      <c r="N120" s="14">
        <f t="shared" si="49"/>
        <v>4.367640990339472E-2</v>
      </c>
      <c r="O120" s="3">
        <f t="shared" si="32"/>
        <v>56510.080220354866</v>
      </c>
      <c r="P120" s="3">
        <f t="shared" si="33"/>
        <v>28255.040110177433</v>
      </c>
      <c r="Q120" s="38">
        <f t="shared" si="43"/>
        <v>5651.0080220354866</v>
      </c>
      <c r="R120" s="38">
        <f t="shared" si="34"/>
        <v>28255.040110177433</v>
      </c>
      <c r="S120" s="38">
        <f t="shared" si="44"/>
        <v>1738255.0401101774</v>
      </c>
      <c r="T120" s="38">
        <f t="shared" si="45"/>
        <v>6022.2552302202612</v>
      </c>
      <c r="U120" s="39">
        <f t="shared" si="46"/>
        <v>0.10656957496321252</v>
      </c>
      <c r="V120" s="38">
        <f t="shared" si="35"/>
        <v>1130.2016044070974</v>
      </c>
      <c r="W120" s="3">
        <f t="shared" si="36"/>
        <v>1016.2016044070974</v>
      </c>
      <c r="X120" s="3">
        <f t="shared" si="37"/>
        <v>530.90080220354866</v>
      </c>
      <c r="Y120" s="3">
        <f t="shared" si="56"/>
        <v>2546065.4447138538</v>
      </c>
      <c r="Z120" s="3">
        <f t="shared" si="56"/>
        <v>1273032.7223569269</v>
      </c>
      <c r="AA120" s="3">
        <f t="shared" si="50"/>
        <v>203053032.72235695</v>
      </c>
      <c r="AB120" s="3">
        <f t="shared" si="51"/>
        <v>272476.98608877364</v>
      </c>
      <c r="AC120" s="3">
        <f t="shared" si="52"/>
        <v>50921.308894277085</v>
      </c>
      <c r="AD120" s="3">
        <f t="shared" si="53"/>
        <v>22083.586638928351</v>
      </c>
    </row>
    <row r="121" spans="5:30" x14ac:dyDescent="0.55000000000000004">
      <c r="E121">
        <v>119</v>
      </c>
      <c r="F121">
        <f t="shared" si="38"/>
        <v>355.5</v>
      </c>
      <c r="G121">
        <f t="shared" si="39"/>
        <v>6.8131416837782339</v>
      </c>
      <c r="H121" s="15">
        <f t="shared" si="30"/>
        <v>17.340825599999992</v>
      </c>
      <c r="I121" s="14">
        <f t="shared" si="40"/>
        <v>3.0422501052631564E-7</v>
      </c>
      <c r="J121" s="14">
        <f t="shared" si="41"/>
        <v>0.95434204351530627</v>
      </c>
      <c r="K121" s="14">
        <f t="shared" si="48"/>
        <v>9.9014166515243307E-4</v>
      </c>
      <c r="L121" s="14" t="str">
        <f t="shared" si="42"/>
        <v>Epidemic ongoing</v>
      </c>
      <c r="M121" s="14">
        <f t="shared" si="31"/>
        <v>1.0552075179399566E-4</v>
      </c>
      <c r="N121" s="14">
        <f t="shared" si="49"/>
        <v>4.4667814819541296E-2</v>
      </c>
      <c r="O121" s="3">
        <f t="shared" si="32"/>
        <v>56438.074913688688</v>
      </c>
      <c r="P121" s="3">
        <f t="shared" si="33"/>
        <v>28219.037456844344</v>
      </c>
      <c r="Q121" s="38">
        <f t="shared" si="43"/>
        <v>5643.8074913688688</v>
      </c>
      <c r="R121" s="38">
        <f t="shared" si="34"/>
        <v>28219.037456844344</v>
      </c>
      <c r="S121" s="38">
        <f t="shared" si="44"/>
        <v>1738219.0374568442</v>
      </c>
      <c r="T121" s="38">
        <f t="shared" si="45"/>
        <v>6014.6828522577525</v>
      </c>
      <c r="U121" s="39">
        <f t="shared" si="46"/>
        <v>0.10657136802515088</v>
      </c>
      <c r="V121" s="38">
        <f t="shared" si="35"/>
        <v>1128.7614982737739</v>
      </c>
      <c r="W121" s="3">
        <f t="shared" si="36"/>
        <v>1014.7614982737739</v>
      </c>
      <c r="X121" s="3">
        <f t="shared" si="37"/>
        <v>530.1807491368869</v>
      </c>
      <c r="Y121" s="3">
        <f t="shared" si="56"/>
        <v>2602503.5196275422</v>
      </c>
      <c r="Z121" s="3">
        <f t="shared" si="56"/>
        <v>1301251.7598137711</v>
      </c>
      <c r="AA121" s="3">
        <f t="shared" si="50"/>
        <v>204791251.75981379</v>
      </c>
      <c r="AB121" s="3">
        <f t="shared" si="51"/>
        <v>278491.66894103138</v>
      </c>
      <c r="AC121" s="3">
        <f t="shared" si="52"/>
        <v>52050.070392550857</v>
      </c>
      <c r="AD121" s="3">
        <f t="shared" si="53"/>
        <v>22613.767388065236</v>
      </c>
    </row>
    <row r="122" spans="5:30" x14ac:dyDescent="0.55000000000000004">
      <c r="E122">
        <v>120</v>
      </c>
      <c r="F122">
        <f t="shared" si="38"/>
        <v>358.5</v>
      </c>
      <c r="G122">
        <f t="shared" si="39"/>
        <v>6.8706365503080082</v>
      </c>
      <c r="H122" s="15">
        <f t="shared" si="30"/>
        <v>17.340825599999992</v>
      </c>
      <c r="I122" s="14">
        <f t="shared" si="40"/>
        <v>3.0422501052631564E-7</v>
      </c>
      <c r="J122" s="14">
        <f t="shared" si="41"/>
        <v>0.95335418937572824</v>
      </c>
      <c r="K122" s="14">
        <f t="shared" si="48"/>
        <v>9.8785413957802604E-4</v>
      </c>
      <c r="L122" s="14" t="str">
        <f t="shared" si="42"/>
        <v>Epidemic ongoing</v>
      </c>
      <c r="M122" s="14">
        <f t="shared" si="31"/>
        <v>1.0528017473434037E-4</v>
      </c>
      <c r="N122" s="14">
        <f t="shared" si="49"/>
        <v>4.5657956484693729E-2</v>
      </c>
      <c r="O122" s="3">
        <f t="shared" si="32"/>
        <v>56307.685955947483</v>
      </c>
      <c r="P122" s="3">
        <f t="shared" si="33"/>
        <v>28153.842977973742</v>
      </c>
      <c r="Q122" s="38">
        <f t="shared" si="43"/>
        <v>5630.7685955947491</v>
      </c>
      <c r="R122" s="38">
        <f t="shared" si="34"/>
        <v>28153.842977973742</v>
      </c>
      <c r="S122" s="38">
        <f t="shared" si="44"/>
        <v>1738153.8429779736</v>
      </c>
      <c r="T122" s="38">
        <f t="shared" si="45"/>
        <v>6000.9699598574007</v>
      </c>
      <c r="U122" s="39">
        <f t="shared" si="46"/>
        <v>0.10657461513428701</v>
      </c>
      <c r="V122" s="38">
        <f t="shared" si="35"/>
        <v>1126.1537191189498</v>
      </c>
      <c r="W122" s="3">
        <f t="shared" si="36"/>
        <v>1012.1537191189498</v>
      </c>
      <c r="X122" s="3">
        <f t="shared" si="37"/>
        <v>528.87685955947484</v>
      </c>
      <c r="Y122" s="3">
        <f t="shared" si="56"/>
        <v>2658811.2055834895</v>
      </c>
      <c r="Z122" s="3">
        <f t="shared" si="56"/>
        <v>1329405.6027917447</v>
      </c>
      <c r="AA122" s="3">
        <f t="shared" si="50"/>
        <v>206529405.60279176</v>
      </c>
      <c r="AB122" s="3">
        <f t="shared" si="51"/>
        <v>284492.63890088879</v>
      </c>
      <c r="AC122" s="3">
        <f t="shared" si="52"/>
        <v>53176.224111669806</v>
      </c>
      <c r="AD122" s="3">
        <f t="shared" si="53"/>
        <v>23142.64424762471</v>
      </c>
    </row>
    <row r="123" spans="5:30" x14ac:dyDescent="0.55000000000000004">
      <c r="E123">
        <v>121</v>
      </c>
      <c r="F123">
        <f t="shared" si="38"/>
        <v>361.5</v>
      </c>
      <c r="G123">
        <f t="shared" si="39"/>
        <v>6.9281314168377826</v>
      </c>
      <c r="H123" s="15">
        <f t="shared" si="30"/>
        <v>17.340825599999992</v>
      </c>
      <c r="I123" s="14">
        <f t="shared" si="40"/>
        <v>3.0422501052631564E-7</v>
      </c>
      <c r="J123" s="14">
        <f t="shared" si="41"/>
        <v>0.95236963966316646</v>
      </c>
      <c r="K123" s="14">
        <f t="shared" si="48"/>
        <v>9.8454971256178858E-4</v>
      </c>
      <c r="L123" s="14" t="str">
        <f t="shared" si="42"/>
        <v>Epidemic ongoing</v>
      </c>
      <c r="M123" s="14">
        <f t="shared" si="31"/>
        <v>1.049326252352792E-4</v>
      </c>
      <c r="N123" s="14">
        <f t="shared" si="49"/>
        <v>4.6645810624271755E-2</v>
      </c>
      <c r="O123" s="3">
        <f t="shared" si="32"/>
        <v>56119.333616021948</v>
      </c>
      <c r="P123" s="3">
        <f t="shared" si="33"/>
        <v>28059.666808010974</v>
      </c>
      <c r="Q123" s="38">
        <f t="shared" si="43"/>
        <v>5611.933361602195</v>
      </c>
      <c r="R123" s="38">
        <f t="shared" si="34"/>
        <v>28059.666808010974</v>
      </c>
      <c r="S123" s="38">
        <f t="shared" si="44"/>
        <v>1738059.666808011</v>
      </c>
      <c r="T123" s="38">
        <f t="shared" si="45"/>
        <v>5981.1596384109143</v>
      </c>
      <c r="U123" s="39">
        <f t="shared" si="46"/>
        <v>0.10657930615026595</v>
      </c>
      <c r="V123" s="38">
        <f t="shared" si="35"/>
        <v>1122.3866723204389</v>
      </c>
      <c r="W123" s="3">
        <f t="shared" si="36"/>
        <v>1008.3866723204389</v>
      </c>
      <c r="X123" s="3">
        <f t="shared" si="37"/>
        <v>526.99333616021943</v>
      </c>
      <c r="Y123" s="3">
        <f t="shared" si="56"/>
        <v>2714930.5391995115</v>
      </c>
      <c r="Z123" s="3">
        <f t="shared" si="56"/>
        <v>1357465.2695997558</v>
      </c>
      <c r="AA123" s="3">
        <f t="shared" si="50"/>
        <v>208267465.26959977</v>
      </c>
      <c r="AB123" s="3">
        <f t="shared" si="51"/>
        <v>290473.79853929969</v>
      </c>
      <c r="AC123" s="3">
        <f t="shared" si="52"/>
        <v>54298.610783990247</v>
      </c>
      <c r="AD123" s="3">
        <f t="shared" si="53"/>
        <v>23669.63758378493</v>
      </c>
    </row>
    <row r="124" spans="5:30" x14ac:dyDescent="0.55000000000000004">
      <c r="E124">
        <v>122</v>
      </c>
      <c r="F124">
        <f t="shared" si="38"/>
        <v>364.5</v>
      </c>
      <c r="G124">
        <f t="shared" si="39"/>
        <v>6.9856262833675569</v>
      </c>
      <c r="H124" s="15">
        <f t="shared" si="30"/>
        <v>17.340825599999992</v>
      </c>
      <c r="I124" s="14">
        <f t="shared" si="40"/>
        <v>3.0422501052631564E-7</v>
      </c>
      <c r="J124" s="14">
        <f t="shared" si="41"/>
        <v>0.95138939970582426</v>
      </c>
      <c r="K124" s="14">
        <f t="shared" si="48"/>
        <v>9.8023995734219938E-4</v>
      </c>
      <c r="L124" s="14" t="str">
        <f t="shared" si="42"/>
        <v>Epidemic ongoing</v>
      </c>
      <c r="M124" s="14">
        <f t="shared" si="31"/>
        <v>1.0447929256286486E-4</v>
      </c>
      <c r="N124" s="14">
        <f t="shared" si="49"/>
        <v>4.7630360336833544E-2</v>
      </c>
      <c r="O124" s="3">
        <f t="shared" si="32"/>
        <v>55873.677568505365</v>
      </c>
      <c r="P124" s="3">
        <f t="shared" si="33"/>
        <v>27936.838784252683</v>
      </c>
      <c r="Q124" s="38">
        <f t="shared" si="43"/>
        <v>5587.3677568505373</v>
      </c>
      <c r="R124" s="38">
        <f t="shared" si="34"/>
        <v>27936.838784252683</v>
      </c>
      <c r="S124" s="38">
        <f t="shared" si="44"/>
        <v>1737936.8387842528</v>
      </c>
      <c r="T124" s="38">
        <f t="shared" si="45"/>
        <v>5955.3196760832971</v>
      </c>
      <c r="U124" s="39">
        <f t="shared" si="46"/>
        <v>0.106585425109733</v>
      </c>
      <c r="V124" s="38">
        <f t="shared" si="35"/>
        <v>1117.4735513701073</v>
      </c>
      <c r="W124" s="3">
        <f t="shared" si="36"/>
        <v>1003.4735513701073</v>
      </c>
      <c r="X124" s="3">
        <f t="shared" si="37"/>
        <v>524.53677568505361</v>
      </c>
      <c r="Y124" s="3">
        <f t="shared" si="56"/>
        <v>2770804.216768017</v>
      </c>
      <c r="Z124" s="3">
        <f t="shared" si="56"/>
        <v>1385402.1083840085</v>
      </c>
      <c r="AA124" s="3">
        <f t="shared" si="50"/>
        <v>210005402.10838401</v>
      </c>
      <c r="AB124" s="3">
        <f t="shared" si="51"/>
        <v>296429.11821538297</v>
      </c>
      <c r="AC124" s="3">
        <f t="shared" si="52"/>
        <v>55416.084335360356</v>
      </c>
      <c r="AD124" s="3">
        <f t="shared" si="53"/>
        <v>24194.174359469984</v>
      </c>
    </row>
    <row r="125" spans="5:30" x14ac:dyDescent="0.55000000000000004">
      <c r="E125">
        <v>123</v>
      </c>
      <c r="F125">
        <f t="shared" si="38"/>
        <v>367.5</v>
      </c>
      <c r="G125">
        <f t="shared" si="39"/>
        <v>7.0431211498973303</v>
      </c>
      <c r="H125" s="15">
        <f t="shared" si="30"/>
        <v>17.340825599999992</v>
      </c>
      <c r="I125" s="14">
        <f t="shared" si="40"/>
        <v>3.0422501052631564E-7</v>
      </c>
      <c r="J125" s="14">
        <f t="shared" si="41"/>
        <v>0.95041445914450395</v>
      </c>
      <c r="K125" s="14">
        <f t="shared" si="48"/>
        <v>9.7494056132030327E-4</v>
      </c>
      <c r="L125" s="14" t="str">
        <f t="shared" si="42"/>
        <v>Epidemic ongoing</v>
      </c>
      <c r="M125" s="14">
        <f t="shared" si="31"/>
        <v>1.0392179083709316E-4</v>
      </c>
      <c r="N125" s="14">
        <f t="shared" si="49"/>
        <v>4.8610600294175743E-2</v>
      </c>
      <c r="O125" s="3">
        <f t="shared" si="32"/>
        <v>55571.611995257284</v>
      </c>
      <c r="P125" s="3">
        <f t="shared" si="33"/>
        <v>27785.805997628642</v>
      </c>
      <c r="Q125" s="38">
        <f t="shared" si="43"/>
        <v>5557.161199525729</v>
      </c>
      <c r="R125" s="38">
        <f t="shared" si="34"/>
        <v>27785.805997628642</v>
      </c>
      <c r="S125" s="38">
        <f t="shared" si="44"/>
        <v>1737785.8059976287</v>
      </c>
      <c r="T125" s="38">
        <f t="shared" si="45"/>
        <v>5923.5420777143099</v>
      </c>
      <c r="U125" s="39">
        <f t="shared" si="46"/>
        <v>0.10659295033982188</v>
      </c>
      <c r="V125" s="38">
        <f t="shared" si="35"/>
        <v>1111.4322399051457</v>
      </c>
      <c r="W125" s="3">
        <f t="shared" si="36"/>
        <v>997.43223990514571</v>
      </c>
      <c r="X125" s="3">
        <f t="shared" si="37"/>
        <v>521.51611995257281</v>
      </c>
      <c r="Y125" s="3">
        <f t="shared" si="56"/>
        <v>2826375.8287632745</v>
      </c>
      <c r="Z125" s="3">
        <f t="shared" si="56"/>
        <v>1413187.9143816372</v>
      </c>
      <c r="AA125" s="3">
        <f t="shared" si="50"/>
        <v>211743187.91438165</v>
      </c>
      <c r="AB125" s="3">
        <f t="shared" si="51"/>
        <v>302352.66029309726</v>
      </c>
      <c r="AC125" s="3">
        <f t="shared" si="52"/>
        <v>56527.516575265501</v>
      </c>
      <c r="AD125" s="3">
        <f t="shared" si="53"/>
        <v>24715.690479422556</v>
      </c>
    </row>
    <row r="126" spans="5:30" x14ac:dyDescent="0.55000000000000004">
      <c r="E126">
        <v>124</v>
      </c>
      <c r="F126">
        <f t="shared" si="38"/>
        <v>370.5</v>
      </c>
      <c r="G126">
        <f t="shared" si="39"/>
        <v>7.1006160164271046</v>
      </c>
      <c r="H126" s="15">
        <f t="shared" si="30"/>
        <v>17.340825599999992</v>
      </c>
      <c r="I126" s="14">
        <f t="shared" si="40"/>
        <v>3.0422501052631564E-7</v>
      </c>
      <c r="J126" s="14">
        <f t="shared" si="41"/>
        <v>0.94944578794021872</v>
      </c>
      <c r="K126" s="14">
        <f t="shared" si="48"/>
        <v>9.686712042852319E-4</v>
      </c>
      <c r="L126" s="14" t="str">
        <f t="shared" si="42"/>
        <v>Epidemic ongoing</v>
      </c>
      <c r="M126" s="14">
        <f t="shared" si="31"/>
        <v>1.0326214689366608E-4</v>
      </c>
      <c r="N126" s="14">
        <f t="shared" si="49"/>
        <v>4.9585540855496046E-2</v>
      </c>
      <c r="O126" s="3">
        <f t="shared" si="32"/>
        <v>55214.258644258218</v>
      </c>
      <c r="P126" s="3">
        <f t="shared" si="33"/>
        <v>27607.129322129109</v>
      </c>
      <c r="Q126" s="38">
        <f t="shared" si="43"/>
        <v>5521.4258644258225</v>
      </c>
      <c r="R126" s="38">
        <f t="shared" si="34"/>
        <v>27607.129322129109</v>
      </c>
      <c r="S126" s="38">
        <f t="shared" si="44"/>
        <v>1737607.1293221291</v>
      </c>
      <c r="T126" s="38">
        <f t="shared" si="45"/>
        <v>5885.9423729389673</v>
      </c>
      <c r="U126" s="39">
        <f t="shared" si="46"/>
        <v>0.10660185461986732</v>
      </c>
      <c r="V126" s="38">
        <f t="shared" si="35"/>
        <v>1104.2851728851645</v>
      </c>
      <c r="W126" s="3">
        <f t="shared" si="36"/>
        <v>990.28517288516446</v>
      </c>
      <c r="X126" s="3">
        <f t="shared" si="37"/>
        <v>517.94258644258218</v>
      </c>
      <c r="Y126" s="3">
        <f t="shared" si="56"/>
        <v>2881590.0874075326</v>
      </c>
      <c r="Z126" s="3">
        <f t="shared" si="56"/>
        <v>1440795.0437037663</v>
      </c>
      <c r="AA126" s="3">
        <f t="shared" si="50"/>
        <v>213480795.04370379</v>
      </c>
      <c r="AB126" s="3">
        <f t="shared" si="51"/>
        <v>308238.60266603623</v>
      </c>
      <c r="AC126" s="3">
        <f t="shared" si="52"/>
        <v>57631.801748150669</v>
      </c>
      <c r="AD126" s="3">
        <f t="shared" si="53"/>
        <v>25233.633065865139</v>
      </c>
    </row>
    <row r="127" spans="5:30" x14ac:dyDescent="0.55000000000000004">
      <c r="E127">
        <v>125</v>
      </c>
      <c r="F127">
        <f t="shared" si="38"/>
        <v>373.5</v>
      </c>
      <c r="G127">
        <f t="shared" si="39"/>
        <v>7.1581108829568789</v>
      </c>
      <c r="H127" s="15">
        <f t="shared" si="30"/>
        <v>17.340825599999992</v>
      </c>
      <c r="I127" s="14">
        <f t="shared" si="40"/>
        <v>3.0422501052631564E-7</v>
      </c>
      <c r="J127" s="14">
        <f t="shared" si="41"/>
        <v>0.94848433253776954</v>
      </c>
      <c r="K127" s="14">
        <f t="shared" si="48"/>
        <v>9.6145540244918504E-4</v>
      </c>
      <c r="L127" s="14" t="str">
        <f t="shared" si="42"/>
        <v>Epidemic ongoing</v>
      </c>
      <c r="M127" s="14">
        <f t="shared" si="31"/>
        <v>1.0250278469299217E-4</v>
      </c>
      <c r="N127" s="14">
        <f t="shared" si="49"/>
        <v>5.0554212059781278E-2</v>
      </c>
      <c r="O127" s="3">
        <f t="shared" si="32"/>
        <v>54802.957939603548</v>
      </c>
      <c r="P127" s="3">
        <f t="shared" si="33"/>
        <v>27401.478969801774</v>
      </c>
      <c r="Q127" s="38">
        <f t="shared" si="43"/>
        <v>5480.2957939603548</v>
      </c>
      <c r="R127" s="38">
        <f t="shared" si="34"/>
        <v>27401.478969801774</v>
      </c>
      <c r="S127" s="38">
        <f t="shared" si="44"/>
        <v>1737401.4789698017</v>
      </c>
      <c r="T127" s="38">
        <f t="shared" si="45"/>
        <v>5842.6587275005541</v>
      </c>
      <c r="U127" s="39">
        <f t="shared" si="46"/>
        <v>0.10661210538926652</v>
      </c>
      <c r="V127" s="38">
        <f t="shared" si="35"/>
        <v>1096.059158792071</v>
      </c>
      <c r="W127" s="3">
        <f t="shared" si="36"/>
        <v>982.059158792071</v>
      </c>
      <c r="X127" s="3">
        <f t="shared" si="37"/>
        <v>513.82957939603546</v>
      </c>
      <c r="Y127" s="3">
        <f t="shared" si="56"/>
        <v>2936393.045347136</v>
      </c>
      <c r="Z127" s="3">
        <f t="shared" si="56"/>
        <v>1468196.522673568</v>
      </c>
      <c r="AA127" s="3">
        <f t="shared" si="50"/>
        <v>215218196.52267361</v>
      </c>
      <c r="AB127" s="3">
        <f t="shared" si="51"/>
        <v>314081.26139353676</v>
      </c>
      <c r="AC127" s="3">
        <f t="shared" si="52"/>
        <v>58727.86090694274</v>
      </c>
      <c r="AD127" s="3">
        <f t="shared" si="53"/>
        <v>25747.462645261174</v>
      </c>
    </row>
    <row r="128" spans="5:30" x14ac:dyDescent="0.55000000000000004">
      <c r="E128">
        <v>126</v>
      </c>
      <c r="F128">
        <f t="shared" si="38"/>
        <v>376.5</v>
      </c>
      <c r="G128">
        <f t="shared" si="39"/>
        <v>7.2156057494866532</v>
      </c>
      <c r="H128" s="15">
        <f t="shared" si="30"/>
        <v>17.340825599999992</v>
      </c>
      <c r="I128" s="14">
        <f t="shared" si="40"/>
        <v>3.0422501052631564E-7</v>
      </c>
      <c r="J128" s="14">
        <f t="shared" si="41"/>
        <v>0.94753101221733183</v>
      </c>
      <c r="K128" s="14">
        <f t="shared" si="48"/>
        <v>9.5332032043771164E-4</v>
      </c>
      <c r="L128" s="14" t="str">
        <f t="shared" si="42"/>
        <v>Epidemic ongoing</v>
      </c>
      <c r="M128" s="14">
        <f t="shared" si="31"/>
        <v>1.0164650648286569E-4</v>
      </c>
      <c r="N128" s="14">
        <f t="shared" si="49"/>
        <v>5.1515667462230463E-2</v>
      </c>
      <c r="O128" s="3">
        <f t="shared" si="32"/>
        <v>54339.258264949567</v>
      </c>
      <c r="P128" s="3">
        <f t="shared" si="33"/>
        <v>27169.629132474784</v>
      </c>
      <c r="Q128" s="38">
        <f t="shared" si="43"/>
        <v>5433.9258264949567</v>
      </c>
      <c r="R128" s="38">
        <f t="shared" si="34"/>
        <v>27169.629132474784</v>
      </c>
      <c r="S128" s="38">
        <f t="shared" si="44"/>
        <v>1737169.6291324748</v>
      </c>
      <c r="T128" s="38">
        <f t="shared" si="45"/>
        <v>5793.850869523345</v>
      </c>
      <c r="U128" s="39">
        <f t="shared" si="46"/>
        <v>0.10662366499876481</v>
      </c>
      <c r="V128" s="38">
        <f t="shared" si="35"/>
        <v>1086.7851652989914</v>
      </c>
      <c r="W128" s="3">
        <f t="shared" si="36"/>
        <v>972.78516529899139</v>
      </c>
      <c r="X128" s="3">
        <f t="shared" si="37"/>
        <v>509.19258264949571</v>
      </c>
      <c r="Y128" s="3">
        <f t="shared" si="56"/>
        <v>2990732.3036120855</v>
      </c>
      <c r="Z128" s="3">
        <f t="shared" si="56"/>
        <v>1495366.1518060428</v>
      </c>
      <c r="AA128" s="3">
        <f t="shared" si="50"/>
        <v>216955366.15180609</v>
      </c>
      <c r="AB128" s="3">
        <f t="shared" si="51"/>
        <v>319875.11226306012</v>
      </c>
      <c r="AC128" s="3">
        <f t="shared" si="52"/>
        <v>59814.646072241732</v>
      </c>
      <c r="AD128" s="3">
        <f t="shared" si="53"/>
        <v>26256.655227910669</v>
      </c>
    </row>
    <row r="129" spans="5:30" x14ac:dyDescent="0.55000000000000004">
      <c r="E129">
        <v>127</v>
      </c>
      <c r="F129">
        <f t="shared" si="38"/>
        <v>379.5</v>
      </c>
      <c r="G129">
        <f t="shared" si="39"/>
        <v>7.2731006160164275</v>
      </c>
      <c r="H129" s="15">
        <f t="shared" si="30"/>
        <v>17.340825599999992</v>
      </c>
      <c r="I129" s="14">
        <f t="shared" si="40"/>
        <v>3.0422501052631564E-7</v>
      </c>
      <c r="J129" s="14">
        <f t="shared" si="41"/>
        <v>0.94658671566349095</v>
      </c>
      <c r="K129" s="14">
        <f t="shared" si="48"/>
        <v>9.4429655384087319E-4</v>
      </c>
      <c r="L129" s="14" t="str">
        <f t="shared" si="42"/>
        <v>Epidemic ongoing</v>
      </c>
      <c r="M129" s="14">
        <f t="shared" si="31"/>
        <v>1.0069647096671611E-4</v>
      </c>
      <c r="N129" s="14">
        <f t="shared" si="49"/>
        <v>5.2468987782668175E-2</v>
      </c>
      <c r="O129" s="3">
        <f t="shared" si="32"/>
        <v>53824.903568929774</v>
      </c>
      <c r="P129" s="3">
        <f t="shared" si="33"/>
        <v>26912.451784464887</v>
      </c>
      <c r="Q129" s="38">
        <f t="shared" si="43"/>
        <v>5382.4903568929776</v>
      </c>
      <c r="R129" s="38">
        <f t="shared" si="34"/>
        <v>26912.451784464887</v>
      </c>
      <c r="S129" s="38">
        <f t="shared" si="44"/>
        <v>1736912.451784465</v>
      </c>
      <c r="T129" s="38">
        <f t="shared" si="45"/>
        <v>5739.6988451028183</v>
      </c>
      <c r="U129" s="39">
        <f t="shared" si="46"/>
        <v>0.10663649100183503</v>
      </c>
      <c r="V129" s="38">
        <f t="shared" si="35"/>
        <v>1076.4980713785956</v>
      </c>
      <c r="W129" s="3">
        <f t="shared" si="36"/>
        <v>962.49807137859557</v>
      </c>
      <c r="X129" s="3">
        <f t="shared" si="37"/>
        <v>504.0490356892978</v>
      </c>
      <c r="Y129" s="3">
        <f t="shared" si="56"/>
        <v>3044557.2071810155</v>
      </c>
      <c r="Z129" s="3">
        <f t="shared" si="56"/>
        <v>1522278.6035905078</v>
      </c>
      <c r="AA129" s="3">
        <f t="shared" si="50"/>
        <v>218692278.60359055</v>
      </c>
      <c r="AB129" s="3">
        <f t="shared" si="51"/>
        <v>325614.81110816292</v>
      </c>
      <c r="AC129" s="3">
        <f t="shared" si="52"/>
        <v>60891.144143620331</v>
      </c>
      <c r="AD129" s="3">
        <f t="shared" si="53"/>
        <v>26760.704263599968</v>
      </c>
    </row>
    <row r="130" spans="5:30" x14ac:dyDescent="0.55000000000000004">
      <c r="E130">
        <v>128</v>
      </c>
      <c r="F130">
        <f t="shared" si="38"/>
        <v>382.5</v>
      </c>
      <c r="G130">
        <f t="shared" si="39"/>
        <v>7.330595482546201</v>
      </c>
      <c r="H130" s="15">
        <f t="shared" si="30"/>
        <v>17.340825599999992</v>
      </c>
      <c r="I130" s="14">
        <f t="shared" si="40"/>
        <v>3.0422501052631564E-7</v>
      </c>
      <c r="J130" s="14">
        <f t="shared" si="41"/>
        <v>0.94565229777816273</v>
      </c>
      <c r="K130" s="14">
        <f t="shared" si="48"/>
        <v>9.3441788532822034E-4</v>
      </c>
      <c r="L130" s="14" t="str">
        <f t="shared" si="42"/>
        <v>Epidemic ongoing</v>
      </c>
      <c r="M130" s="14">
        <f t="shared" si="31"/>
        <v>9.9656168768905666E-5</v>
      </c>
      <c r="N130" s="14">
        <f t="shared" si="49"/>
        <v>5.3413284336509048E-2</v>
      </c>
      <c r="O130" s="3">
        <f t="shared" si="32"/>
        <v>53261.819463708562</v>
      </c>
      <c r="P130" s="3">
        <f t="shared" si="33"/>
        <v>26630.909731854281</v>
      </c>
      <c r="Q130" s="38">
        <f t="shared" si="43"/>
        <v>5326.1819463708562</v>
      </c>
      <c r="R130" s="38">
        <f t="shared" si="34"/>
        <v>26630.909731854281</v>
      </c>
      <c r="S130" s="38">
        <f t="shared" si="44"/>
        <v>1736630.9097318542</v>
      </c>
      <c r="T130" s="38">
        <f t="shared" si="45"/>
        <v>5680.4016198276231</v>
      </c>
      <c r="U130" s="39">
        <f t="shared" si="46"/>
        <v>0.10665053648229431</v>
      </c>
      <c r="V130" s="38">
        <f t="shared" si="35"/>
        <v>1065.2363892741712</v>
      </c>
      <c r="W130" s="3">
        <f t="shared" si="36"/>
        <v>951.23638927417119</v>
      </c>
      <c r="X130" s="3">
        <f t="shared" si="37"/>
        <v>498.41819463708561</v>
      </c>
      <c r="Y130" s="3">
        <f t="shared" si="56"/>
        <v>3097819.026644724</v>
      </c>
      <c r="Z130" s="3">
        <f t="shared" si="56"/>
        <v>1548909.513322362</v>
      </c>
      <c r="AA130" s="3">
        <f t="shared" si="50"/>
        <v>220428909.51332241</v>
      </c>
      <c r="AB130" s="3">
        <f t="shared" si="51"/>
        <v>331295.21272799053</v>
      </c>
      <c r="AC130" s="3">
        <f t="shared" si="52"/>
        <v>61956.380532894502</v>
      </c>
      <c r="AD130" s="3">
        <f t="shared" si="53"/>
        <v>27259.122458237052</v>
      </c>
    </row>
    <row r="131" spans="5:30" x14ac:dyDescent="0.55000000000000004">
      <c r="E131">
        <v>129</v>
      </c>
      <c r="F131">
        <f t="shared" si="38"/>
        <v>385.5</v>
      </c>
      <c r="G131">
        <f t="shared" si="39"/>
        <v>7.3880903490759753</v>
      </c>
      <c r="H131" s="15">
        <f t="shared" ref="H131:H194" si="57">IF(F131&lt;$C$10,IF(F131&lt;$C$9,$C$8*$C$4*$C$3,$C$8*$C$4*$C$3*(1-$C$19)),IF(F131&lt;$C$9,$C$8*$C$4*$C$23,$C$8*$C$4*$C$23*(1-$C$19)))</f>
        <v>17.340825599999992</v>
      </c>
      <c r="I131" s="14">
        <f t="shared" si="40"/>
        <v>3.0422501052631564E-7</v>
      </c>
      <c r="J131" s="14">
        <f t="shared" si="41"/>
        <v>0.94472857676049093</v>
      </c>
      <c r="K131" s="14">
        <f t="shared" si="48"/>
        <v>9.2372101767179693E-4</v>
      </c>
      <c r="L131" s="14" t="str">
        <f t="shared" si="42"/>
        <v>Epidemic ongoing</v>
      </c>
      <c r="M131" s="14">
        <f t="shared" ref="M131:M194" si="58">K131*U131</f>
        <v>9.8529395522998757E-5</v>
      </c>
      <c r="N131" s="14">
        <f t="shared" si="49"/>
        <v>5.4347702221837269E-2</v>
      </c>
      <c r="O131" s="3">
        <f t="shared" ref="O131:O194" si="59">K131*$D$6</f>
        <v>52652.098007292429</v>
      </c>
      <c r="P131" s="3">
        <f t="shared" ref="P131:P194" si="60">O131*(1-$C$5)</f>
        <v>26326.049003646214</v>
      </c>
      <c r="Q131" s="38">
        <f t="shared" si="43"/>
        <v>5265.2098007292434</v>
      </c>
      <c r="R131" s="38">
        <f t="shared" ref="R131:R194" si="61">O131*$C$5</f>
        <v>26326.049003646214</v>
      </c>
      <c r="S131" s="38">
        <f t="shared" si="44"/>
        <v>1736326.0490036462</v>
      </c>
      <c r="T131" s="38">
        <f t="shared" si="45"/>
        <v>5616.1755448109298</v>
      </c>
      <c r="U131" s="39">
        <f t="shared" si="46"/>
        <v>0.10666575041384063</v>
      </c>
      <c r="V131" s="38">
        <f t="shared" ref="V131:V194" si="62">P131*$C$14</f>
        <v>1053.0419601458486</v>
      </c>
      <c r="W131" s="3">
        <f t="shared" ref="W131:W194" si="63">IF(V131&gt;($C$6*1000000*$C$15),V131-($C$6*1000000*$C$15),0)</f>
        <v>939.04196014584863</v>
      </c>
      <c r="X131" s="3">
        <f t="shared" ref="X131:X194" si="64">((V131-W131)*$C$16)+(W131*$C$17)</f>
        <v>492.32098007292433</v>
      </c>
      <c r="Y131" s="3">
        <f t="shared" si="56"/>
        <v>3150471.1246520164</v>
      </c>
      <c r="Z131" s="3">
        <f t="shared" si="56"/>
        <v>1575235.5623260082</v>
      </c>
      <c r="AA131" s="3">
        <f t="shared" si="50"/>
        <v>222165235.56232607</v>
      </c>
      <c r="AB131" s="3">
        <f t="shared" si="51"/>
        <v>336911.38827280147</v>
      </c>
      <c r="AC131" s="3">
        <f t="shared" si="52"/>
        <v>63009.422493040351</v>
      </c>
      <c r="AD131" s="3">
        <f t="shared" si="53"/>
        <v>27751.443438309976</v>
      </c>
    </row>
    <row r="132" spans="5:30" x14ac:dyDescent="0.55000000000000004">
      <c r="E132">
        <v>130</v>
      </c>
      <c r="F132">
        <f t="shared" ref="F132:F195" si="65">(E132-0.5)*$C$4</f>
        <v>388.5</v>
      </c>
      <c r="G132">
        <f t="shared" ref="G132:G195" si="66">F132*7/365.25</f>
        <v>7.4455852156057496</v>
      </c>
      <c r="H132" s="15">
        <f t="shared" si="57"/>
        <v>17.340825599999992</v>
      </c>
      <c r="I132" s="14">
        <f t="shared" ref="I132:I195" si="67">H132/$D$6</f>
        <v>3.0422501052631564E-7</v>
      </c>
      <c r="J132" s="14">
        <f t="shared" ref="J132:J195" si="68">IF(AND(F131&gt;$C$10,F131&lt;$C$12),(J131-I131)*((1-K131+(M131*$C$20))^$C$23),(J131-I131)*((1-K131+(M131*$C$20))^$C$3))</f>
        <v>0.94381633147320498</v>
      </c>
      <c r="K132" s="14">
        <f t="shared" si="48"/>
        <v>9.12245287285951E-4</v>
      </c>
      <c r="L132" s="14" t="str">
        <f t="shared" ref="L132:L195" si="69">IF(K132*$D$6&lt;0.1,"Eliminated",IF(K132*$D$6&lt;1,"Possibly eliminated",IF(K132*$D$6&lt;10,"Approaching elimination", "Epidemic ongoing")))</f>
        <v>Epidemic ongoing</v>
      </c>
      <c r="M132" s="14">
        <f t="shared" si="58"/>
        <v>9.7320222936090077E-5</v>
      </c>
      <c r="N132" s="14">
        <f t="shared" si="49"/>
        <v>5.5271423239509065E-2</v>
      </c>
      <c r="O132" s="3">
        <f t="shared" si="59"/>
        <v>51997.981375299205</v>
      </c>
      <c r="P132" s="3">
        <f t="shared" si="60"/>
        <v>25998.990687649602</v>
      </c>
      <c r="Q132" s="38">
        <f t="shared" ref="Q132:Q195" si="70">P132*$C$13</f>
        <v>5199.7981375299205</v>
      </c>
      <c r="R132" s="38">
        <f t="shared" si="61"/>
        <v>25998.990687649602</v>
      </c>
      <c r="S132" s="38">
        <f t="shared" ref="S132:S195" si="71">($D$6*$C$7*$C$4)+P132</f>
        <v>1735998.9906876497</v>
      </c>
      <c r="T132" s="38">
        <f t="shared" ref="T132:T195" si="72">IF(($D$18*$C$4)&gt;Q132,Q132+((($D$18*$C$4)-Q132)*(P132-Q132)/S132),$D$18*$C$4)</f>
        <v>5547.2527073571346</v>
      </c>
      <c r="U132" s="39">
        <f t="shared" ref="U132:U195" si="73">IF(O132&gt;0.1,T132/O132,0)</f>
        <v>0.10668207804682715</v>
      </c>
      <c r="V132" s="38">
        <f t="shared" si="62"/>
        <v>1039.9596275059841</v>
      </c>
      <c r="W132" s="3">
        <f t="shared" si="63"/>
        <v>925.95962750598414</v>
      </c>
      <c r="X132" s="3">
        <f t="shared" si="64"/>
        <v>485.77981375299208</v>
      </c>
      <c r="Y132" s="3">
        <f t="shared" ref="Y132:Z147" si="74">O132+Y131</f>
        <v>3202469.1060273158</v>
      </c>
      <c r="Z132" s="3">
        <f t="shared" si="74"/>
        <v>1601234.5530136579</v>
      </c>
      <c r="AA132" s="3">
        <f t="shared" si="50"/>
        <v>223901234.55301371</v>
      </c>
      <c r="AB132" s="3">
        <f t="shared" si="51"/>
        <v>342458.64098015858</v>
      </c>
      <c r="AC132" s="3">
        <f t="shared" si="52"/>
        <v>64049.382120546332</v>
      </c>
      <c r="AD132" s="3">
        <f t="shared" si="53"/>
        <v>28237.22325206297</v>
      </c>
    </row>
    <row r="133" spans="5:30" x14ac:dyDescent="0.55000000000000004">
      <c r="E133">
        <v>131</v>
      </c>
      <c r="F133">
        <f t="shared" si="65"/>
        <v>391.5</v>
      </c>
      <c r="G133">
        <f t="shared" si="66"/>
        <v>7.5030800821355239</v>
      </c>
      <c r="H133" s="15">
        <f t="shared" si="57"/>
        <v>17.340825599999992</v>
      </c>
      <c r="I133" s="14">
        <f t="shared" si="67"/>
        <v>3.0422501052631564E-7</v>
      </c>
      <c r="J133" s="14">
        <f t="shared" si="68"/>
        <v>0.94291629911111841</v>
      </c>
      <c r="K133" s="14">
        <f t="shared" ref="K133:K196" si="75">IF(L132="Eliminated",0,J132-J133)</f>
        <v>9.00032362086578E-4</v>
      </c>
      <c r="L133" s="14" t="str">
        <f t="shared" si="69"/>
        <v>Epidemic ongoing</v>
      </c>
      <c r="M133" s="14">
        <f t="shared" si="58"/>
        <v>9.6032968202789133E-5</v>
      </c>
      <c r="N133" s="14">
        <f t="shared" ref="N133:N196" si="76">N132+K132</f>
        <v>5.6183668526795016E-2</v>
      </c>
      <c r="O133" s="3">
        <f t="shared" si="59"/>
        <v>51301.844638934948</v>
      </c>
      <c r="P133" s="3">
        <f t="shared" si="60"/>
        <v>25650.922319467474</v>
      </c>
      <c r="Q133" s="38">
        <f t="shared" si="70"/>
        <v>5130.1844638934954</v>
      </c>
      <c r="R133" s="38">
        <f t="shared" si="61"/>
        <v>25650.922319467474</v>
      </c>
      <c r="S133" s="38">
        <f t="shared" si="71"/>
        <v>1735650.9223194674</v>
      </c>
      <c r="T133" s="38">
        <f t="shared" si="72"/>
        <v>5473.8791875589804</v>
      </c>
      <c r="U133" s="39">
        <f t="shared" si="73"/>
        <v>0.10669946131731572</v>
      </c>
      <c r="V133" s="38">
        <f t="shared" si="62"/>
        <v>1026.036892778699</v>
      </c>
      <c r="W133" s="3">
        <f t="shared" si="63"/>
        <v>912.03689277869898</v>
      </c>
      <c r="X133" s="3">
        <f t="shared" si="64"/>
        <v>478.8184463893495</v>
      </c>
      <c r="Y133" s="3">
        <f t="shared" si="74"/>
        <v>3253770.9506662507</v>
      </c>
      <c r="Z133" s="3">
        <f t="shared" si="74"/>
        <v>1626885.4753331253</v>
      </c>
      <c r="AA133" s="3">
        <f t="shared" ref="AA133:AA196" si="77">S133+AA132</f>
        <v>225636885.47533318</v>
      </c>
      <c r="AB133" s="3">
        <f t="shared" si="51"/>
        <v>347932.52016771754</v>
      </c>
      <c r="AC133" s="3">
        <f t="shared" si="52"/>
        <v>65075.41901332503</v>
      </c>
      <c r="AD133" s="3">
        <f t="shared" si="53"/>
        <v>28716.041698452318</v>
      </c>
    </row>
    <row r="134" spans="5:30" x14ac:dyDescent="0.55000000000000004">
      <c r="E134">
        <v>132</v>
      </c>
      <c r="F134">
        <f t="shared" si="65"/>
        <v>394.5</v>
      </c>
      <c r="G134">
        <f t="shared" si="66"/>
        <v>7.5605749486652973</v>
      </c>
      <c r="H134" s="15">
        <f t="shared" si="57"/>
        <v>17.340825599999992</v>
      </c>
      <c r="I134" s="14">
        <f t="shared" si="67"/>
        <v>3.0422501052631564E-7</v>
      </c>
      <c r="J134" s="14">
        <f t="shared" si="68"/>
        <v>0.94202917318352775</v>
      </c>
      <c r="K134" s="14">
        <f t="shared" si="75"/>
        <v>8.8712592759065956E-4</v>
      </c>
      <c r="L134" s="14" t="str">
        <f t="shared" si="69"/>
        <v>Epidemic ongoing</v>
      </c>
      <c r="M134" s="14">
        <f t="shared" si="58"/>
        <v>9.4672162155768282E-5</v>
      </c>
      <c r="N134" s="14">
        <f t="shared" si="76"/>
        <v>5.7083700888881594E-2</v>
      </c>
      <c r="O134" s="3">
        <f t="shared" si="59"/>
        <v>50566.177872667598</v>
      </c>
      <c r="P134" s="3">
        <f t="shared" si="60"/>
        <v>25283.088936333799</v>
      </c>
      <c r="Q134" s="38">
        <f t="shared" si="70"/>
        <v>5056.6177872667604</v>
      </c>
      <c r="R134" s="38">
        <f t="shared" si="61"/>
        <v>25283.088936333799</v>
      </c>
      <c r="S134" s="38">
        <f t="shared" si="71"/>
        <v>1735283.0889363338</v>
      </c>
      <c r="T134" s="38">
        <f t="shared" si="72"/>
        <v>5396.3132428787922</v>
      </c>
      <c r="U134" s="39">
        <f t="shared" si="73"/>
        <v>0.10671783927326742</v>
      </c>
      <c r="V134" s="38">
        <f t="shared" si="62"/>
        <v>1011.323557453352</v>
      </c>
      <c r="W134" s="3">
        <f t="shared" si="63"/>
        <v>897.32355745335201</v>
      </c>
      <c r="X134" s="3">
        <f t="shared" si="64"/>
        <v>471.46177872667602</v>
      </c>
      <c r="Y134" s="3">
        <f t="shared" si="74"/>
        <v>3304337.1285389182</v>
      </c>
      <c r="Z134" s="3">
        <f t="shared" si="74"/>
        <v>1652168.5642694591</v>
      </c>
      <c r="AA134" s="3">
        <f t="shared" si="77"/>
        <v>227372168.56426951</v>
      </c>
      <c r="AB134" s="3">
        <f t="shared" si="51"/>
        <v>353328.8334105963</v>
      </c>
      <c r="AC134" s="3">
        <f t="shared" si="52"/>
        <v>66086.742570778384</v>
      </c>
      <c r="AD134" s="3">
        <f t="shared" si="53"/>
        <v>29187.503477178994</v>
      </c>
    </row>
    <row r="135" spans="5:30" x14ac:dyDescent="0.55000000000000004">
      <c r="E135">
        <v>133</v>
      </c>
      <c r="F135">
        <f t="shared" si="65"/>
        <v>397.5</v>
      </c>
      <c r="G135">
        <f t="shared" si="66"/>
        <v>7.6180698151950716</v>
      </c>
      <c r="H135" s="15">
        <f t="shared" si="57"/>
        <v>17.340825599999992</v>
      </c>
      <c r="I135" s="14">
        <f t="shared" si="67"/>
        <v>3.0422501052631564E-7</v>
      </c>
      <c r="J135" s="14">
        <f t="shared" si="68"/>
        <v>0.94115560181831059</v>
      </c>
      <c r="K135" s="14">
        <f t="shared" si="75"/>
        <v>8.7357136521715173E-4</v>
      </c>
      <c r="L135" s="14" t="str">
        <f t="shared" si="69"/>
        <v>Epidemic ongoing</v>
      </c>
      <c r="M135" s="14">
        <f t="shared" si="58"/>
        <v>9.324251654557812E-5</v>
      </c>
      <c r="N135" s="14">
        <f t="shared" si="76"/>
        <v>5.7970826816472254E-2</v>
      </c>
      <c r="O135" s="3">
        <f t="shared" si="59"/>
        <v>49793.567817377647</v>
      </c>
      <c r="P135" s="3">
        <f t="shared" si="60"/>
        <v>24896.783908688823</v>
      </c>
      <c r="Q135" s="38">
        <f t="shared" si="70"/>
        <v>4979.3567817377652</v>
      </c>
      <c r="R135" s="38">
        <f t="shared" si="61"/>
        <v>24896.783908688823</v>
      </c>
      <c r="S135" s="38">
        <f t="shared" si="71"/>
        <v>1734896.7839086889</v>
      </c>
      <c r="T135" s="38">
        <f t="shared" si="72"/>
        <v>5314.8234430979528</v>
      </c>
      <c r="U135" s="39">
        <f t="shared" si="73"/>
        <v>0.1067371485126461</v>
      </c>
      <c r="V135" s="38">
        <f t="shared" si="62"/>
        <v>995.87135634755293</v>
      </c>
      <c r="W135" s="3">
        <f t="shared" si="63"/>
        <v>881.87135634755293</v>
      </c>
      <c r="X135" s="3">
        <f t="shared" si="64"/>
        <v>463.73567817377648</v>
      </c>
      <c r="Y135" s="3">
        <f t="shared" si="74"/>
        <v>3354130.6963562961</v>
      </c>
      <c r="Z135" s="3">
        <f t="shared" si="74"/>
        <v>1677065.348178148</v>
      </c>
      <c r="AA135" s="3">
        <f t="shared" si="77"/>
        <v>229107065.34817821</v>
      </c>
      <c r="AB135" s="3">
        <f t="shared" si="51"/>
        <v>358643.65685369424</v>
      </c>
      <c r="AC135" s="3">
        <f t="shared" si="52"/>
        <v>67082.613927125931</v>
      </c>
      <c r="AD135" s="3">
        <f t="shared" si="53"/>
        <v>29651.23915535277</v>
      </c>
    </row>
    <row r="136" spans="5:30" x14ac:dyDescent="0.55000000000000004">
      <c r="E136">
        <v>134</v>
      </c>
      <c r="F136">
        <f t="shared" si="65"/>
        <v>400.5</v>
      </c>
      <c r="G136">
        <f t="shared" si="66"/>
        <v>7.675564681724846</v>
      </c>
      <c r="H136" s="15">
        <f t="shared" si="57"/>
        <v>17.340825599999992</v>
      </c>
      <c r="I136" s="14">
        <f t="shared" si="67"/>
        <v>3.0422501052631564E-7</v>
      </c>
      <c r="J136" s="14">
        <f t="shared" si="68"/>
        <v>0.94029618639159418</v>
      </c>
      <c r="K136" s="14">
        <f t="shared" si="75"/>
        <v>8.5941542671641447E-4</v>
      </c>
      <c r="L136" s="14" t="str">
        <f t="shared" si="69"/>
        <v>Epidemic ongoing</v>
      </c>
      <c r="M136" s="14">
        <f t="shared" si="58"/>
        <v>9.1748890841050168E-5</v>
      </c>
      <c r="N136" s="14">
        <f t="shared" si="76"/>
        <v>5.8844398181689406E-2</v>
      </c>
      <c r="O136" s="3">
        <f t="shared" si="59"/>
        <v>48986.679322835625</v>
      </c>
      <c r="P136" s="3">
        <f t="shared" si="60"/>
        <v>24493.339661417813</v>
      </c>
      <c r="Q136" s="38">
        <f t="shared" si="70"/>
        <v>4898.6679322835625</v>
      </c>
      <c r="R136" s="38">
        <f t="shared" si="61"/>
        <v>24493.339661417813</v>
      </c>
      <c r="S136" s="38">
        <f t="shared" si="71"/>
        <v>1734493.3396614178</v>
      </c>
      <c r="T136" s="38">
        <f t="shared" si="72"/>
        <v>5229.6867779398599</v>
      </c>
      <c r="U136" s="39">
        <f t="shared" si="73"/>
        <v>0.10675732362822131</v>
      </c>
      <c r="V136" s="38">
        <f t="shared" si="62"/>
        <v>979.73358645671249</v>
      </c>
      <c r="W136" s="3">
        <f t="shared" si="63"/>
        <v>865.73358645671249</v>
      </c>
      <c r="X136" s="3">
        <f t="shared" si="64"/>
        <v>455.66679322835625</v>
      </c>
      <c r="Y136" s="3">
        <f t="shared" si="74"/>
        <v>3403117.3756791316</v>
      </c>
      <c r="Z136" s="3">
        <f t="shared" si="74"/>
        <v>1701558.6878395658</v>
      </c>
      <c r="AA136" s="3">
        <f t="shared" si="77"/>
        <v>230841558.68783963</v>
      </c>
      <c r="AB136" s="3">
        <f t="shared" si="51"/>
        <v>363873.34363163408</v>
      </c>
      <c r="AC136" s="3">
        <f t="shared" si="52"/>
        <v>68062.347513582645</v>
      </c>
      <c r="AD136" s="3">
        <f t="shared" si="53"/>
        <v>30106.905948581127</v>
      </c>
    </row>
    <row r="137" spans="5:30" x14ac:dyDescent="0.55000000000000004">
      <c r="E137">
        <v>135</v>
      </c>
      <c r="F137">
        <f t="shared" si="65"/>
        <v>403.5</v>
      </c>
      <c r="G137">
        <f t="shared" si="66"/>
        <v>7.7330595482546203</v>
      </c>
      <c r="H137" s="15">
        <f t="shared" si="57"/>
        <v>17.340825599999992</v>
      </c>
      <c r="I137" s="14">
        <f t="shared" si="67"/>
        <v>3.0422501052631564E-7</v>
      </c>
      <c r="J137" s="14">
        <f t="shared" si="68"/>
        <v>0.93945148048303984</v>
      </c>
      <c r="K137" s="14">
        <f t="shared" si="75"/>
        <v>8.4470590855434402E-4</v>
      </c>
      <c r="L137" s="14" t="str">
        <f t="shared" si="69"/>
        <v>Epidemic ongoing</v>
      </c>
      <c r="M137" s="14">
        <f t="shared" si="58"/>
        <v>9.0196258933671869E-5</v>
      </c>
      <c r="N137" s="14">
        <f t="shared" si="76"/>
        <v>5.970381360840582E-2</v>
      </c>
      <c r="O137" s="3">
        <f t="shared" si="59"/>
        <v>48148.236787597612</v>
      </c>
      <c r="P137" s="3">
        <f t="shared" si="60"/>
        <v>24074.118393798806</v>
      </c>
      <c r="Q137" s="38">
        <f t="shared" si="70"/>
        <v>4814.8236787597616</v>
      </c>
      <c r="R137" s="38">
        <f t="shared" si="61"/>
        <v>24074.118393798806</v>
      </c>
      <c r="S137" s="38">
        <f t="shared" si="71"/>
        <v>1734074.1183937988</v>
      </c>
      <c r="T137" s="38">
        <f t="shared" si="72"/>
        <v>5141.1867592192966</v>
      </c>
      <c r="U137" s="39">
        <f t="shared" si="73"/>
        <v>0.10677829765395692</v>
      </c>
      <c r="V137" s="38">
        <f t="shared" si="62"/>
        <v>962.96473575195228</v>
      </c>
      <c r="W137" s="3">
        <f t="shared" si="63"/>
        <v>848.96473575195228</v>
      </c>
      <c r="X137" s="3">
        <f t="shared" si="64"/>
        <v>447.28236787597615</v>
      </c>
      <c r="Y137" s="3">
        <f t="shared" si="74"/>
        <v>3451265.6124667292</v>
      </c>
      <c r="Z137" s="3">
        <f t="shared" si="74"/>
        <v>1725632.8062333646</v>
      </c>
      <c r="AA137" s="3">
        <f t="shared" si="77"/>
        <v>232575632.80623344</v>
      </c>
      <c r="AB137" s="3">
        <f t="shared" si="51"/>
        <v>369014.53039085335</v>
      </c>
      <c r="AC137" s="3">
        <f t="shared" si="52"/>
        <v>69025.312249334602</v>
      </c>
      <c r="AD137" s="3">
        <f t="shared" si="53"/>
        <v>30554.188316457105</v>
      </c>
    </row>
    <row r="138" spans="5:30" x14ac:dyDescent="0.55000000000000004">
      <c r="E138">
        <v>136</v>
      </c>
      <c r="F138">
        <f t="shared" si="65"/>
        <v>406.5</v>
      </c>
      <c r="G138">
        <f t="shared" si="66"/>
        <v>7.7905544147843946</v>
      </c>
      <c r="H138" s="15">
        <f t="shared" si="57"/>
        <v>17.340825599999992</v>
      </c>
      <c r="I138" s="14">
        <f t="shared" si="67"/>
        <v>3.0422501052631564E-7</v>
      </c>
      <c r="J138" s="14">
        <f t="shared" si="68"/>
        <v>0.938621989153133</v>
      </c>
      <c r="K138" s="14">
        <f t="shared" si="75"/>
        <v>8.294913299068396E-4</v>
      </c>
      <c r="L138" s="14" t="str">
        <f t="shared" si="69"/>
        <v>Epidemic ongoing</v>
      </c>
      <c r="M138" s="14">
        <f t="shared" si="58"/>
        <v>8.8589676114465469E-5</v>
      </c>
      <c r="N138" s="14">
        <f t="shared" si="76"/>
        <v>6.0548519516960164E-2</v>
      </c>
      <c r="O138" s="3">
        <f t="shared" si="59"/>
        <v>47281.005804689856</v>
      </c>
      <c r="P138" s="3">
        <f t="shared" si="60"/>
        <v>23640.502902344928</v>
      </c>
      <c r="Q138" s="38">
        <f t="shared" si="70"/>
        <v>4728.1005804689858</v>
      </c>
      <c r="R138" s="38">
        <f t="shared" si="61"/>
        <v>23640.502902344928</v>
      </c>
      <c r="S138" s="38">
        <f t="shared" si="71"/>
        <v>1733640.502902345</v>
      </c>
      <c r="T138" s="38">
        <f t="shared" si="72"/>
        <v>5049.6115385245321</v>
      </c>
      <c r="U138" s="39">
        <f t="shared" si="73"/>
        <v>0.10680000250806118</v>
      </c>
      <c r="V138" s="38">
        <f t="shared" si="62"/>
        <v>945.62011609379715</v>
      </c>
      <c r="W138" s="3">
        <f t="shared" si="63"/>
        <v>831.62011609379715</v>
      </c>
      <c r="X138" s="3">
        <f t="shared" si="64"/>
        <v>438.61005804689859</v>
      </c>
      <c r="Y138" s="3">
        <f t="shared" si="74"/>
        <v>3498546.6182714193</v>
      </c>
      <c r="Z138" s="3">
        <f t="shared" si="74"/>
        <v>1749273.3091357097</v>
      </c>
      <c r="AA138" s="3">
        <f t="shared" si="77"/>
        <v>234309273.30913579</v>
      </c>
      <c r="AB138" s="3">
        <f t="shared" si="51"/>
        <v>374064.14192937786</v>
      </c>
      <c r="AC138" s="3">
        <f t="shared" si="52"/>
        <v>69970.932365428394</v>
      </c>
      <c r="AD138" s="3">
        <f t="shared" si="53"/>
        <v>30992.798374504004</v>
      </c>
    </row>
    <row r="139" spans="5:30" x14ac:dyDescent="0.55000000000000004">
      <c r="E139">
        <v>137</v>
      </c>
      <c r="F139">
        <f t="shared" si="65"/>
        <v>409.5</v>
      </c>
      <c r="G139">
        <f t="shared" si="66"/>
        <v>7.848049281314168</v>
      </c>
      <c r="H139" s="15">
        <f t="shared" si="57"/>
        <v>17.340825599999992</v>
      </c>
      <c r="I139" s="14">
        <f t="shared" si="67"/>
        <v>3.0422501052631564E-7</v>
      </c>
      <c r="J139" s="14">
        <f t="shared" si="68"/>
        <v>0.93780816853543369</v>
      </c>
      <c r="K139" s="14">
        <f t="shared" si="75"/>
        <v>8.1382061769930125E-4</v>
      </c>
      <c r="L139" s="14" t="str">
        <f t="shared" si="69"/>
        <v>Epidemic ongoing</v>
      </c>
      <c r="M139" s="14">
        <f t="shared" si="58"/>
        <v>8.6934246672024527E-5</v>
      </c>
      <c r="N139" s="14">
        <f t="shared" si="76"/>
        <v>6.1378010846867004E-2</v>
      </c>
      <c r="O139" s="3">
        <f t="shared" si="59"/>
        <v>46387.77520886017</v>
      </c>
      <c r="P139" s="3">
        <f t="shared" si="60"/>
        <v>23193.887604430085</v>
      </c>
      <c r="Q139" s="38">
        <f t="shared" si="70"/>
        <v>4638.7775208860176</v>
      </c>
      <c r="R139" s="38">
        <f t="shared" si="61"/>
        <v>23193.887604430085</v>
      </c>
      <c r="S139" s="38">
        <f t="shared" si="71"/>
        <v>1733193.8876044301</v>
      </c>
      <c r="T139" s="38">
        <f t="shared" si="72"/>
        <v>4955.2520603053981</v>
      </c>
      <c r="U139" s="39">
        <f t="shared" si="73"/>
        <v>0.10682236942803271</v>
      </c>
      <c r="V139" s="38">
        <f t="shared" si="62"/>
        <v>927.75550417720342</v>
      </c>
      <c r="W139" s="3">
        <f t="shared" si="63"/>
        <v>813.75550417720342</v>
      </c>
      <c r="X139" s="3">
        <f t="shared" si="64"/>
        <v>429.67775208860172</v>
      </c>
      <c r="Y139" s="3">
        <f t="shared" si="74"/>
        <v>3544934.3934802795</v>
      </c>
      <c r="Z139" s="3">
        <f t="shared" si="74"/>
        <v>1772467.1967401397</v>
      </c>
      <c r="AA139" s="3">
        <f t="shared" si="77"/>
        <v>236042467.19674021</v>
      </c>
      <c r="AB139" s="3">
        <f t="shared" si="51"/>
        <v>379019.39398968325</v>
      </c>
      <c r="AC139" s="3">
        <f t="shared" si="52"/>
        <v>70898.687869605594</v>
      </c>
      <c r="AD139" s="3">
        <f t="shared" si="53"/>
        <v>31422.476126592606</v>
      </c>
    </row>
    <row r="140" spans="5:30" x14ac:dyDescent="0.55000000000000004">
      <c r="E140">
        <v>138</v>
      </c>
      <c r="F140">
        <f t="shared" si="65"/>
        <v>412.5</v>
      </c>
      <c r="G140">
        <f t="shared" si="66"/>
        <v>7.9055441478439423</v>
      </c>
      <c r="H140" s="15">
        <f t="shared" si="57"/>
        <v>17.340825599999992</v>
      </c>
      <c r="I140" s="14">
        <f t="shared" si="67"/>
        <v>3.0422501052631564E-7</v>
      </c>
      <c r="J140" s="14">
        <f t="shared" si="68"/>
        <v>0.93701042573358551</v>
      </c>
      <c r="K140" s="14">
        <f t="shared" si="75"/>
        <v>7.9774280184818913E-4</v>
      </c>
      <c r="L140" s="14" t="str">
        <f t="shared" si="69"/>
        <v>Epidemic ongoing</v>
      </c>
      <c r="M140" s="14">
        <f t="shared" si="58"/>
        <v>8.5235092434661033E-5</v>
      </c>
      <c r="N140" s="14">
        <f t="shared" si="76"/>
        <v>6.2191831464566305E-2</v>
      </c>
      <c r="O140" s="3">
        <f t="shared" si="59"/>
        <v>45471.339705346778</v>
      </c>
      <c r="P140" s="3">
        <f t="shared" si="60"/>
        <v>22735.669852673389</v>
      </c>
      <c r="Q140" s="38">
        <f t="shared" si="70"/>
        <v>4547.1339705346782</v>
      </c>
      <c r="R140" s="38">
        <f t="shared" si="61"/>
        <v>22735.669852673389</v>
      </c>
      <c r="S140" s="38">
        <f t="shared" si="71"/>
        <v>1732735.6698526733</v>
      </c>
      <c r="T140" s="38">
        <f t="shared" si="72"/>
        <v>4858.4002687756783</v>
      </c>
      <c r="U140" s="39">
        <f t="shared" si="73"/>
        <v>0.10684532939337171</v>
      </c>
      <c r="V140" s="38">
        <f t="shared" si="62"/>
        <v>909.42679410693563</v>
      </c>
      <c r="W140" s="3">
        <f t="shared" si="63"/>
        <v>795.42679410693563</v>
      </c>
      <c r="X140" s="3">
        <f t="shared" si="64"/>
        <v>420.51339705346783</v>
      </c>
      <c r="Y140" s="3">
        <f t="shared" si="74"/>
        <v>3590405.7331856261</v>
      </c>
      <c r="Z140" s="3">
        <f t="shared" si="74"/>
        <v>1795202.8665928131</v>
      </c>
      <c r="AA140" s="3">
        <f t="shared" si="77"/>
        <v>237775202.86659288</v>
      </c>
      <c r="AB140" s="3">
        <f t="shared" si="51"/>
        <v>383877.79425845895</v>
      </c>
      <c r="AC140" s="3">
        <f t="shared" si="52"/>
        <v>71808.114663712535</v>
      </c>
      <c r="AD140" s="3">
        <f t="shared" si="53"/>
        <v>31842.989523646072</v>
      </c>
    </row>
    <row r="141" spans="5:30" x14ac:dyDescent="0.55000000000000004">
      <c r="E141">
        <v>139</v>
      </c>
      <c r="F141">
        <f t="shared" si="65"/>
        <v>415.5</v>
      </c>
      <c r="G141">
        <f t="shared" si="66"/>
        <v>7.9630390143737166</v>
      </c>
      <c r="H141" s="15">
        <f t="shared" si="57"/>
        <v>17.340825599999992</v>
      </c>
      <c r="I141" s="14">
        <f t="shared" si="67"/>
        <v>3.0422501052631564E-7</v>
      </c>
      <c r="J141" s="14">
        <f t="shared" si="68"/>
        <v>0.93622911901003658</v>
      </c>
      <c r="K141" s="14">
        <f t="shared" si="75"/>
        <v>7.8130672354892461E-4</v>
      </c>
      <c r="L141" s="14" t="str">
        <f t="shared" si="69"/>
        <v>Epidemic ongoing</v>
      </c>
      <c r="M141" s="14">
        <f t="shared" si="58"/>
        <v>8.3497322550257286E-5</v>
      </c>
      <c r="N141" s="14">
        <f t="shared" si="76"/>
        <v>6.2989574266414494E-2</v>
      </c>
      <c r="O141" s="3">
        <f t="shared" si="59"/>
        <v>44534.483242288705</v>
      </c>
      <c r="P141" s="3">
        <f t="shared" si="60"/>
        <v>22267.241621144352</v>
      </c>
      <c r="Q141" s="38">
        <f t="shared" si="70"/>
        <v>4453.4483242288707</v>
      </c>
      <c r="R141" s="38">
        <f t="shared" si="61"/>
        <v>22267.241621144352</v>
      </c>
      <c r="S141" s="38">
        <f t="shared" si="71"/>
        <v>1732267.2416211443</v>
      </c>
      <c r="T141" s="38">
        <f t="shared" si="72"/>
        <v>4759.3473853646656</v>
      </c>
      <c r="U141" s="39">
        <f t="shared" si="73"/>
        <v>0.10686881353201201</v>
      </c>
      <c r="V141" s="38">
        <f t="shared" si="62"/>
        <v>890.68966484577413</v>
      </c>
      <c r="W141" s="3">
        <f t="shared" si="63"/>
        <v>776.68966484577413</v>
      </c>
      <c r="X141" s="3">
        <f t="shared" si="64"/>
        <v>411.14483242288708</v>
      </c>
      <c r="Y141" s="3">
        <f t="shared" si="74"/>
        <v>3634940.2164279148</v>
      </c>
      <c r="Z141" s="3">
        <f t="shared" si="74"/>
        <v>1817470.1082139574</v>
      </c>
      <c r="AA141" s="3">
        <f t="shared" si="77"/>
        <v>239507470.10821402</v>
      </c>
      <c r="AB141" s="3">
        <f t="shared" si="51"/>
        <v>388637.14164382359</v>
      </c>
      <c r="AC141" s="3">
        <f t="shared" si="52"/>
        <v>72698.804328558312</v>
      </c>
      <c r="AD141" s="3">
        <f t="shared" si="53"/>
        <v>32254.13435606896</v>
      </c>
    </row>
    <row r="142" spans="5:30" x14ac:dyDescent="0.55000000000000004">
      <c r="E142">
        <v>140</v>
      </c>
      <c r="F142">
        <f t="shared" si="65"/>
        <v>418.5</v>
      </c>
      <c r="G142">
        <f t="shared" si="66"/>
        <v>8.020533880903491</v>
      </c>
      <c r="H142" s="15">
        <f t="shared" si="57"/>
        <v>17.340825599999992</v>
      </c>
      <c r="I142" s="14">
        <f t="shared" si="67"/>
        <v>3.0422501052631564E-7</v>
      </c>
      <c r="J142" s="14">
        <f t="shared" si="68"/>
        <v>0.93546455825092634</v>
      </c>
      <c r="K142" s="14">
        <f t="shared" si="75"/>
        <v>7.6456075911024435E-4</v>
      </c>
      <c r="L142" s="14" t="str">
        <f t="shared" si="69"/>
        <v>Epidemic ongoing</v>
      </c>
      <c r="M142" s="14">
        <f t="shared" si="58"/>
        <v>8.1726004764664828E-5</v>
      </c>
      <c r="N142" s="14">
        <f t="shared" si="76"/>
        <v>6.3770880989963419E-2</v>
      </c>
      <c r="O142" s="3">
        <f t="shared" si="59"/>
        <v>43579.96326928393</v>
      </c>
      <c r="P142" s="3">
        <f t="shared" si="60"/>
        <v>21789.981634641965</v>
      </c>
      <c r="Q142" s="38">
        <f t="shared" si="70"/>
        <v>4357.9963269283935</v>
      </c>
      <c r="R142" s="38">
        <f t="shared" si="61"/>
        <v>21789.981634641965</v>
      </c>
      <c r="S142" s="38">
        <f t="shared" si="71"/>
        <v>1731789.981634642</v>
      </c>
      <c r="T142" s="38">
        <f t="shared" si="72"/>
        <v>4658.3822715858951</v>
      </c>
      <c r="U142" s="39">
        <f t="shared" si="73"/>
        <v>0.10689275350695902</v>
      </c>
      <c r="V142" s="38">
        <f t="shared" si="62"/>
        <v>871.59926538567856</v>
      </c>
      <c r="W142" s="3">
        <f t="shared" si="63"/>
        <v>757.59926538567856</v>
      </c>
      <c r="X142" s="3">
        <f t="shared" si="64"/>
        <v>401.59963269283929</v>
      </c>
      <c r="Y142" s="3">
        <f t="shared" si="74"/>
        <v>3678520.1796971988</v>
      </c>
      <c r="Z142" s="3">
        <f t="shared" si="74"/>
        <v>1839260.0898485994</v>
      </c>
      <c r="AA142" s="3">
        <f t="shared" si="77"/>
        <v>241239260.08984867</v>
      </c>
      <c r="AB142" s="3">
        <f t="shared" si="51"/>
        <v>393295.52391540946</v>
      </c>
      <c r="AC142" s="3">
        <f t="shared" si="52"/>
        <v>73570.403593943993</v>
      </c>
      <c r="AD142" s="3">
        <f t="shared" si="53"/>
        <v>32655.7339887618</v>
      </c>
    </row>
    <row r="143" spans="5:30" x14ac:dyDescent="0.55000000000000004">
      <c r="E143">
        <v>141</v>
      </c>
      <c r="F143">
        <f t="shared" si="65"/>
        <v>421.5</v>
      </c>
      <c r="G143">
        <f t="shared" si="66"/>
        <v>8.0780287474332653</v>
      </c>
      <c r="H143" s="15">
        <f t="shared" si="57"/>
        <v>17.340825599999992</v>
      </c>
      <c r="I143" s="14">
        <f t="shared" si="67"/>
        <v>3.0422501052631564E-7</v>
      </c>
      <c r="J143" s="14">
        <f t="shared" si="68"/>
        <v>0.93471700568946026</v>
      </c>
      <c r="K143" s="14">
        <f t="shared" si="75"/>
        <v>7.4755256146608051E-4</v>
      </c>
      <c r="L143" s="14" t="str">
        <f t="shared" si="69"/>
        <v>Epidemic ongoing</v>
      </c>
      <c r="M143" s="14">
        <f t="shared" si="58"/>
        <v>7.9926138423939717E-5</v>
      </c>
      <c r="N143" s="14">
        <f t="shared" si="76"/>
        <v>6.4535441749073663E-2</v>
      </c>
      <c r="O143" s="3">
        <f t="shared" si="59"/>
        <v>42610.496003566586</v>
      </c>
      <c r="P143" s="3">
        <f t="shared" si="60"/>
        <v>21305.248001783293</v>
      </c>
      <c r="Q143" s="38">
        <f t="shared" si="70"/>
        <v>4261.0496003566586</v>
      </c>
      <c r="R143" s="38">
        <f t="shared" si="61"/>
        <v>21305.248001783293</v>
      </c>
      <c r="S143" s="38">
        <f t="shared" si="71"/>
        <v>1731305.2480017834</v>
      </c>
      <c r="T143" s="38">
        <f t="shared" si="72"/>
        <v>4555.789890164564</v>
      </c>
      <c r="U143" s="39">
        <f t="shared" si="73"/>
        <v>0.10691708188008971</v>
      </c>
      <c r="V143" s="38">
        <f t="shared" si="62"/>
        <v>852.20992007133179</v>
      </c>
      <c r="W143" s="3">
        <f t="shared" si="63"/>
        <v>738.20992007133179</v>
      </c>
      <c r="X143" s="3">
        <f t="shared" si="64"/>
        <v>391.90496003566591</v>
      </c>
      <c r="Y143" s="3">
        <f t="shared" si="74"/>
        <v>3721130.6757007656</v>
      </c>
      <c r="Z143" s="3">
        <f t="shared" si="74"/>
        <v>1860565.3378503828</v>
      </c>
      <c r="AA143" s="3">
        <f t="shared" si="77"/>
        <v>242970565.33785045</v>
      </c>
      <c r="AB143" s="3">
        <f t="shared" si="51"/>
        <v>397851.31380557403</v>
      </c>
      <c r="AC143" s="3">
        <f t="shared" si="52"/>
        <v>74422.61351401532</v>
      </c>
      <c r="AD143" s="3">
        <f t="shared" si="53"/>
        <v>33047.638948797467</v>
      </c>
    </row>
    <row r="144" spans="5:30" x14ac:dyDescent="0.55000000000000004">
      <c r="E144">
        <v>142</v>
      </c>
      <c r="F144">
        <f t="shared" si="65"/>
        <v>424.5</v>
      </c>
      <c r="G144">
        <f t="shared" si="66"/>
        <v>8.1355236139630396</v>
      </c>
      <c r="H144" s="15">
        <f t="shared" si="57"/>
        <v>17.340825599999992</v>
      </c>
      <c r="I144" s="14">
        <f t="shared" si="67"/>
        <v>3.0422501052631564E-7</v>
      </c>
      <c r="J144" s="14">
        <f t="shared" si="68"/>
        <v>0.93398667686834191</v>
      </c>
      <c r="K144" s="14">
        <f t="shared" si="75"/>
        <v>7.303288211183423E-4</v>
      </c>
      <c r="L144" s="14" t="str">
        <f t="shared" si="69"/>
        <v>Epidemic ongoing</v>
      </c>
      <c r="M144" s="14">
        <f t="shared" si="58"/>
        <v>7.8102629388968208E-5</v>
      </c>
      <c r="N144" s="14">
        <f t="shared" si="76"/>
        <v>6.5282994310539744E-2</v>
      </c>
      <c r="O144" s="3">
        <f t="shared" si="59"/>
        <v>41628.74280374551</v>
      </c>
      <c r="P144" s="3">
        <f t="shared" si="60"/>
        <v>20814.371401872755</v>
      </c>
      <c r="Q144" s="38">
        <f t="shared" si="70"/>
        <v>4162.8742803745508</v>
      </c>
      <c r="R144" s="38">
        <f t="shared" si="61"/>
        <v>20814.371401872755</v>
      </c>
      <c r="S144" s="38">
        <f t="shared" si="71"/>
        <v>1730814.3714018727</v>
      </c>
      <c r="T144" s="38">
        <f t="shared" si="72"/>
        <v>4451.8498751711877</v>
      </c>
      <c r="U144" s="39">
        <f t="shared" si="73"/>
        <v>0.10694173245055665</v>
      </c>
      <c r="V144" s="38">
        <f t="shared" si="62"/>
        <v>832.57485607491026</v>
      </c>
      <c r="W144" s="3">
        <f t="shared" si="63"/>
        <v>718.57485607491026</v>
      </c>
      <c r="X144" s="3">
        <f t="shared" si="64"/>
        <v>382.08742803745514</v>
      </c>
      <c r="Y144" s="3">
        <f t="shared" si="74"/>
        <v>3762759.418504511</v>
      </c>
      <c r="Z144" s="3">
        <f t="shared" si="74"/>
        <v>1881379.7092522555</v>
      </c>
      <c r="AA144" s="3">
        <f t="shared" si="77"/>
        <v>244701379.70925233</v>
      </c>
      <c r="AB144" s="3">
        <f t="shared" si="51"/>
        <v>402303.16368074523</v>
      </c>
      <c r="AC144" s="3">
        <f t="shared" si="52"/>
        <v>75255.188370090225</v>
      </c>
      <c r="AD144" s="3">
        <f t="shared" si="53"/>
        <v>33429.726376834922</v>
      </c>
    </row>
    <row r="145" spans="5:30" x14ac:dyDescent="0.55000000000000004">
      <c r="E145">
        <v>143</v>
      </c>
      <c r="F145">
        <f t="shared" si="65"/>
        <v>427.5</v>
      </c>
      <c r="G145">
        <f t="shared" si="66"/>
        <v>8.1930184804928139</v>
      </c>
      <c r="H145" s="15">
        <f t="shared" si="57"/>
        <v>17.340825599999992</v>
      </c>
      <c r="I145" s="14">
        <f t="shared" si="67"/>
        <v>3.0422501052631564E-7</v>
      </c>
      <c r="J145" s="14">
        <f t="shared" si="68"/>
        <v>0.93327374182045908</v>
      </c>
      <c r="K145" s="14">
        <f t="shared" si="75"/>
        <v>7.1293504788283446E-4</v>
      </c>
      <c r="L145" s="14" t="str">
        <f t="shared" si="69"/>
        <v>Epidemic ongoing</v>
      </c>
      <c r="M145" s="14">
        <f t="shared" si="58"/>
        <v>7.6260267013597734E-5</v>
      </c>
      <c r="N145" s="14">
        <f t="shared" si="76"/>
        <v>6.6013323131658086E-2</v>
      </c>
      <c r="O145" s="3">
        <f t="shared" si="59"/>
        <v>40637.297729321566</v>
      </c>
      <c r="P145" s="3">
        <f t="shared" si="60"/>
        <v>20318.648864660783</v>
      </c>
      <c r="Q145" s="38">
        <f t="shared" si="70"/>
        <v>4063.7297729321567</v>
      </c>
      <c r="R145" s="38">
        <f t="shared" si="61"/>
        <v>20318.648864660783</v>
      </c>
      <c r="S145" s="38">
        <f t="shared" si="71"/>
        <v>1730318.6488646609</v>
      </c>
      <c r="T145" s="38">
        <f t="shared" si="72"/>
        <v>4346.835219775071</v>
      </c>
      <c r="U145" s="39">
        <f t="shared" si="73"/>
        <v>0.10696664056573431</v>
      </c>
      <c r="V145" s="38">
        <f t="shared" si="62"/>
        <v>812.74595458643137</v>
      </c>
      <c r="W145" s="3">
        <f t="shared" si="63"/>
        <v>698.74595458643137</v>
      </c>
      <c r="X145" s="3">
        <f t="shared" si="64"/>
        <v>372.17297729321569</v>
      </c>
      <c r="Y145" s="3">
        <f t="shared" si="74"/>
        <v>3803396.7162338328</v>
      </c>
      <c r="Z145" s="3">
        <f t="shared" si="74"/>
        <v>1901698.3581169164</v>
      </c>
      <c r="AA145" s="3">
        <f t="shared" si="77"/>
        <v>246431698.35811698</v>
      </c>
      <c r="AB145" s="3">
        <f t="shared" ref="AB145:AB205" si="78">AB144+T145</f>
        <v>406649.99890052032</v>
      </c>
      <c r="AC145" s="3">
        <f t="shared" ref="AC145:AC205" si="79">AC144+V145</f>
        <v>76067.934324676651</v>
      </c>
      <c r="AD145" s="3">
        <f t="shared" ref="AD145:AD205" si="80">AD144+X145</f>
        <v>33801.899354128138</v>
      </c>
    </row>
    <row r="146" spans="5:30" x14ac:dyDescent="0.55000000000000004">
      <c r="E146">
        <v>144</v>
      </c>
      <c r="F146">
        <f t="shared" si="65"/>
        <v>430.5</v>
      </c>
      <c r="G146">
        <f t="shared" si="66"/>
        <v>8.2505133470225864</v>
      </c>
      <c r="H146" s="15">
        <f t="shared" si="57"/>
        <v>17.340825599999992</v>
      </c>
      <c r="I146" s="14">
        <f t="shared" si="67"/>
        <v>3.0422501052631564E-7</v>
      </c>
      <c r="J146" s="14">
        <f t="shared" si="68"/>
        <v>0.93257832644602856</v>
      </c>
      <c r="K146" s="14">
        <f t="shared" si="75"/>
        <v>6.9541537443051915E-4</v>
      </c>
      <c r="L146" s="14" t="str">
        <f t="shared" si="69"/>
        <v>Epidemic ongoing</v>
      </c>
      <c r="M146" s="14">
        <f t="shared" si="58"/>
        <v>7.4403703299674845E-5</v>
      </c>
      <c r="N146" s="14">
        <f t="shared" si="76"/>
        <v>6.672625817954092E-2</v>
      </c>
      <c r="O146" s="3">
        <f t="shared" si="59"/>
        <v>39638.676342539591</v>
      </c>
      <c r="P146" s="3">
        <f t="shared" si="60"/>
        <v>19819.338171269796</v>
      </c>
      <c r="Q146" s="38">
        <f t="shared" si="70"/>
        <v>3963.8676342539593</v>
      </c>
      <c r="R146" s="38">
        <f t="shared" si="61"/>
        <v>19819.338171269796</v>
      </c>
      <c r="S146" s="38">
        <f t="shared" si="71"/>
        <v>1729819.3381712697</v>
      </c>
      <c r="T146" s="38">
        <f t="shared" si="72"/>
        <v>4241.0110880814664</v>
      </c>
      <c r="U146" s="39">
        <f t="shared" si="73"/>
        <v>0.10699174340314895</v>
      </c>
      <c r="V146" s="38">
        <f t="shared" si="62"/>
        <v>792.77352685079188</v>
      </c>
      <c r="W146" s="3">
        <f t="shared" si="63"/>
        <v>678.77352685079188</v>
      </c>
      <c r="X146" s="3">
        <f t="shared" si="64"/>
        <v>362.18676342539595</v>
      </c>
      <c r="Y146" s="3">
        <f t="shared" si="74"/>
        <v>3843035.3925763723</v>
      </c>
      <c r="Z146" s="3">
        <f t="shared" si="74"/>
        <v>1921517.6962881861</v>
      </c>
      <c r="AA146" s="3">
        <f t="shared" si="77"/>
        <v>248161517.69628826</v>
      </c>
      <c r="AB146" s="3">
        <f t="shared" si="78"/>
        <v>410891.00998860179</v>
      </c>
      <c r="AC146" s="3">
        <f t="shared" si="79"/>
        <v>76860.707851527448</v>
      </c>
      <c r="AD146" s="3">
        <f t="shared" si="80"/>
        <v>34164.086117553532</v>
      </c>
    </row>
    <row r="147" spans="5:30" x14ac:dyDescent="0.55000000000000004">
      <c r="E147">
        <v>145</v>
      </c>
      <c r="F147">
        <f t="shared" si="65"/>
        <v>433.5</v>
      </c>
      <c r="G147">
        <f t="shared" si="66"/>
        <v>8.3080082135523607</v>
      </c>
      <c r="H147" s="15">
        <f t="shared" si="57"/>
        <v>17.340825599999992</v>
      </c>
      <c r="I147" s="14">
        <f t="shared" si="67"/>
        <v>3.0422501052631564E-7</v>
      </c>
      <c r="J147" s="14">
        <f t="shared" si="68"/>
        <v>0.93190051406377394</v>
      </c>
      <c r="K147" s="14">
        <f t="shared" si="75"/>
        <v>6.7781238225461671E-4</v>
      </c>
      <c r="L147" s="14" t="str">
        <f t="shared" si="69"/>
        <v>Epidemic ongoing</v>
      </c>
      <c r="M147" s="14">
        <f t="shared" si="58"/>
        <v>7.2537434306182652E-5</v>
      </c>
      <c r="N147" s="14">
        <f t="shared" si="76"/>
        <v>6.742167355397144E-2</v>
      </c>
      <c r="O147" s="3">
        <f t="shared" si="59"/>
        <v>38635.305788513149</v>
      </c>
      <c r="P147" s="3">
        <f t="shared" si="60"/>
        <v>19317.652894256575</v>
      </c>
      <c r="Q147" s="38">
        <f t="shared" si="70"/>
        <v>3863.5305788513151</v>
      </c>
      <c r="R147" s="38">
        <f t="shared" si="61"/>
        <v>19317.652894256575</v>
      </c>
      <c r="S147" s="38">
        <f t="shared" si="71"/>
        <v>1729317.6528942566</v>
      </c>
      <c r="T147" s="38">
        <f t="shared" si="72"/>
        <v>4134.6337554524107</v>
      </c>
      <c r="U147" s="39">
        <f t="shared" si="73"/>
        <v>0.10701698022231518</v>
      </c>
      <c r="V147" s="38">
        <f t="shared" si="62"/>
        <v>772.70611577026295</v>
      </c>
      <c r="W147" s="3">
        <f t="shared" si="63"/>
        <v>658.70611577026295</v>
      </c>
      <c r="X147" s="3">
        <f t="shared" si="64"/>
        <v>352.15305788513149</v>
      </c>
      <c r="Y147" s="3">
        <f t="shared" si="74"/>
        <v>3881670.6983648855</v>
      </c>
      <c r="Z147" s="3">
        <f t="shared" si="74"/>
        <v>1940835.3491824428</v>
      </c>
      <c r="AA147" s="3">
        <f t="shared" si="77"/>
        <v>249890835.34918252</v>
      </c>
      <c r="AB147" s="3">
        <f t="shared" si="78"/>
        <v>415025.64374405419</v>
      </c>
      <c r="AC147" s="3">
        <f t="shared" si="79"/>
        <v>77633.413967297718</v>
      </c>
      <c r="AD147" s="3">
        <f t="shared" si="80"/>
        <v>34516.239175438663</v>
      </c>
    </row>
    <row r="148" spans="5:30" x14ac:dyDescent="0.55000000000000004">
      <c r="E148">
        <v>146</v>
      </c>
      <c r="F148">
        <f t="shared" si="65"/>
        <v>436.5</v>
      </c>
      <c r="G148">
        <f t="shared" si="66"/>
        <v>8.3655030800821351</v>
      </c>
      <c r="H148" s="15">
        <f t="shared" si="57"/>
        <v>17.340825599999992</v>
      </c>
      <c r="I148" s="14">
        <f t="shared" si="67"/>
        <v>3.0422501052631564E-7</v>
      </c>
      <c r="J148" s="14">
        <f t="shared" si="68"/>
        <v>0.9312403471134284</v>
      </c>
      <c r="K148" s="14">
        <f t="shared" si="75"/>
        <v>6.6016695034554207E-4</v>
      </c>
      <c r="L148" s="14" t="str">
        <f t="shared" si="69"/>
        <v>Epidemic ongoing</v>
      </c>
      <c r="M148" s="14">
        <f t="shared" si="58"/>
        <v>7.0665783854412316E-5</v>
      </c>
      <c r="N148" s="14">
        <f t="shared" si="76"/>
        <v>6.8099485936226056E-2</v>
      </c>
      <c r="O148" s="3">
        <f t="shared" si="59"/>
        <v>37629.516169695897</v>
      </c>
      <c r="P148" s="3">
        <f t="shared" si="60"/>
        <v>18814.758084847948</v>
      </c>
      <c r="Q148" s="38">
        <f t="shared" si="70"/>
        <v>3762.9516169695898</v>
      </c>
      <c r="R148" s="38">
        <f t="shared" si="61"/>
        <v>18814.758084847948</v>
      </c>
      <c r="S148" s="38">
        <f t="shared" si="71"/>
        <v>1728814.7580848481</v>
      </c>
      <c r="T148" s="38">
        <f t="shared" si="72"/>
        <v>4027.9496797015017</v>
      </c>
      <c r="U148" s="39">
        <f t="shared" si="73"/>
        <v>0.10704229258587498</v>
      </c>
      <c r="V148" s="38">
        <f t="shared" si="62"/>
        <v>752.59032339391797</v>
      </c>
      <c r="W148" s="3">
        <f t="shared" si="63"/>
        <v>638.59032339391797</v>
      </c>
      <c r="X148" s="3">
        <f t="shared" si="64"/>
        <v>342.095161696959</v>
      </c>
      <c r="Y148" s="3">
        <f t="shared" ref="Y148:Z163" si="81">O148+Y147</f>
        <v>3919300.2145345816</v>
      </c>
      <c r="Z148" s="3">
        <f t="shared" si="81"/>
        <v>1959650.1072672908</v>
      </c>
      <c r="AA148" s="3">
        <f t="shared" si="77"/>
        <v>251619650.10726735</v>
      </c>
      <c r="AB148" s="3">
        <f t="shared" si="78"/>
        <v>419053.59342375572</v>
      </c>
      <c r="AC148" s="3">
        <f t="shared" si="79"/>
        <v>78386.004290691635</v>
      </c>
      <c r="AD148" s="3">
        <f t="shared" si="80"/>
        <v>34858.334337135624</v>
      </c>
    </row>
    <row r="149" spans="5:30" x14ac:dyDescent="0.55000000000000004">
      <c r="E149">
        <v>147</v>
      </c>
      <c r="F149">
        <f t="shared" si="65"/>
        <v>439.5</v>
      </c>
      <c r="G149">
        <f t="shared" si="66"/>
        <v>8.4229979466119094</v>
      </c>
      <c r="H149" s="15">
        <f t="shared" si="57"/>
        <v>17.340825599999992</v>
      </c>
      <c r="I149" s="14">
        <f t="shared" si="67"/>
        <v>3.0422501052631564E-7</v>
      </c>
      <c r="J149" s="14">
        <f t="shared" si="68"/>
        <v>0.9305978289868948</v>
      </c>
      <c r="K149" s="14">
        <f t="shared" si="75"/>
        <v>6.4251812653359774E-4</v>
      </c>
      <c r="L149" s="14" t="str">
        <f t="shared" si="69"/>
        <v>Epidemic ongoing</v>
      </c>
      <c r="M149" s="14">
        <f t="shared" si="58"/>
        <v>6.879288953818816E-5</v>
      </c>
      <c r="N149" s="14">
        <f t="shared" si="76"/>
        <v>6.8759652886571598E-2</v>
      </c>
      <c r="O149" s="3">
        <f t="shared" si="59"/>
        <v>36623.533212415074</v>
      </c>
      <c r="P149" s="3">
        <f t="shared" si="60"/>
        <v>18311.766606207537</v>
      </c>
      <c r="Q149" s="38">
        <f t="shared" si="70"/>
        <v>3662.3533212415077</v>
      </c>
      <c r="R149" s="38">
        <f t="shared" si="61"/>
        <v>18311.766606207537</v>
      </c>
      <c r="S149" s="38">
        <f t="shared" si="71"/>
        <v>1728311.7666062075</v>
      </c>
      <c r="T149" s="38">
        <f t="shared" si="72"/>
        <v>3921.1947036767251</v>
      </c>
      <c r="U149" s="39">
        <f t="shared" si="73"/>
        <v>0.10706762454987474</v>
      </c>
      <c r="V149" s="38">
        <f t="shared" si="62"/>
        <v>732.47066424830143</v>
      </c>
      <c r="W149" s="3">
        <f t="shared" si="63"/>
        <v>618.47066424830143</v>
      </c>
      <c r="X149" s="3">
        <f t="shared" si="64"/>
        <v>332.03533212415073</v>
      </c>
      <c r="Y149" s="3">
        <f t="shared" si="81"/>
        <v>3955923.7477469966</v>
      </c>
      <c r="Z149" s="3">
        <f t="shared" si="81"/>
        <v>1977961.8738734983</v>
      </c>
      <c r="AA149" s="3">
        <f t="shared" si="77"/>
        <v>253347961.87387356</v>
      </c>
      <c r="AB149" s="3">
        <f t="shared" si="78"/>
        <v>422974.78812743246</v>
      </c>
      <c r="AC149" s="3">
        <f t="shared" si="79"/>
        <v>79118.474954939942</v>
      </c>
      <c r="AD149" s="3">
        <f t="shared" si="80"/>
        <v>35190.369669259773</v>
      </c>
    </row>
    <row r="150" spans="5:30" x14ac:dyDescent="0.55000000000000004">
      <c r="E150">
        <v>148</v>
      </c>
      <c r="F150">
        <f t="shared" si="65"/>
        <v>442.5</v>
      </c>
      <c r="G150">
        <f t="shared" si="66"/>
        <v>8.4804928131416837</v>
      </c>
      <c r="H150" s="15">
        <f t="shared" si="57"/>
        <v>17.340825599999992</v>
      </c>
      <c r="I150" s="14">
        <f t="shared" si="67"/>
        <v>3.0422501052631564E-7</v>
      </c>
      <c r="J150" s="14">
        <f t="shared" si="68"/>
        <v>0.92997292596572678</v>
      </c>
      <c r="K150" s="14">
        <f t="shared" si="75"/>
        <v>6.2490302116802177E-4</v>
      </c>
      <c r="L150" s="14" t="str">
        <f t="shared" si="69"/>
        <v>Epidemic ongoing</v>
      </c>
      <c r="M150" s="14">
        <f t="shared" si="58"/>
        <v>6.6922691018069894E-5</v>
      </c>
      <c r="N150" s="14">
        <f t="shared" si="76"/>
        <v>6.9402171013105196E-2</v>
      </c>
      <c r="O150" s="3">
        <f t="shared" si="59"/>
        <v>35619.472206577244</v>
      </c>
      <c r="P150" s="3">
        <f t="shared" si="60"/>
        <v>17809.736103288622</v>
      </c>
      <c r="Q150" s="38">
        <f t="shared" si="70"/>
        <v>3561.9472206577248</v>
      </c>
      <c r="R150" s="38">
        <f t="shared" si="61"/>
        <v>17809.736103288622</v>
      </c>
      <c r="S150" s="38">
        <f t="shared" si="71"/>
        <v>1727809.7361032886</v>
      </c>
      <c r="T150" s="38">
        <f t="shared" si="72"/>
        <v>3814.5933880299845</v>
      </c>
      <c r="U150" s="39">
        <f t="shared" si="73"/>
        <v>0.10709292282342152</v>
      </c>
      <c r="V150" s="38">
        <f t="shared" si="62"/>
        <v>712.38944413154491</v>
      </c>
      <c r="W150" s="3">
        <f t="shared" si="63"/>
        <v>598.38944413154491</v>
      </c>
      <c r="X150" s="3">
        <f t="shared" si="64"/>
        <v>321.99472206577246</v>
      </c>
      <c r="Y150" s="3">
        <f t="shared" si="81"/>
        <v>3991543.2199535738</v>
      </c>
      <c r="Z150" s="3">
        <f t="shared" si="81"/>
        <v>1995771.6099767869</v>
      </c>
      <c r="AA150" s="3">
        <f t="shared" si="77"/>
        <v>255075771.60997686</v>
      </c>
      <c r="AB150" s="3">
        <f t="shared" si="78"/>
        <v>426789.38151546242</v>
      </c>
      <c r="AC150" s="3">
        <f t="shared" si="79"/>
        <v>79830.864399071492</v>
      </c>
      <c r="AD150" s="3">
        <f t="shared" si="80"/>
        <v>35512.364391325544</v>
      </c>
    </row>
    <row r="151" spans="5:30" x14ac:dyDescent="0.55000000000000004">
      <c r="E151">
        <v>149</v>
      </c>
      <c r="F151">
        <f t="shared" si="65"/>
        <v>445.5</v>
      </c>
      <c r="G151">
        <f t="shared" si="66"/>
        <v>8.537987679671458</v>
      </c>
      <c r="H151" s="15">
        <f t="shared" si="57"/>
        <v>17.340825599999992</v>
      </c>
      <c r="I151" s="14">
        <f t="shared" si="67"/>
        <v>3.0422501052631564E-7</v>
      </c>
      <c r="J151" s="14">
        <f t="shared" si="68"/>
        <v>0.92936556924319191</v>
      </c>
      <c r="K151" s="14">
        <f t="shared" si="75"/>
        <v>6.0735672253486861E-4</v>
      </c>
      <c r="L151" s="14" t="str">
        <f t="shared" si="69"/>
        <v>Epidemic ongoing</v>
      </c>
      <c r="M151" s="14">
        <f t="shared" si="58"/>
        <v>6.5058920550613953E-5</v>
      </c>
      <c r="N151" s="14">
        <f t="shared" si="76"/>
        <v>7.0027074034273218E-2</v>
      </c>
      <c r="O151" s="3">
        <f t="shared" si="59"/>
        <v>34619.333184487514</v>
      </c>
      <c r="P151" s="3">
        <f t="shared" si="60"/>
        <v>17309.666592243757</v>
      </c>
      <c r="Q151" s="38">
        <f t="shared" si="70"/>
        <v>3461.9333184487514</v>
      </c>
      <c r="R151" s="38">
        <f t="shared" si="61"/>
        <v>17309.666592243757</v>
      </c>
      <c r="S151" s="38">
        <f t="shared" si="71"/>
        <v>1727309.6665922438</v>
      </c>
      <c r="T151" s="38">
        <f t="shared" si="72"/>
        <v>3708.3584713849955</v>
      </c>
      <c r="U151" s="39">
        <f t="shared" si="73"/>
        <v>0.10711813689833471</v>
      </c>
      <c r="V151" s="38">
        <f t="shared" si="62"/>
        <v>692.38666368975032</v>
      </c>
      <c r="W151" s="3">
        <f t="shared" si="63"/>
        <v>578.38666368975032</v>
      </c>
      <c r="X151" s="3">
        <f t="shared" si="64"/>
        <v>311.99333184487517</v>
      </c>
      <c r="Y151" s="3">
        <f t="shared" si="81"/>
        <v>4026162.5531380614</v>
      </c>
      <c r="Z151" s="3">
        <f t="shared" si="81"/>
        <v>2013081.2765690307</v>
      </c>
      <c r="AA151" s="3">
        <f t="shared" si="77"/>
        <v>256803081.2765691</v>
      </c>
      <c r="AB151" s="3">
        <f t="shared" si="78"/>
        <v>430497.73998684739</v>
      </c>
      <c r="AC151" s="3">
        <f t="shared" si="79"/>
        <v>80523.251062761236</v>
      </c>
      <c r="AD151" s="3">
        <f t="shared" si="80"/>
        <v>35824.357723170418</v>
      </c>
    </row>
    <row r="152" spans="5:30" x14ac:dyDescent="0.55000000000000004">
      <c r="E152">
        <v>150</v>
      </c>
      <c r="F152">
        <f t="shared" si="65"/>
        <v>448.5</v>
      </c>
      <c r="G152">
        <f t="shared" si="66"/>
        <v>8.5954825462012323</v>
      </c>
      <c r="H152" s="15">
        <f t="shared" si="57"/>
        <v>17.340825599999992</v>
      </c>
      <c r="I152" s="14">
        <f t="shared" si="67"/>
        <v>3.0422501052631564E-7</v>
      </c>
      <c r="J152" s="14">
        <f t="shared" si="68"/>
        <v>0.9287756570100012</v>
      </c>
      <c r="K152" s="14">
        <f t="shared" si="75"/>
        <v>5.8991223319071473E-4</v>
      </c>
      <c r="L152" s="14" t="str">
        <f t="shared" si="69"/>
        <v>Epidemic ongoing</v>
      </c>
      <c r="M152" s="14">
        <f t="shared" si="58"/>
        <v>6.3205095679860887E-5</v>
      </c>
      <c r="N152" s="14">
        <f t="shared" si="76"/>
        <v>7.0634430756808086E-2</v>
      </c>
      <c r="O152" s="3">
        <f t="shared" si="59"/>
        <v>33624.997291870743</v>
      </c>
      <c r="P152" s="3">
        <f t="shared" si="60"/>
        <v>16812.498645935371</v>
      </c>
      <c r="Q152" s="38">
        <f t="shared" si="70"/>
        <v>3362.4997291870745</v>
      </c>
      <c r="R152" s="38">
        <f t="shared" si="61"/>
        <v>16812.498645935371</v>
      </c>
      <c r="S152" s="38">
        <f t="shared" si="71"/>
        <v>1726812.4986459354</v>
      </c>
      <c r="T152" s="38">
        <f t="shared" si="72"/>
        <v>3602.6904537520709</v>
      </c>
      <c r="U152" s="39">
        <f t="shared" si="73"/>
        <v>0.10714321914973256</v>
      </c>
      <c r="V152" s="38">
        <f t="shared" si="62"/>
        <v>672.49994583741488</v>
      </c>
      <c r="W152" s="3">
        <f t="shared" si="63"/>
        <v>558.49994583741488</v>
      </c>
      <c r="X152" s="3">
        <f t="shared" si="64"/>
        <v>302.04997291870745</v>
      </c>
      <c r="Y152" s="3">
        <f t="shared" si="81"/>
        <v>4059787.5504299323</v>
      </c>
      <c r="Z152" s="3">
        <f t="shared" si="81"/>
        <v>2029893.7752149662</v>
      </c>
      <c r="AA152" s="3">
        <f t="shared" si="77"/>
        <v>258529893.77521503</v>
      </c>
      <c r="AB152" s="3">
        <f t="shared" si="78"/>
        <v>434100.43044059945</v>
      </c>
      <c r="AC152" s="3">
        <f t="shared" si="79"/>
        <v>81195.751008598643</v>
      </c>
      <c r="AD152" s="3">
        <f t="shared" si="80"/>
        <v>36126.407696089125</v>
      </c>
    </row>
    <row r="153" spans="5:30" x14ac:dyDescent="0.55000000000000004">
      <c r="E153">
        <v>151</v>
      </c>
      <c r="F153">
        <f t="shared" si="65"/>
        <v>451.5</v>
      </c>
      <c r="G153">
        <f t="shared" si="66"/>
        <v>8.6529774127310066</v>
      </c>
      <c r="H153" s="15">
        <f t="shared" si="57"/>
        <v>17.340825599999992</v>
      </c>
      <c r="I153" s="14">
        <f t="shared" si="67"/>
        <v>3.0422501052631564E-7</v>
      </c>
      <c r="J153" s="14">
        <f t="shared" si="68"/>
        <v>0.92820305658380853</v>
      </c>
      <c r="K153" s="14">
        <f t="shared" si="75"/>
        <v>5.7260042619267093E-4</v>
      </c>
      <c r="L153" s="14" t="str">
        <f t="shared" si="69"/>
        <v>Epidemic ongoing</v>
      </c>
      <c r="M153" s="14">
        <f t="shared" si="58"/>
        <v>6.1364513997036981E-5</v>
      </c>
      <c r="N153" s="14">
        <f t="shared" si="76"/>
        <v>7.1224342989998801E-2</v>
      </c>
      <c r="O153" s="3">
        <f t="shared" si="59"/>
        <v>32638.224292982242</v>
      </c>
      <c r="P153" s="3">
        <f t="shared" si="60"/>
        <v>16319.112146491121</v>
      </c>
      <c r="Q153" s="38">
        <f t="shared" si="70"/>
        <v>3263.8224292982245</v>
      </c>
      <c r="R153" s="38">
        <f t="shared" si="61"/>
        <v>16319.112146491121</v>
      </c>
      <c r="S153" s="38">
        <f t="shared" si="71"/>
        <v>1726319.1121464912</v>
      </c>
      <c r="T153" s="38">
        <f t="shared" si="72"/>
        <v>3497.7772978311077</v>
      </c>
      <c r="U153" s="39">
        <f t="shared" si="73"/>
        <v>0.10716812490878028</v>
      </c>
      <c r="V153" s="38">
        <f t="shared" si="62"/>
        <v>652.76448585964488</v>
      </c>
      <c r="W153" s="3">
        <f t="shared" si="63"/>
        <v>538.76448585964488</v>
      </c>
      <c r="X153" s="3">
        <f t="shared" si="64"/>
        <v>292.18224292982245</v>
      </c>
      <c r="Y153" s="3">
        <f t="shared" si="81"/>
        <v>4092425.7747229147</v>
      </c>
      <c r="Z153" s="3">
        <f t="shared" si="81"/>
        <v>2046212.8873614573</v>
      </c>
      <c r="AA153" s="3">
        <f t="shared" si="77"/>
        <v>260256212.88736153</v>
      </c>
      <c r="AB153" s="3">
        <f t="shared" si="78"/>
        <v>437598.20773843053</v>
      </c>
      <c r="AC153" s="3">
        <f t="shared" si="79"/>
        <v>81848.51549445829</v>
      </c>
      <c r="AD153" s="3">
        <f t="shared" si="80"/>
        <v>36418.589939018944</v>
      </c>
    </row>
    <row r="154" spans="5:30" x14ac:dyDescent="0.55000000000000004">
      <c r="E154">
        <v>152</v>
      </c>
      <c r="F154">
        <f t="shared" si="65"/>
        <v>454.5</v>
      </c>
      <c r="G154">
        <f t="shared" si="66"/>
        <v>8.7104722792607809</v>
      </c>
      <c r="H154" s="15">
        <f t="shared" si="57"/>
        <v>17.340825599999992</v>
      </c>
      <c r="I154" s="14">
        <f t="shared" si="67"/>
        <v>3.0422501052631564E-7</v>
      </c>
      <c r="J154" s="14">
        <f t="shared" si="68"/>
        <v>0.92764760656376155</v>
      </c>
      <c r="K154" s="14">
        <f t="shared" si="75"/>
        <v>5.5545002004697697E-4</v>
      </c>
      <c r="L154" s="14" t="str">
        <f t="shared" si="69"/>
        <v>Epidemic ongoing</v>
      </c>
      <c r="M154" s="14">
        <f t="shared" si="58"/>
        <v>5.954024985705188E-5</v>
      </c>
      <c r="N154" s="14">
        <f t="shared" si="76"/>
        <v>7.1796943416191472E-2</v>
      </c>
      <c r="O154" s="3">
        <f t="shared" si="59"/>
        <v>31660.651142677689</v>
      </c>
      <c r="P154" s="3">
        <f t="shared" si="60"/>
        <v>15830.325571338844</v>
      </c>
      <c r="Q154" s="38">
        <f t="shared" si="70"/>
        <v>3166.0651142677689</v>
      </c>
      <c r="R154" s="38">
        <f t="shared" si="61"/>
        <v>15830.325571338844</v>
      </c>
      <c r="S154" s="38">
        <f t="shared" si="71"/>
        <v>1725830.3255713389</v>
      </c>
      <c r="T154" s="38">
        <f t="shared" si="72"/>
        <v>3393.7942418519574</v>
      </c>
      <c r="U154" s="39">
        <f t="shared" si="73"/>
        <v>0.10719281250906479</v>
      </c>
      <c r="V154" s="38">
        <f t="shared" si="62"/>
        <v>633.21302285355375</v>
      </c>
      <c r="W154" s="3">
        <f t="shared" si="63"/>
        <v>519.21302285355375</v>
      </c>
      <c r="X154" s="3">
        <f t="shared" si="64"/>
        <v>282.40651142677689</v>
      </c>
      <c r="Y154" s="3">
        <f t="shared" si="81"/>
        <v>4124086.4258655924</v>
      </c>
      <c r="Z154" s="3">
        <f t="shared" si="81"/>
        <v>2062043.2129327962</v>
      </c>
      <c r="AA154" s="3">
        <f t="shared" si="77"/>
        <v>261982043.21293285</v>
      </c>
      <c r="AB154" s="3">
        <f t="shared" si="78"/>
        <v>440992.00198028248</v>
      </c>
      <c r="AC154" s="3">
        <f t="shared" si="79"/>
        <v>82481.728517311843</v>
      </c>
      <c r="AD154" s="3">
        <f t="shared" si="80"/>
        <v>36700.996450445724</v>
      </c>
    </row>
    <row r="155" spans="5:30" x14ac:dyDescent="0.55000000000000004">
      <c r="E155">
        <v>153</v>
      </c>
      <c r="F155">
        <f t="shared" si="65"/>
        <v>457.5</v>
      </c>
      <c r="G155">
        <f t="shared" si="66"/>
        <v>8.7679671457905553</v>
      </c>
      <c r="H155" s="15">
        <f t="shared" si="57"/>
        <v>17.340825599999992</v>
      </c>
      <c r="I155" s="14">
        <f t="shared" si="67"/>
        <v>3.0422501052631564E-7</v>
      </c>
      <c r="J155" s="14">
        <f t="shared" si="68"/>
        <v>0.92710911899268933</v>
      </c>
      <c r="K155" s="14">
        <f t="shared" si="75"/>
        <v>5.3848757107222145E-4</v>
      </c>
      <c r="L155" s="14" t="str">
        <f t="shared" si="69"/>
        <v>Epidemic ongoing</v>
      </c>
      <c r="M155" s="14">
        <f t="shared" si="58"/>
        <v>5.7735152926121828E-5</v>
      </c>
      <c r="N155" s="14">
        <f t="shared" si="76"/>
        <v>7.2352393436238449E-2</v>
      </c>
      <c r="O155" s="3">
        <f t="shared" si="59"/>
        <v>30693.791551116621</v>
      </c>
      <c r="P155" s="3">
        <f t="shared" si="60"/>
        <v>15346.895775558311</v>
      </c>
      <c r="Q155" s="38">
        <f t="shared" si="70"/>
        <v>3069.3791551116624</v>
      </c>
      <c r="R155" s="38">
        <f t="shared" si="61"/>
        <v>15346.895775558311</v>
      </c>
      <c r="S155" s="38">
        <f t="shared" si="71"/>
        <v>1725346.8957755584</v>
      </c>
      <c r="T155" s="38">
        <f t="shared" si="72"/>
        <v>3290.9037167889442</v>
      </c>
      <c r="U155" s="39">
        <f t="shared" si="73"/>
        <v>0.10721724330825538</v>
      </c>
      <c r="V155" s="38">
        <f t="shared" si="62"/>
        <v>613.87583102233248</v>
      </c>
      <c r="W155" s="3">
        <f t="shared" si="63"/>
        <v>499.87583102233248</v>
      </c>
      <c r="X155" s="3">
        <f t="shared" si="64"/>
        <v>272.73791551116625</v>
      </c>
      <c r="Y155" s="3">
        <f t="shared" si="81"/>
        <v>4154780.2174167093</v>
      </c>
      <c r="Z155" s="3">
        <f t="shared" si="81"/>
        <v>2077390.1087083546</v>
      </c>
      <c r="AA155" s="3">
        <f t="shared" si="77"/>
        <v>263707390.10870841</v>
      </c>
      <c r="AB155" s="3">
        <f t="shared" si="78"/>
        <v>444282.9056970714</v>
      </c>
      <c r="AC155" s="3">
        <f t="shared" si="79"/>
        <v>83095.604348334178</v>
      </c>
      <c r="AD155" s="3">
        <f t="shared" si="80"/>
        <v>36973.734365956887</v>
      </c>
    </row>
    <row r="156" spans="5:30" x14ac:dyDescent="0.55000000000000004">
      <c r="E156">
        <v>154</v>
      </c>
      <c r="F156">
        <f t="shared" si="65"/>
        <v>460.5</v>
      </c>
      <c r="G156">
        <f t="shared" si="66"/>
        <v>8.8254620123203278</v>
      </c>
      <c r="H156" s="15">
        <f t="shared" si="57"/>
        <v>17.340825599999992</v>
      </c>
      <c r="I156" s="14">
        <f t="shared" si="67"/>
        <v>3.0422501052631564E-7</v>
      </c>
      <c r="J156" s="14">
        <f t="shared" si="68"/>
        <v>0.9265873815109068</v>
      </c>
      <c r="K156" s="14">
        <f t="shared" si="75"/>
        <v>5.2173748178252488E-4</v>
      </c>
      <c r="L156" s="14" t="str">
        <f t="shared" si="69"/>
        <v>Epidemic ongoing</v>
      </c>
      <c r="M156" s="14">
        <f t="shared" si="58"/>
        <v>5.5951848424179795E-5</v>
      </c>
      <c r="N156" s="14">
        <f t="shared" si="76"/>
        <v>7.2890881007310671E-2</v>
      </c>
      <c r="O156" s="3">
        <f t="shared" si="59"/>
        <v>29739.036461603919</v>
      </c>
      <c r="P156" s="3">
        <f t="shared" si="60"/>
        <v>14869.518230801959</v>
      </c>
      <c r="Q156" s="38">
        <f t="shared" si="70"/>
        <v>2973.9036461603919</v>
      </c>
      <c r="R156" s="38">
        <f t="shared" si="61"/>
        <v>14869.518230801959</v>
      </c>
      <c r="S156" s="38">
        <f t="shared" si="71"/>
        <v>1724869.5182308019</v>
      </c>
      <c r="T156" s="38">
        <f t="shared" si="72"/>
        <v>3189.2553601782483</v>
      </c>
      <c r="U156" s="39">
        <f t="shared" si="73"/>
        <v>0.10724138168685785</v>
      </c>
      <c r="V156" s="38">
        <f t="shared" si="62"/>
        <v>594.78072923207844</v>
      </c>
      <c r="W156" s="3">
        <f t="shared" si="63"/>
        <v>480.78072923207844</v>
      </c>
      <c r="X156" s="3">
        <f t="shared" si="64"/>
        <v>263.19036461603923</v>
      </c>
      <c r="Y156" s="3">
        <f t="shared" si="81"/>
        <v>4184519.2538783131</v>
      </c>
      <c r="Z156" s="3">
        <f t="shared" si="81"/>
        <v>2092259.6269391566</v>
      </c>
      <c r="AA156" s="3">
        <f t="shared" si="77"/>
        <v>265432259.62693921</v>
      </c>
      <c r="AB156" s="3">
        <f t="shared" si="78"/>
        <v>447472.16105724964</v>
      </c>
      <c r="AC156" s="3">
        <f t="shared" si="79"/>
        <v>83690.385077566258</v>
      </c>
      <c r="AD156" s="3">
        <f t="shared" si="80"/>
        <v>37236.92473057293</v>
      </c>
    </row>
    <row r="157" spans="5:30" x14ac:dyDescent="0.55000000000000004">
      <c r="E157">
        <v>155</v>
      </c>
      <c r="F157">
        <f t="shared" si="65"/>
        <v>463.5</v>
      </c>
      <c r="G157">
        <f t="shared" si="66"/>
        <v>8.8829568788501021</v>
      </c>
      <c r="H157" s="15">
        <f t="shared" si="57"/>
        <v>17.340825599999992</v>
      </c>
      <c r="I157" s="14">
        <f t="shared" si="67"/>
        <v>3.0422501052631564E-7</v>
      </c>
      <c r="J157" s="14">
        <f t="shared" si="68"/>
        <v>0.92608215948707739</v>
      </c>
      <c r="K157" s="14">
        <f t="shared" si="75"/>
        <v>5.0522202382941028E-4</v>
      </c>
      <c r="L157" s="14" t="str">
        <f t="shared" si="69"/>
        <v>Epidemic ongoing</v>
      </c>
      <c r="M157" s="14">
        <f t="shared" si="58"/>
        <v>5.4192738917484578E-5</v>
      </c>
      <c r="N157" s="14">
        <f t="shared" si="76"/>
        <v>7.3412618489093195E-2</v>
      </c>
      <c r="O157" s="3">
        <f t="shared" si="59"/>
        <v>28797.655358276385</v>
      </c>
      <c r="P157" s="3">
        <f t="shared" si="60"/>
        <v>14398.827679138192</v>
      </c>
      <c r="Q157" s="38">
        <f t="shared" si="70"/>
        <v>2879.7655358276388</v>
      </c>
      <c r="R157" s="38">
        <f t="shared" si="61"/>
        <v>14398.827679138192</v>
      </c>
      <c r="S157" s="38">
        <f t="shared" si="71"/>
        <v>1724398.8276791382</v>
      </c>
      <c r="T157" s="38">
        <f t="shared" si="72"/>
        <v>3088.9861182966206</v>
      </c>
      <c r="U157" s="39">
        <f t="shared" si="73"/>
        <v>0.10726519502598508</v>
      </c>
      <c r="V157" s="38">
        <f t="shared" si="62"/>
        <v>575.95310716552774</v>
      </c>
      <c r="W157" s="3">
        <f t="shared" si="63"/>
        <v>461.95310716552774</v>
      </c>
      <c r="X157" s="3">
        <f t="shared" si="64"/>
        <v>253.77655358276388</v>
      </c>
      <c r="Y157" s="3">
        <f t="shared" si="81"/>
        <v>4213316.9092365894</v>
      </c>
      <c r="Z157" s="3">
        <f t="shared" si="81"/>
        <v>2106658.4546182947</v>
      </c>
      <c r="AA157" s="3">
        <f t="shared" si="77"/>
        <v>267156658.45461833</v>
      </c>
      <c r="AB157" s="3">
        <f t="shared" si="78"/>
        <v>450561.14717554627</v>
      </c>
      <c r="AC157" s="3">
        <f t="shared" si="79"/>
        <v>84266.33818473178</v>
      </c>
      <c r="AD157" s="3">
        <f t="shared" si="80"/>
        <v>37490.701284155693</v>
      </c>
    </row>
    <row r="158" spans="5:30" x14ac:dyDescent="0.55000000000000004">
      <c r="E158">
        <v>156</v>
      </c>
      <c r="F158">
        <f t="shared" si="65"/>
        <v>466.5</v>
      </c>
      <c r="G158">
        <f t="shared" si="66"/>
        <v>8.9404517453798764</v>
      </c>
      <c r="H158" s="15">
        <f t="shared" si="57"/>
        <v>17.340825599999992</v>
      </c>
      <c r="I158" s="14">
        <f t="shared" si="67"/>
        <v>3.0422501052631564E-7</v>
      </c>
      <c r="J158" s="14">
        <f t="shared" si="68"/>
        <v>0.92559319811306351</v>
      </c>
      <c r="K158" s="14">
        <f t="shared" si="75"/>
        <v>4.889613740138854E-4</v>
      </c>
      <c r="L158" s="14" t="str">
        <f t="shared" si="69"/>
        <v>Epidemic ongoing</v>
      </c>
      <c r="M158" s="14">
        <f t="shared" si="58"/>
        <v>5.2460007512689089E-5</v>
      </c>
      <c r="N158" s="14">
        <f t="shared" si="76"/>
        <v>7.3917840512922606E-2</v>
      </c>
      <c r="O158" s="3">
        <f t="shared" si="59"/>
        <v>27870.798318791469</v>
      </c>
      <c r="P158" s="3">
        <f t="shared" si="60"/>
        <v>13935.399159395734</v>
      </c>
      <c r="Q158" s="38">
        <f t="shared" si="70"/>
        <v>2787.0798318791472</v>
      </c>
      <c r="R158" s="38">
        <f t="shared" si="61"/>
        <v>13935.399159395734</v>
      </c>
      <c r="S158" s="38">
        <f t="shared" si="71"/>
        <v>1723935.3991593958</v>
      </c>
      <c r="T158" s="38">
        <f t="shared" si="72"/>
        <v>2990.2204282232783</v>
      </c>
      <c r="U158" s="39">
        <f t="shared" si="73"/>
        <v>0.10728865366612649</v>
      </c>
      <c r="V158" s="38">
        <f t="shared" si="62"/>
        <v>557.41596637582938</v>
      </c>
      <c r="W158" s="3">
        <f t="shared" si="63"/>
        <v>443.41596637582938</v>
      </c>
      <c r="X158" s="3">
        <f t="shared" si="64"/>
        <v>244.5079831879147</v>
      </c>
      <c r="Y158" s="3">
        <f t="shared" si="81"/>
        <v>4241187.7075553806</v>
      </c>
      <c r="Z158" s="3">
        <f t="shared" si="81"/>
        <v>2120593.8537776903</v>
      </c>
      <c r="AA158" s="3">
        <f t="shared" si="77"/>
        <v>268880593.85377771</v>
      </c>
      <c r="AB158" s="3">
        <f t="shared" si="78"/>
        <v>453551.36760376953</v>
      </c>
      <c r="AC158" s="3">
        <f t="shared" si="79"/>
        <v>84823.754151107612</v>
      </c>
      <c r="AD158" s="3">
        <f t="shared" si="80"/>
        <v>37735.209267343605</v>
      </c>
    </row>
    <row r="159" spans="5:30" x14ac:dyDescent="0.55000000000000004">
      <c r="E159">
        <v>157</v>
      </c>
      <c r="F159">
        <f t="shared" si="65"/>
        <v>469.5</v>
      </c>
      <c r="G159">
        <f t="shared" si="66"/>
        <v>8.9979466119096507</v>
      </c>
      <c r="H159" s="15">
        <f t="shared" si="57"/>
        <v>17.340825599999992</v>
      </c>
      <c r="I159" s="14">
        <f t="shared" si="67"/>
        <v>3.0422501052631564E-7</v>
      </c>
      <c r="J159" s="14">
        <f t="shared" si="68"/>
        <v>0.92512022445119568</v>
      </c>
      <c r="K159" s="14">
        <f t="shared" si="75"/>
        <v>4.7297366186782597E-4</v>
      </c>
      <c r="L159" s="14" t="str">
        <f t="shared" si="69"/>
        <v>Epidemic ongoing</v>
      </c>
      <c r="M159" s="14">
        <f t="shared" si="58"/>
        <v>5.0755622300997372E-5</v>
      </c>
      <c r="N159" s="14">
        <f t="shared" si="76"/>
        <v>7.4406801886936491E-2</v>
      </c>
      <c r="O159" s="3">
        <f t="shared" si="59"/>
        <v>26959.498726466081</v>
      </c>
      <c r="P159" s="3">
        <f t="shared" si="60"/>
        <v>13479.749363233041</v>
      </c>
      <c r="Q159" s="38">
        <f t="shared" si="70"/>
        <v>2695.9498726466081</v>
      </c>
      <c r="R159" s="38">
        <f t="shared" si="61"/>
        <v>13479.749363233041</v>
      </c>
      <c r="S159" s="38">
        <f t="shared" si="71"/>
        <v>1723479.7493632331</v>
      </c>
      <c r="T159" s="38">
        <f t="shared" si="72"/>
        <v>2893.0704711568505</v>
      </c>
      <c r="U159" s="39">
        <f t="shared" si="73"/>
        <v>0.10731173084893932</v>
      </c>
      <c r="V159" s="38">
        <f t="shared" si="62"/>
        <v>539.1899745293216</v>
      </c>
      <c r="W159" s="3">
        <f t="shared" si="63"/>
        <v>425.1899745293216</v>
      </c>
      <c r="X159" s="3">
        <f t="shared" si="64"/>
        <v>235.39498726466081</v>
      </c>
      <c r="Y159" s="3">
        <f t="shared" si="81"/>
        <v>4268147.2062818464</v>
      </c>
      <c r="Z159" s="3">
        <f t="shared" si="81"/>
        <v>2134073.6031409232</v>
      </c>
      <c r="AA159" s="3">
        <f t="shared" si="77"/>
        <v>270604073.60314095</v>
      </c>
      <c r="AB159" s="3">
        <f t="shared" si="78"/>
        <v>456444.43807492638</v>
      </c>
      <c r="AC159" s="3">
        <f t="shared" si="79"/>
        <v>85362.944125636932</v>
      </c>
      <c r="AD159" s="3">
        <f t="shared" si="80"/>
        <v>37970.604254608268</v>
      </c>
    </row>
    <row r="160" spans="5:30" x14ac:dyDescent="0.55000000000000004">
      <c r="E160">
        <v>158</v>
      </c>
      <c r="F160">
        <f t="shared" si="65"/>
        <v>472.5</v>
      </c>
      <c r="G160">
        <f t="shared" si="66"/>
        <v>9.055441478439425</v>
      </c>
      <c r="H160" s="15">
        <f t="shared" si="57"/>
        <v>17.340825599999992</v>
      </c>
      <c r="I160" s="14">
        <f t="shared" si="67"/>
        <v>3.0422501052631564E-7</v>
      </c>
      <c r="J160" s="14">
        <f t="shared" si="68"/>
        <v>0.9246629494238755</v>
      </c>
      <c r="K160" s="14">
        <f t="shared" si="75"/>
        <v>4.5727502732018088E-4</v>
      </c>
      <c r="L160" s="14" t="str">
        <f t="shared" si="69"/>
        <v>Epidemic ongoing</v>
      </c>
      <c r="M160" s="14">
        <f t="shared" si="58"/>
        <v>4.9081341901468014E-5</v>
      </c>
      <c r="N160" s="14">
        <f t="shared" si="76"/>
        <v>7.4879775548804317E-2</v>
      </c>
      <c r="O160" s="3">
        <f t="shared" si="59"/>
        <v>26064.67655725031</v>
      </c>
      <c r="P160" s="3">
        <f t="shared" si="60"/>
        <v>13032.338278625155</v>
      </c>
      <c r="Q160" s="38">
        <f t="shared" si="70"/>
        <v>2606.4676557250314</v>
      </c>
      <c r="R160" s="38">
        <f t="shared" si="61"/>
        <v>13032.338278625155</v>
      </c>
      <c r="S160" s="38">
        <f t="shared" si="71"/>
        <v>1723032.3382786252</v>
      </c>
      <c r="T160" s="38">
        <f t="shared" si="72"/>
        <v>2797.6364883836768</v>
      </c>
      <c r="U160" s="39">
        <f t="shared" si="73"/>
        <v>0.10733440264408227</v>
      </c>
      <c r="V160" s="38">
        <f t="shared" si="62"/>
        <v>521.29353114500623</v>
      </c>
      <c r="W160" s="3">
        <f t="shared" si="63"/>
        <v>407.29353114500623</v>
      </c>
      <c r="X160" s="3">
        <f t="shared" si="64"/>
        <v>226.44676557250312</v>
      </c>
      <c r="Y160" s="3">
        <f t="shared" si="81"/>
        <v>4294211.8828390967</v>
      </c>
      <c r="Z160" s="3">
        <f t="shared" si="81"/>
        <v>2147105.9414195484</v>
      </c>
      <c r="AA160" s="3">
        <f t="shared" si="77"/>
        <v>272327105.9414196</v>
      </c>
      <c r="AB160" s="3">
        <f t="shared" si="78"/>
        <v>459242.07456331007</v>
      </c>
      <c r="AC160" s="3">
        <f t="shared" si="79"/>
        <v>85884.237656781945</v>
      </c>
      <c r="AD160" s="3">
        <f t="shared" si="80"/>
        <v>38197.05102018077</v>
      </c>
    </row>
    <row r="161" spans="5:30" x14ac:dyDescent="0.55000000000000004">
      <c r="E161">
        <v>159</v>
      </c>
      <c r="F161">
        <f t="shared" si="65"/>
        <v>475.5</v>
      </c>
      <c r="G161">
        <f t="shared" si="66"/>
        <v>9.1129363449691994</v>
      </c>
      <c r="H161" s="15">
        <f t="shared" si="57"/>
        <v>17.340825599999992</v>
      </c>
      <c r="I161" s="14">
        <f t="shared" si="67"/>
        <v>3.0422501052631564E-7</v>
      </c>
      <c r="J161" s="14">
        <f t="shared" si="68"/>
        <v>0.92422106973687601</v>
      </c>
      <c r="K161" s="14">
        <f t="shared" si="75"/>
        <v>4.4187968699949121E-4</v>
      </c>
      <c r="L161" s="14" t="str">
        <f t="shared" si="69"/>
        <v>Epidemic ongoing</v>
      </c>
      <c r="M161" s="14">
        <f t="shared" si="58"/>
        <v>4.74387219550534E-5</v>
      </c>
      <c r="N161" s="14">
        <f t="shared" si="76"/>
        <v>7.5337050576124498E-2</v>
      </c>
      <c r="O161" s="3">
        <f t="shared" si="59"/>
        <v>25187.142158970997</v>
      </c>
      <c r="P161" s="3">
        <f t="shared" si="60"/>
        <v>12593.571079485499</v>
      </c>
      <c r="Q161" s="38">
        <f t="shared" si="70"/>
        <v>2518.7142158971001</v>
      </c>
      <c r="R161" s="38">
        <f t="shared" si="61"/>
        <v>12593.571079485499</v>
      </c>
      <c r="S161" s="38">
        <f t="shared" si="71"/>
        <v>1722593.5710794856</v>
      </c>
      <c r="T161" s="38">
        <f t="shared" si="72"/>
        <v>2704.0071514380434</v>
      </c>
      <c r="U161" s="39">
        <f t="shared" si="73"/>
        <v>0.10735664786308229</v>
      </c>
      <c r="V161" s="38">
        <f t="shared" si="62"/>
        <v>503.74284317941994</v>
      </c>
      <c r="W161" s="3">
        <f t="shared" si="63"/>
        <v>389.74284317941994</v>
      </c>
      <c r="X161" s="3">
        <f t="shared" si="64"/>
        <v>217.67142158970998</v>
      </c>
      <c r="Y161" s="3">
        <f t="shared" si="81"/>
        <v>4319399.0249980679</v>
      </c>
      <c r="Z161" s="3">
        <f t="shared" si="81"/>
        <v>2159699.5124990339</v>
      </c>
      <c r="AA161" s="3">
        <f t="shared" si="77"/>
        <v>274049699.51249909</v>
      </c>
      <c r="AB161" s="3">
        <f t="shared" si="78"/>
        <v>461946.08171474811</v>
      </c>
      <c r="AC161" s="3">
        <f t="shared" si="79"/>
        <v>86387.98049996137</v>
      </c>
      <c r="AD161" s="3">
        <f t="shared" si="80"/>
        <v>38414.722441770478</v>
      </c>
    </row>
    <row r="162" spans="5:30" x14ac:dyDescent="0.55000000000000004">
      <c r="E162">
        <v>160</v>
      </c>
      <c r="F162">
        <f t="shared" si="65"/>
        <v>478.5</v>
      </c>
      <c r="G162">
        <f t="shared" si="66"/>
        <v>9.1704312114989737</v>
      </c>
      <c r="H162" s="15">
        <f t="shared" si="57"/>
        <v>17.340825599999992</v>
      </c>
      <c r="I162" s="14">
        <f t="shared" si="67"/>
        <v>3.0422501052631564E-7</v>
      </c>
      <c r="J162" s="14">
        <f t="shared" si="68"/>
        <v>0.92379426972910161</v>
      </c>
      <c r="K162" s="14">
        <f t="shared" si="75"/>
        <v>4.2680000777439719E-4</v>
      </c>
      <c r="L162" s="14" t="str">
        <f t="shared" si="69"/>
        <v>Epidemic ongoing</v>
      </c>
      <c r="M162" s="14">
        <f t="shared" si="58"/>
        <v>4.5829122425058492E-5</v>
      </c>
      <c r="N162" s="14">
        <f t="shared" si="76"/>
        <v>7.5778930263123989E-2</v>
      </c>
      <c r="O162" s="3">
        <f t="shared" si="59"/>
        <v>24327.60044314064</v>
      </c>
      <c r="P162" s="3">
        <f t="shared" si="60"/>
        <v>12163.80022157032</v>
      </c>
      <c r="Q162" s="38">
        <f t="shared" si="70"/>
        <v>2432.7600443140641</v>
      </c>
      <c r="R162" s="38">
        <f t="shared" si="61"/>
        <v>12163.80022157032</v>
      </c>
      <c r="S162" s="38">
        <f t="shared" si="71"/>
        <v>1722163.8002215703</v>
      </c>
      <c r="T162" s="38">
        <f t="shared" si="72"/>
        <v>2612.2599782283341</v>
      </c>
      <c r="U162" s="39">
        <f t="shared" si="73"/>
        <v>0.10737844796217383</v>
      </c>
      <c r="V162" s="38">
        <f t="shared" si="62"/>
        <v>486.55200886281278</v>
      </c>
      <c r="W162" s="3">
        <f t="shared" si="63"/>
        <v>372.55200886281278</v>
      </c>
      <c r="X162" s="3">
        <f t="shared" si="64"/>
        <v>209.0760044314064</v>
      </c>
      <c r="Y162" s="3">
        <f t="shared" si="81"/>
        <v>4343726.6254412085</v>
      </c>
      <c r="Z162" s="3">
        <f t="shared" si="81"/>
        <v>2171863.3127206042</v>
      </c>
      <c r="AA162" s="3">
        <f t="shared" si="77"/>
        <v>275771863.31272066</v>
      </c>
      <c r="AB162" s="3">
        <f t="shared" si="78"/>
        <v>464558.34169297642</v>
      </c>
      <c r="AC162" s="3">
        <f t="shared" si="79"/>
        <v>86874.532508824181</v>
      </c>
      <c r="AD162" s="3">
        <f t="shared" si="80"/>
        <v>38623.798446201887</v>
      </c>
    </row>
    <row r="163" spans="5:30" x14ac:dyDescent="0.55000000000000004">
      <c r="E163">
        <v>161</v>
      </c>
      <c r="F163">
        <f t="shared" si="65"/>
        <v>481.5</v>
      </c>
      <c r="G163">
        <f t="shared" si="66"/>
        <v>9.227926078028748</v>
      </c>
      <c r="H163" s="15">
        <f t="shared" si="57"/>
        <v>17.340825599999992</v>
      </c>
      <c r="I163" s="14">
        <f t="shared" si="67"/>
        <v>3.0422501052631564E-7</v>
      </c>
      <c r="J163" s="14">
        <f t="shared" si="68"/>
        <v>0.9233822231429023</v>
      </c>
      <c r="K163" s="14">
        <f t="shared" si="75"/>
        <v>4.1204658619931056E-4</v>
      </c>
      <c r="L163" s="14" t="str">
        <f t="shared" si="69"/>
        <v>Epidemic ongoing</v>
      </c>
      <c r="M163" s="14">
        <f t="shared" si="58"/>
        <v>4.4253715565501707E-5</v>
      </c>
      <c r="N163" s="14">
        <f t="shared" si="76"/>
        <v>7.6205730270898386E-2</v>
      </c>
      <c r="O163" s="3">
        <f t="shared" si="59"/>
        <v>23486.655413360702</v>
      </c>
      <c r="P163" s="3">
        <f t="shared" si="60"/>
        <v>11743.327706680351</v>
      </c>
      <c r="Q163" s="38">
        <f t="shared" si="70"/>
        <v>2348.6655413360704</v>
      </c>
      <c r="R163" s="38">
        <f t="shared" si="61"/>
        <v>11743.327706680351</v>
      </c>
      <c r="S163" s="38">
        <f t="shared" si="71"/>
        <v>1721743.3277066804</v>
      </c>
      <c r="T163" s="38">
        <f t="shared" si="72"/>
        <v>2522.4617872335975</v>
      </c>
      <c r="U163" s="39">
        <f t="shared" si="73"/>
        <v>0.10739978693597475</v>
      </c>
      <c r="V163" s="38">
        <f t="shared" si="62"/>
        <v>469.73310826721405</v>
      </c>
      <c r="W163" s="3">
        <f t="shared" si="63"/>
        <v>355.73310826721405</v>
      </c>
      <c r="X163" s="3">
        <f t="shared" si="64"/>
        <v>200.66655413360704</v>
      </c>
      <c r="Y163" s="3">
        <f t="shared" si="81"/>
        <v>4367213.2808545688</v>
      </c>
      <c r="Z163" s="3">
        <f t="shared" si="81"/>
        <v>2183606.6404272844</v>
      </c>
      <c r="AA163" s="3">
        <f t="shared" si="77"/>
        <v>277493606.64042735</v>
      </c>
      <c r="AB163" s="3">
        <f t="shared" si="78"/>
        <v>467080.80348021002</v>
      </c>
      <c r="AC163" s="3">
        <f t="shared" si="79"/>
        <v>87344.265617091398</v>
      </c>
      <c r="AD163" s="3">
        <f t="shared" si="80"/>
        <v>38824.465000335491</v>
      </c>
    </row>
    <row r="164" spans="5:30" x14ac:dyDescent="0.55000000000000004">
      <c r="E164">
        <v>162</v>
      </c>
      <c r="F164">
        <f t="shared" si="65"/>
        <v>484.5</v>
      </c>
      <c r="G164">
        <f t="shared" si="66"/>
        <v>9.2854209445585223</v>
      </c>
      <c r="H164" s="15">
        <f t="shared" si="57"/>
        <v>17.340825599999992</v>
      </c>
      <c r="I164" s="14">
        <f t="shared" si="67"/>
        <v>3.0422501052631564E-7</v>
      </c>
      <c r="J164" s="14">
        <f t="shared" si="68"/>
        <v>0.92298459481029194</v>
      </c>
      <c r="K164" s="14">
        <f t="shared" si="75"/>
        <v>3.976283326103669E-4</v>
      </c>
      <c r="L164" s="14" t="str">
        <f t="shared" si="69"/>
        <v>Epidemic ongoing</v>
      </c>
      <c r="M164" s="14">
        <f t="shared" si="58"/>
        <v>4.2713494426074426E-5</v>
      </c>
      <c r="N164" s="14">
        <f t="shared" si="76"/>
        <v>7.6617776857097697E-2</v>
      </c>
      <c r="O164" s="3">
        <f t="shared" si="59"/>
        <v>22664.814958790914</v>
      </c>
      <c r="P164" s="3">
        <f t="shared" si="60"/>
        <v>11332.407479395457</v>
      </c>
      <c r="Q164" s="38">
        <f t="shared" si="70"/>
        <v>2266.4814958790917</v>
      </c>
      <c r="R164" s="38">
        <f t="shared" si="61"/>
        <v>11332.407479395457</v>
      </c>
      <c r="S164" s="38">
        <f t="shared" si="71"/>
        <v>1721332.4074793954</v>
      </c>
      <c r="T164" s="38">
        <f t="shared" si="72"/>
        <v>2434.6691822862422</v>
      </c>
      <c r="U164" s="39">
        <f t="shared" si="73"/>
        <v>0.10742065120376888</v>
      </c>
      <c r="V164" s="38">
        <f t="shared" si="62"/>
        <v>453.29629917581826</v>
      </c>
      <c r="W164" s="3">
        <f t="shared" si="63"/>
        <v>339.29629917581826</v>
      </c>
      <c r="X164" s="3">
        <f t="shared" si="64"/>
        <v>192.44814958790914</v>
      </c>
      <c r="Y164" s="3">
        <f t="shared" ref="Y164:Z179" si="82">O164+Y163</f>
        <v>4389878.0958133601</v>
      </c>
      <c r="Z164" s="3">
        <f t="shared" si="82"/>
        <v>2194939.04790668</v>
      </c>
      <c r="AA164" s="3">
        <f t="shared" si="77"/>
        <v>279214939.04790676</v>
      </c>
      <c r="AB164" s="3">
        <f t="shared" si="78"/>
        <v>469515.47266249626</v>
      </c>
      <c r="AC164" s="3">
        <f t="shared" si="79"/>
        <v>87797.561916267223</v>
      </c>
      <c r="AD164" s="3">
        <f t="shared" si="80"/>
        <v>39016.913149923399</v>
      </c>
    </row>
    <row r="165" spans="5:30" x14ac:dyDescent="0.55000000000000004">
      <c r="E165">
        <v>163</v>
      </c>
      <c r="F165">
        <f t="shared" si="65"/>
        <v>487.5</v>
      </c>
      <c r="G165">
        <f t="shared" si="66"/>
        <v>9.3429158110882948</v>
      </c>
      <c r="H165" s="15">
        <f t="shared" si="57"/>
        <v>17.340825599999992</v>
      </c>
      <c r="I165" s="14">
        <f t="shared" si="67"/>
        <v>3.0422501052631564E-7</v>
      </c>
      <c r="J165" s="14">
        <f t="shared" si="68"/>
        <v>0.92260104225159212</v>
      </c>
      <c r="K165" s="14">
        <f t="shared" si="75"/>
        <v>3.8355255869981786E-4</v>
      </c>
      <c r="L165" s="14" t="str">
        <f t="shared" si="69"/>
        <v>Epidemic ongoing</v>
      </c>
      <c r="M165" s="14">
        <f t="shared" si="58"/>
        <v>4.1209281770255997E-5</v>
      </c>
      <c r="N165" s="14">
        <f t="shared" si="76"/>
        <v>7.7015405189708064E-2</v>
      </c>
      <c r="O165" s="3">
        <f t="shared" si="59"/>
        <v>21862.495845889618</v>
      </c>
      <c r="P165" s="3">
        <f t="shared" si="60"/>
        <v>10931.247922944809</v>
      </c>
      <c r="Q165" s="38">
        <f t="shared" si="70"/>
        <v>2186.2495845889621</v>
      </c>
      <c r="R165" s="38">
        <f t="shared" si="61"/>
        <v>10931.247922944809</v>
      </c>
      <c r="S165" s="38">
        <f t="shared" si="71"/>
        <v>1720931.2479229448</v>
      </c>
      <c r="T165" s="38">
        <f t="shared" si="72"/>
        <v>2348.929060904592</v>
      </c>
      <c r="U165" s="39">
        <f t="shared" si="73"/>
        <v>0.10744102949006235</v>
      </c>
      <c r="V165" s="38">
        <f t="shared" si="62"/>
        <v>437.24991691779235</v>
      </c>
      <c r="W165" s="3">
        <f t="shared" si="63"/>
        <v>323.24991691779235</v>
      </c>
      <c r="X165" s="3">
        <f t="shared" si="64"/>
        <v>184.42495845889619</v>
      </c>
      <c r="Y165" s="3">
        <f t="shared" si="82"/>
        <v>4411740.5916592497</v>
      </c>
      <c r="Z165" s="3">
        <f t="shared" si="82"/>
        <v>2205870.2958296249</v>
      </c>
      <c r="AA165" s="3">
        <f t="shared" si="77"/>
        <v>280935870.29582971</v>
      </c>
      <c r="AB165" s="3">
        <f t="shared" si="78"/>
        <v>471864.40172340086</v>
      </c>
      <c r="AC165" s="3">
        <f t="shared" si="79"/>
        <v>88234.811833185013</v>
      </c>
      <c r="AD165" s="3">
        <f t="shared" si="80"/>
        <v>39201.338108382297</v>
      </c>
    </row>
    <row r="166" spans="5:30" x14ac:dyDescent="0.55000000000000004">
      <c r="E166">
        <v>164</v>
      </c>
      <c r="F166">
        <f t="shared" si="65"/>
        <v>490.5</v>
      </c>
      <c r="G166">
        <f t="shared" si="66"/>
        <v>9.4004106776180691</v>
      </c>
      <c r="H166" s="15">
        <f t="shared" si="57"/>
        <v>17.340825599999992</v>
      </c>
      <c r="I166" s="14">
        <f t="shared" si="67"/>
        <v>3.0422501052631564E-7</v>
      </c>
      <c r="J166" s="14">
        <f t="shared" si="68"/>
        <v>0.92223121718410495</v>
      </c>
      <c r="K166" s="14">
        <f t="shared" si="75"/>
        <v>3.6982506748717281E-4</v>
      </c>
      <c r="L166" s="14" t="str">
        <f t="shared" si="69"/>
        <v>Epidemic ongoing</v>
      </c>
      <c r="M166" s="14">
        <f t="shared" si="58"/>
        <v>3.9741739291867414E-5</v>
      </c>
      <c r="N166" s="14">
        <f t="shared" si="76"/>
        <v>7.7398957748407882E-2</v>
      </c>
      <c r="O166" s="3">
        <f t="shared" si="59"/>
        <v>21080.028846768852</v>
      </c>
      <c r="P166" s="3">
        <f t="shared" si="60"/>
        <v>10540.014423384426</v>
      </c>
      <c r="Q166" s="38">
        <f t="shared" si="70"/>
        <v>2108.0028846768851</v>
      </c>
      <c r="R166" s="38">
        <f t="shared" si="61"/>
        <v>10540.014423384426</v>
      </c>
      <c r="S166" s="38">
        <f t="shared" si="71"/>
        <v>1720540.0144233843</v>
      </c>
      <c r="T166" s="38">
        <f t="shared" si="72"/>
        <v>2265.2791396364428</v>
      </c>
      <c r="U166" s="39">
        <f t="shared" si="73"/>
        <v>0.10746091270096458</v>
      </c>
      <c r="V166" s="38">
        <f t="shared" si="62"/>
        <v>421.60057693537703</v>
      </c>
      <c r="W166" s="3">
        <f t="shared" si="63"/>
        <v>307.60057693537703</v>
      </c>
      <c r="X166" s="3">
        <f t="shared" si="64"/>
        <v>176.60028846768853</v>
      </c>
      <c r="Y166" s="3">
        <f t="shared" si="82"/>
        <v>4432820.6205060184</v>
      </c>
      <c r="Z166" s="3">
        <f t="shared" si="82"/>
        <v>2216410.3102530092</v>
      </c>
      <c r="AA166" s="3">
        <f t="shared" si="77"/>
        <v>282656410.31025308</v>
      </c>
      <c r="AB166" s="3">
        <f t="shared" si="78"/>
        <v>474129.6808630373</v>
      </c>
      <c r="AC166" s="3">
        <f t="shared" si="79"/>
        <v>88656.412410120392</v>
      </c>
      <c r="AD166" s="3">
        <f t="shared" si="80"/>
        <v>39377.938396849982</v>
      </c>
    </row>
    <row r="167" spans="5:30" x14ac:dyDescent="0.55000000000000004">
      <c r="E167">
        <v>165</v>
      </c>
      <c r="F167">
        <f t="shared" si="65"/>
        <v>493.5</v>
      </c>
      <c r="G167">
        <f t="shared" si="66"/>
        <v>9.4579055441478435</v>
      </c>
      <c r="H167" s="15">
        <f t="shared" si="57"/>
        <v>17.340825599999992</v>
      </c>
      <c r="I167" s="14">
        <f t="shared" si="67"/>
        <v>3.0422501052631564E-7</v>
      </c>
      <c r="J167" s="14">
        <f t="shared" si="68"/>
        <v>0.92187476693940407</v>
      </c>
      <c r="K167" s="14">
        <f t="shared" si="75"/>
        <v>3.5645024470087883E-4</v>
      </c>
      <c r="L167" s="14" t="str">
        <f t="shared" si="69"/>
        <v>Epidemic ongoing</v>
      </c>
      <c r="M167" s="14">
        <f t="shared" si="58"/>
        <v>3.831137702475566E-5</v>
      </c>
      <c r="N167" s="14">
        <f t="shared" si="76"/>
        <v>7.7768782815895054E-2</v>
      </c>
      <c r="O167" s="3">
        <f t="shared" si="59"/>
        <v>20317.663947950092</v>
      </c>
      <c r="P167" s="3">
        <f t="shared" si="60"/>
        <v>10158.831973975046</v>
      </c>
      <c r="Q167" s="38">
        <f t="shared" si="70"/>
        <v>2031.7663947950093</v>
      </c>
      <c r="R167" s="38">
        <f t="shared" si="61"/>
        <v>10158.831973975046</v>
      </c>
      <c r="S167" s="38">
        <f t="shared" si="71"/>
        <v>1720158.8319739751</v>
      </c>
      <c r="T167" s="38">
        <f t="shared" si="72"/>
        <v>2183.7484904110725</v>
      </c>
      <c r="U167" s="39">
        <f t="shared" si="73"/>
        <v>0.10748029379782104</v>
      </c>
      <c r="V167" s="38">
        <f t="shared" si="62"/>
        <v>406.35327895900184</v>
      </c>
      <c r="W167" s="3">
        <f t="shared" si="63"/>
        <v>292.35327895900184</v>
      </c>
      <c r="X167" s="3">
        <f t="shared" si="64"/>
        <v>168.97663947950093</v>
      </c>
      <c r="Y167" s="3">
        <f t="shared" si="82"/>
        <v>4453138.2844539685</v>
      </c>
      <c r="Z167" s="3">
        <f t="shared" si="82"/>
        <v>2226569.1422269843</v>
      </c>
      <c r="AA167" s="3">
        <f t="shared" si="77"/>
        <v>284376569.14222705</v>
      </c>
      <c r="AB167" s="3">
        <f t="shared" si="78"/>
        <v>476313.42935344839</v>
      </c>
      <c r="AC167" s="3">
        <f t="shared" si="79"/>
        <v>89062.765689079388</v>
      </c>
      <c r="AD167" s="3">
        <f t="shared" si="80"/>
        <v>39546.915036329483</v>
      </c>
    </row>
    <row r="168" spans="5:30" x14ac:dyDescent="0.55000000000000004">
      <c r="E168">
        <v>166</v>
      </c>
      <c r="F168">
        <f t="shared" si="65"/>
        <v>496.5</v>
      </c>
      <c r="G168">
        <f t="shared" si="66"/>
        <v>9.5154004106776178</v>
      </c>
      <c r="H168" s="15">
        <f t="shared" si="57"/>
        <v>17.340825599999992</v>
      </c>
      <c r="I168" s="14">
        <f t="shared" si="67"/>
        <v>3.0422501052631564E-7</v>
      </c>
      <c r="J168" s="14">
        <f t="shared" si="68"/>
        <v>0.92153133578872537</v>
      </c>
      <c r="K168" s="14">
        <f t="shared" si="75"/>
        <v>3.4343115067869689E-4</v>
      </c>
      <c r="L168" s="14" t="str">
        <f t="shared" si="69"/>
        <v>Epidemic ongoing</v>
      </c>
      <c r="M168" s="14">
        <f t="shared" si="58"/>
        <v>3.6918562849703471E-5</v>
      </c>
      <c r="N168" s="14">
        <f t="shared" si="76"/>
        <v>7.8125233060595933E-2</v>
      </c>
      <c r="O168" s="3">
        <f t="shared" si="59"/>
        <v>19575.575588685722</v>
      </c>
      <c r="P168" s="3">
        <f t="shared" si="60"/>
        <v>9787.7877943428612</v>
      </c>
      <c r="Q168" s="38">
        <f t="shared" si="70"/>
        <v>1957.5575588685724</v>
      </c>
      <c r="R168" s="38">
        <f t="shared" si="61"/>
        <v>9787.7877943428612</v>
      </c>
      <c r="S168" s="38">
        <f t="shared" si="71"/>
        <v>1719787.787794343</v>
      </c>
      <c r="T168" s="38">
        <f t="shared" si="72"/>
        <v>2104.3580824330979</v>
      </c>
      <c r="U168" s="39">
        <f t="shared" si="73"/>
        <v>0.10749916766939785</v>
      </c>
      <c r="V168" s="38">
        <f t="shared" si="62"/>
        <v>391.51151177371446</v>
      </c>
      <c r="W168" s="3">
        <f t="shared" si="63"/>
        <v>277.51151177371446</v>
      </c>
      <c r="X168" s="3">
        <f t="shared" si="64"/>
        <v>161.55575588685724</v>
      </c>
      <c r="Y168" s="3">
        <f t="shared" si="82"/>
        <v>4472713.860042654</v>
      </c>
      <c r="Z168" s="3">
        <f t="shared" si="82"/>
        <v>2236356.930021327</v>
      </c>
      <c r="AA168" s="3">
        <f t="shared" si="77"/>
        <v>286096356.93002141</v>
      </c>
      <c r="AB168" s="3">
        <f t="shared" si="78"/>
        <v>478417.7874358815</v>
      </c>
      <c r="AC168" s="3">
        <f t="shared" si="79"/>
        <v>89454.277200853103</v>
      </c>
      <c r="AD168" s="3">
        <f t="shared" si="80"/>
        <v>39708.470792216343</v>
      </c>
    </row>
    <row r="169" spans="5:30" x14ac:dyDescent="0.55000000000000004">
      <c r="E169">
        <v>167</v>
      </c>
      <c r="F169">
        <f t="shared" si="65"/>
        <v>499.5</v>
      </c>
      <c r="G169">
        <f t="shared" si="66"/>
        <v>9.5728952772073921</v>
      </c>
      <c r="H169" s="15">
        <f t="shared" si="57"/>
        <v>17.340825599999992</v>
      </c>
      <c r="I169" s="14">
        <f t="shared" si="67"/>
        <v>3.0422501052631564E-7</v>
      </c>
      <c r="J169" s="14">
        <f t="shared" si="68"/>
        <v>0.92120056617673463</v>
      </c>
      <c r="K169" s="14">
        <f t="shared" si="75"/>
        <v>3.3076961199074439E-4</v>
      </c>
      <c r="L169" s="14" t="str">
        <f t="shared" si="69"/>
        <v>Epidemic ongoing</v>
      </c>
      <c r="M169" s="14">
        <f t="shared" si="58"/>
        <v>3.5563532012326932E-5</v>
      </c>
      <c r="N169" s="14">
        <f t="shared" si="76"/>
        <v>7.846866421127463E-2</v>
      </c>
      <c r="O169" s="3">
        <f t="shared" si="59"/>
        <v>18853.867883472431</v>
      </c>
      <c r="P169" s="3">
        <f t="shared" si="60"/>
        <v>9426.9339417362153</v>
      </c>
      <c r="Q169" s="38">
        <f t="shared" si="70"/>
        <v>1885.3867883472431</v>
      </c>
      <c r="R169" s="38">
        <f t="shared" si="61"/>
        <v>9426.9339417362153</v>
      </c>
      <c r="S169" s="38">
        <f t="shared" si="71"/>
        <v>1719426.9339417361</v>
      </c>
      <c r="T169" s="38">
        <f t="shared" si="72"/>
        <v>2027.1213247026353</v>
      </c>
      <c r="U169" s="39">
        <f t="shared" si="73"/>
        <v>0.10751753100379147</v>
      </c>
      <c r="V169" s="38">
        <f t="shared" si="62"/>
        <v>377.07735766944865</v>
      </c>
      <c r="W169" s="3">
        <f t="shared" si="63"/>
        <v>263.07735766944865</v>
      </c>
      <c r="X169" s="3">
        <f t="shared" si="64"/>
        <v>154.33867883472433</v>
      </c>
      <c r="Y169" s="3">
        <f t="shared" si="82"/>
        <v>4491567.7279261267</v>
      </c>
      <c r="Z169" s="3">
        <f t="shared" si="82"/>
        <v>2245783.8639630633</v>
      </c>
      <c r="AA169" s="3">
        <f t="shared" si="77"/>
        <v>287815783.86396313</v>
      </c>
      <c r="AB169" s="3">
        <f t="shared" si="78"/>
        <v>480444.90876058413</v>
      </c>
      <c r="AC169" s="3">
        <f t="shared" si="79"/>
        <v>89831.354558522551</v>
      </c>
      <c r="AD169" s="3">
        <f t="shared" si="80"/>
        <v>39862.80947105107</v>
      </c>
    </row>
    <row r="170" spans="5:30" x14ac:dyDescent="0.55000000000000004">
      <c r="E170">
        <v>168</v>
      </c>
      <c r="F170">
        <f t="shared" si="65"/>
        <v>502.5</v>
      </c>
      <c r="G170">
        <f t="shared" si="66"/>
        <v>9.6303901437371664</v>
      </c>
      <c r="H170" s="15">
        <f t="shared" si="57"/>
        <v>17.340825599999992</v>
      </c>
      <c r="I170" s="14">
        <f t="shared" si="67"/>
        <v>3.0422501052631564E-7</v>
      </c>
      <c r="J170" s="14">
        <f t="shared" si="68"/>
        <v>0.92088209986465386</v>
      </c>
      <c r="K170" s="14">
        <f t="shared" si="75"/>
        <v>3.1846631208076737E-4</v>
      </c>
      <c r="L170" s="14" t="str">
        <f t="shared" si="69"/>
        <v>Epidemic ongoing</v>
      </c>
      <c r="M170" s="14">
        <f t="shared" si="58"/>
        <v>3.4246396575044488E-5</v>
      </c>
      <c r="N170" s="14">
        <f t="shared" si="76"/>
        <v>7.8799433823265375E-2</v>
      </c>
      <c r="O170" s="3">
        <f t="shared" si="59"/>
        <v>18152.57978860374</v>
      </c>
      <c r="P170" s="3">
        <f t="shared" si="60"/>
        <v>9076.2898943018699</v>
      </c>
      <c r="Q170" s="38">
        <f t="shared" si="70"/>
        <v>1815.2579788603741</v>
      </c>
      <c r="R170" s="38">
        <f t="shared" si="61"/>
        <v>9076.2898943018699</v>
      </c>
      <c r="S170" s="38">
        <f t="shared" si="71"/>
        <v>1719076.2898943019</v>
      </c>
      <c r="T170" s="38">
        <f t="shared" si="72"/>
        <v>1952.0446047775358</v>
      </c>
      <c r="U170" s="39">
        <f t="shared" si="73"/>
        <v>0.10753538216110951</v>
      </c>
      <c r="V170" s="38">
        <f t="shared" si="62"/>
        <v>363.05159577207479</v>
      </c>
      <c r="W170" s="3">
        <f t="shared" si="63"/>
        <v>249.05159577207479</v>
      </c>
      <c r="X170" s="3">
        <f t="shared" si="64"/>
        <v>147.32579788603741</v>
      </c>
      <c r="Y170" s="3">
        <f t="shared" si="82"/>
        <v>4509720.3077147305</v>
      </c>
      <c r="Z170" s="3">
        <f t="shared" si="82"/>
        <v>2254860.1538573653</v>
      </c>
      <c r="AA170" s="3">
        <f t="shared" si="77"/>
        <v>289534860.15385741</v>
      </c>
      <c r="AB170" s="3">
        <f t="shared" si="78"/>
        <v>482396.95336536167</v>
      </c>
      <c r="AC170" s="3">
        <f t="shared" si="79"/>
        <v>90194.406154294629</v>
      </c>
      <c r="AD170" s="3">
        <f t="shared" si="80"/>
        <v>40010.135268937105</v>
      </c>
    </row>
    <row r="171" spans="5:30" x14ac:dyDescent="0.55000000000000004">
      <c r="E171">
        <v>169</v>
      </c>
      <c r="F171">
        <f t="shared" si="65"/>
        <v>505.5</v>
      </c>
      <c r="G171">
        <f t="shared" si="66"/>
        <v>9.6878850102669407</v>
      </c>
      <c r="H171" s="15">
        <f t="shared" si="57"/>
        <v>17.340825599999992</v>
      </c>
      <c r="I171" s="14">
        <f t="shared" si="67"/>
        <v>3.0422501052631564E-7</v>
      </c>
      <c r="J171" s="14">
        <f t="shared" si="68"/>
        <v>0.92057557898433739</v>
      </c>
      <c r="K171" s="14">
        <f t="shared" si="75"/>
        <v>3.0652088031646318E-4</v>
      </c>
      <c r="L171" s="14" t="str">
        <f t="shared" si="69"/>
        <v>Epidemic ongoing</v>
      </c>
      <c r="M171" s="14">
        <f t="shared" si="58"/>
        <v>3.2967154736014479E-5</v>
      </c>
      <c r="N171" s="14">
        <f t="shared" si="76"/>
        <v>7.9117900135346142E-2</v>
      </c>
      <c r="O171" s="3">
        <f t="shared" si="59"/>
        <v>17471.690178038403</v>
      </c>
      <c r="P171" s="3">
        <f t="shared" si="60"/>
        <v>8735.8450890192016</v>
      </c>
      <c r="Q171" s="38">
        <f t="shared" si="70"/>
        <v>1747.1690178038405</v>
      </c>
      <c r="R171" s="38">
        <f t="shared" si="61"/>
        <v>8735.8450890192016</v>
      </c>
      <c r="S171" s="38">
        <f t="shared" si="71"/>
        <v>1718735.8450890193</v>
      </c>
      <c r="T171" s="38">
        <f t="shared" si="72"/>
        <v>1879.1278199528256</v>
      </c>
      <c r="U171" s="39">
        <f t="shared" si="73"/>
        <v>0.10755272104783858</v>
      </c>
      <c r="V171" s="38">
        <f t="shared" si="62"/>
        <v>349.43380356076807</v>
      </c>
      <c r="W171" s="3">
        <f t="shared" si="63"/>
        <v>235.43380356076807</v>
      </c>
      <c r="X171" s="3">
        <f t="shared" si="64"/>
        <v>140.51690178038405</v>
      </c>
      <c r="Y171" s="3">
        <f t="shared" si="82"/>
        <v>4527191.9978927691</v>
      </c>
      <c r="Z171" s="3">
        <f t="shared" si="82"/>
        <v>2263595.9989463845</v>
      </c>
      <c r="AA171" s="3">
        <f t="shared" si="77"/>
        <v>291253595.99894643</v>
      </c>
      <c r="AB171" s="3">
        <f t="shared" si="78"/>
        <v>484276.08118531451</v>
      </c>
      <c r="AC171" s="3">
        <f t="shared" si="79"/>
        <v>90543.839957855394</v>
      </c>
      <c r="AD171" s="3">
        <f t="shared" si="80"/>
        <v>40150.652170717491</v>
      </c>
    </row>
    <row r="172" spans="5:30" x14ac:dyDescent="0.55000000000000004">
      <c r="E172">
        <v>170</v>
      </c>
      <c r="F172">
        <f t="shared" si="65"/>
        <v>508.5</v>
      </c>
      <c r="G172">
        <f t="shared" si="66"/>
        <v>9.745379876796715</v>
      </c>
      <c r="H172" s="15">
        <f t="shared" si="57"/>
        <v>17.340825599999992</v>
      </c>
      <c r="I172" s="14">
        <f t="shared" si="67"/>
        <v>3.0422501052631564E-7</v>
      </c>
      <c r="J172" s="14">
        <f t="shared" si="68"/>
        <v>0.92028064700541701</v>
      </c>
      <c r="K172" s="14">
        <f t="shared" si="75"/>
        <v>2.9493197892038747E-4</v>
      </c>
      <c r="L172" s="14" t="str">
        <f t="shared" si="69"/>
        <v>Epidemic ongoing</v>
      </c>
      <c r="M172" s="14">
        <f t="shared" si="58"/>
        <v>3.1725699956286114E-5</v>
      </c>
      <c r="N172" s="14">
        <f t="shared" si="76"/>
        <v>7.9424421015662605E-2</v>
      </c>
      <c r="O172" s="3">
        <f t="shared" si="59"/>
        <v>16811.122798462085</v>
      </c>
      <c r="P172" s="3">
        <f t="shared" si="60"/>
        <v>8405.5613992310427</v>
      </c>
      <c r="Q172" s="38">
        <f t="shared" si="70"/>
        <v>1681.1122798462086</v>
      </c>
      <c r="R172" s="38">
        <f t="shared" si="61"/>
        <v>8405.5613992310427</v>
      </c>
      <c r="S172" s="38">
        <f t="shared" si="71"/>
        <v>1718405.561399231</v>
      </c>
      <c r="T172" s="38">
        <f t="shared" si="72"/>
        <v>1808.3648975083086</v>
      </c>
      <c r="U172" s="39">
        <f t="shared" si="73"/>
        <v>0.10756954899370204</v>
      </c>
      <c r="V172" s="38">
        <f t="shared" si="62"/>
        <v>336.22245596924171</v>
      </c>
      <c r="W172" s="3">
        <f t="shared" si="63"/>
        <v>222.22245596924171</v>
      </c>
      <c r="X172" s="3">
        <f t="shared" si="64"/>
        <v>133.91122798462087</v>
      </c>
      <c r="Y172" s="3">
        <f t="shared" si="82"/>
        <v>4544003.1206912315</v>
      </c>
      <c r="Z172" s="3">
        <f t="shared" si="82"/>
        <v>2272001.5603456157</v>
      </c>
      <c r="AA172" s="3">
        <f t="shared" si="77"/>
        <v>292972001.56034565</v>
      </c>
      <c r="AB172" s="3">
        <f t="shared" si="78"/>
        <v>486084.4460828228</v>
      </c>
      <c r="AC172" s="3">
        <f t="shared" si="79"/>
        <v>90880.062413824635</v>
      </c>
      <c r="AD172" s="3">
        <f t="shared" si="80"/>
        <v>40284.563398702114</v>
      </c>
    </row>
    <row r="173" spans="5:30" x14ac:dyDescent="0.55000000000000004">
      <c r="E173">
        <v>171</v>
      </c>
      <c r="F173">
        <f t="shared" si="65"/>
        <v>511.5</v>
      </c>
      <c r="G173">
        <f t="shared" si="66"/>
        <v>9.8028747433264893</v>
      </c>
      <c r="H173" s="15">
        <f t="shared" si="57"/>
        <v>17.340825599999992</v>
      </c>
      <c r="I173" s="14">
        <f t="shared" si="67"/>
        <v>3.0422501052631564E-7</v>
      </c>
      <c r="J173" s="14">
        <f t="shared" si="68"/>
        <v>0.91999694961807554</v>
      </c>
      <c r="K173" s="14">
        <f t="shared" si="75"/>
        <v>2.8369738734146388E-4</v>
      </c>
      <c r="L173" s="14" t="str">
        <f t="shared" si="69"/>
        <v>Epidemic ongoing</v>
      </c>
      <c r="M173" s="14">
        <f t="shared" si="58"/>
        <v>3.052182984567126E-5</v>
      </c>
      <c r="N173" s="14">
        <f t="shared" si="76"/>
        <v>7.9719352994582993E-2</v>
      </c>
      <c r="O173" s="3">
        <f t="shared" si="59"/>
        <v>16170.751078463441</v>
      </c>
      <c r="P173" s="3">
        <f t="shared" si="60"/>
        <v>8085.3755392317207</v>
      </c>
      <c r="Q173" s="38">
        <f t="shared" si="70"/>
        <v>1617.0751078463443</v>
      </c>
      <c r="R173" s="38">
        <f t="shared" si="61"/>
        <v>8085.3755392317207</v>
      </c>
      <c r="S173" s="38">
        <f t="shared" si="71"/>
        <v>1718085.3755392318</v>
      </c>
      <c r="T173" s="38">
        <f t="shared" si="72"/>
        <v>1739.744301203262</v>
      </c>
      <c r="U173" s="39">
        <f t="shared" si="73"/>
        <v>0.10758586863168597</v>
      </c>
      <c r="V173" s="38">
        <f t="shared" si="62"/>
        <v>323.41502156926884</v>
      </c>
      <c r="W173" s="3">
        <f t="shared" si="63"/>
        <v>209.41502156926884</v>
      </c>
      <c r="X173" s="3">
        <f t="shared" si="64"/>
        <v>127.50751078463442</v>
      </c>
      <c r="Y173" s="3">
        <f t="shared" si="82"/>
        <v>4560173.8717696946</v>
      </c>
      <c r="Z173" s="3">
        <f t="shared" si="82"/>
        <v>2280086.9358848473</v>
      </c>
      <c r="AA173" s="3">
        <f t="shared" si="77"/>
        <v>294690086.93588489</v>
      </c>
      <c r="AB173" s="3">
        <f t="shared" si="78"/>
        <v>487824.19038402609</v>
      </c>
      <c r="AC173" s="3">
        <f t="shared" si="79"/>
        <v>91203.477435393899</v>
      </c>
      <c r="AD173" s="3">
        <f t="shared" si="80"/>
        <v>40412.070909486749</v>
      </c>
    </row>
    <row r="174" spans="5:30" x14ac:dyDescent="0.55000000000000004">
      <c r="E174">
        <v>172</v>
      </c>
      <c r="F174">
        <f t="shared" si="65"/>
        <v>514.5</v>
      </c>
      <c r="G174">
        <f t="shared" si="66"/>
        <v>9.8603696098562637</v>
      </c>
      <c r="H174" s="15">
        <f t="shared" si="57"/>
        <v>17.340825599999992</v>
      </c>
      <c r="I174" s="14">
        <f t="shared" si="67"/>
        <v>3.0422501052631564E-7</v>
      </c>
      <c r="J174" s="14">
        <f t="shared" si="68"/>
        <v>0.91972413553437682</v>
      </c>
      <c r="K174" s="14">
        <f t="shared" si="75"/>
        <v>2.7281408369872473E-4</v>
      </c>
      <c r="L174" s="14" t="str">
        <f t="shared" si="69"/>
        <v>Epidemic ongoing</v>
      </c>
      <c r="M174" s="14">
        <f t="shared" si="58"/>
        <v>2.9355254765374428E-5</v>
      </c>
      <c r="N174" s="14">
        <f t="shared" si="76"/>
        <v>8.0003050381924457E-2</v>
      </c>
      <c r="O174" s="3">
        <f t="shared" si="59"/>
        <v>15550.40277082731</v>
      </c>
      <c r="P174" s="3">
        <f t="shared" si="60"/>
        <v>7775.2013854136549</v>
      </c>
      <c r="Q174" s="38">
        <f t="shared" si="70"/>
        <v>1555.0402770827311</v>
      </c>
      <c r="R174" s="38">
        <f t="shared" si="61"/>
        <v>7775.2013854136549</v>
      </c>
      <c r="S174" s="38">
        <f t="shared" si="71"/>
        <v>1717775.2013854138</v>
      </c>
      <c r="T174" s="38">
        <f t="shared" si="72"/>
        <v>1673.2495216263424</v>
      </c>
      <c r="U174" s="39">
        <f t="shared" si="73"/>
        <v>0.10760168378181001</v>
      </c>
      <c r="V174" s="38">
        <f t="shared" si="62"/>
        <v>311.0080554165462</v>
      </c>
      <c r="W174" s="3">
        <f t="shared" si="63"/>
        <v>197.0080554165462</v>
      </c>
      <c r="X174" s="3">
        <f t="shared" si="64"/>
        <v>121.3040277082731</v>
      </c>
      <c r="Y174" s="3">
        <f t="shared" si="82"/>
        <v>4575724.2745405221</v>
      </c>
      <c r="Z174" s="3">
        <f t="shared" si="82"/>
        <v>2287862.1372702611</v>
      </c>
      <c r="AA174" s="3">
        <f t="shared" si="77"/>
        <v>296407862.13727033</v>
      </c>
      <c r="AB174" s="3">
        <f t="shared" si="78"/>
        <v>489497.43990565243</v>
      </c>
      <c r="AC174" s="3">
        <f t="shared" si="79"/>
        <v>91514.485490810446</v>
      </c>
      <c r="AD174" s="3">
        <f t="shared" si="80"/>
        <v>40533.374937195025</v>
      </c>
    </row>
    <row r="175" spans="5:30" x14ac:dyDescent="0.55000000000000004">
      <c r="E175">
        <v>173</v>
      </c>
      <c r="F175">
        <f t="shared" si="65"/>
        <v>517.5</v>
      </c>
      <c r="G175">
        <f t="shared" si="66"/>
        <v>9.9178644763860362</v>
      </c>
      <c r="H175" s="15">
        <f t="shared" si="57"/>
        <v>17.340825599999992</v>
      </c>
      <c r="I175" s="14">
        <f t="shared" si="67"/>
        <v>3.0422501052631564E-7</v>
      </c>
      <c r="J175" s="14">
        <f t="shared" si="68"/>
        <v>0.91946185721137319</v>
      </c>
      <c r="K175" s="14">
        <f t="shared" si="75"/>
        <v>2.6227832300362852E-4</v>
      </c>
      <c r="L175" s="14" t="str">
        <f t="shared" si="69"/>
        <v>Epidemic ongoing</v>
      </c>
      <c r="M175" s="14">
        <f t="shared" si="58"/>
        <v>2.8225606113344934E-5</v>
      </c>
      <c r="N175" s="14">
        <f t="shared" si="76"/>
        <v>8.0275864465623181E-2</v>
      </c>
      <c r="O175" s="3">
        <f t="shared" si="59"/>
        <v>14949.864411206825</v>
      </c>
      <c r="P175" s="3">
        <f t="shared" si="60"/>
        <v>7474.9322056034125</v>
      </c>
      <c r="Q175" s="38">
        <f t="shared" si="70"/>
        <v>1494.9864411206827</v>
      </c>
      <c r="R175" s="38">
        <f t="shared" si="61"/>
        <v>7474.9322056034125</v>
      </c>
      <c r="S175" s="38">
        <f t="shared" si="71"/>
        <v>1717474.9322056035</v>
      </c>
      <c r="T175" s="38">
        <f t="shared" si="72"/>
        <v>1608.859548460661</v>
      </c>
      <c r="U175" s="39">
        <f t="shared" si="73"/>
        <v>0.10761699933911215</v>
      </c>
      <c r="V175" s="38">
        <f t="shared" si="62"/>
        <v>298.99728822413653</v>
      </c>
      <c r="W175" s="3">
        <f t="shared" si="63"/>
        <v>184.99728822413653</v>
      </c>
      <c r="X175" s="3">
        <f t="shared" si="64"/>
        <v>115.29864411206826</v>
      </c>
      <c r="Y175" s="3">
        <f t="shared" si="82"/>
        <v>4590674.1389517291</v>
      </c>
      <c r="Z175" s="3">
        <f t="shared" si="82"/>
        <v>2295337.0694758645</v>
      </c>
      <c r="AA175" s="3">
        <f t="shared" si="77"/>
        <v>298125337.06947595</v>
      </c>
      <c r="AB175" s="3">
        <f t="shared" si="78"/>
        <v>491106.29945411306</v>
      </c>
      <c r="AC175" s="3">
        <f t="shared" si="79"/>
        <v>91813.482779034588</v>
      </c>
      <c r="AD175" s="3">
        <f t="shared" si="80"/>
        <v>40648.673581307092</v>
      </c>
    </row>
    <row r="176" spans="5:30" x14ac:dyDescent="0.55000000000000004">
      <c r="E176">
        <v>174</v>
      </c>
      <c r="F176">
        <f t="shared" si="65"/>
        <v>520.5</v>
      </c>
      <c r="G176">
        <f t="shared" si="66"/>
        <v>9.9753593429158105</v>
      </c>
      <c r="H176" s="15">
        <f t="shared" si="57"/>
        <v>17.340825599999992</v>
      </c>
      <c r="I176" s="14">
        <f t="shared" si="67"/>
        <v>3.0422501052631564E-7</v>
      </c>
      <c r="J176" s="14">
        <f t="shared" si="68"/>
        <v>0.91920977149944116</v>
      </c>
      <c r="K176" s="14">
        <f t="shared" si="75"/>
        <v>2.5208571193202634E-4</v>
      </c>
      <c r="L176" s="14" t="str">
        <f t="shared" si="69"/>
        <v>Epidemic ongoing</v>
      </c>
      <c r="M176" s="14">
        <f t="shared" si="58"/>
        <v>2.7132444265228006E-5</v>
      </c>
      <c r="N176" s="14">
        <f t="shared" si="76"/>
        <v>8.053814278862681E-2</v>
      </c>
      <c r="O176" s="3">
        <f t="shared" si="59"/>
        <v>14368.885580125501</v>
      </c>
      <c r="P176" s="3">
        <f t="shared" si="60"/>
        <v>7184.4427900627506</v>
      </c>
      <c r="Q176" s="38">
        <f t="shared" si="70"/>
        <v>1436.8885580125502</v>
      </c>
      <c r="R176" s="38">
        <f t="shared" si="61"/>
        <v>7184.4427900627506</v>
      </c>
      <c r="S176" s="38">
        <f t="shared" si="71"/>
        <v>1717184.4427900629</v>
      </c>
      <c r="T176" s="38">
        <f t="shared" si="72"/>
        <v>1546.5493231179962</v>
      </c>
      <c r="U176" s="39">
        <f t="shared" si="73"/>
        <v>0.10763182116622355</v>
      </c>
      <c r="V176" s="38">
        <f t="shared" si="62"/>
        <v>287.37771160251003</v>
      </c>
      <c r="W176" s="3">
        <f t="shared" si="63"/>
        <v>173.37771160251003</v>
      </c>
      <c r="X176" s="3">
        <f t="shared" si="64"/>
        <v>109.48885580125501</v>
      </c>
      <c r="Y176" s="3">
        <f t="shared" si="82"/>
        <v>4605043.0245318543</v>
      </c>
      <c r="Z176" s="3">
        <f t="shared" si="82"/>
        <v>2302521.5122659272</v>
      </c>
      <c r="AA176" s="3">
        <f t="shared" si="77"/>
        <v>299842521.51226604</v>
      </c>
      <c r="AB176" s="3">
        <f t="shared" si="78"/>
        <v>492652.84877723106</v>
      </c>
      <c r="AC176" s="3">
        <f t="shared" si="79"/>
        <v>92100.860490637104</v>
      </c>
      <c r="AD176" s="3">
        <f t="shared" si="80"/>
        <v>40758.162437108345</v>
      </c>
    </row>
    <row r="177" spans="5:30" x14ac:dyDescent="0.55000000000000004">
      <c r="E177">
        <v>175</v>
      </c>
      <c r="F177">
        <f t="shared" si="65"/>
        <v>523.5</v>
      </c>
      <c r="G177">
        <f t="shared" si="66"/>
        <v>10.032854209445585</v>
      </c>
      <c r="H177" s="15">
        <f t="shared" si="57"/>
        <v>17.340825599999992</v>
      </c>
      <c r="I177" s="14">
        <f t="shared" si="67"/>
        <v>3.0422501052631564E-7</v>
      </c>
      <c r="J177" s="14">
        <f t="shared" si="68"/>
        <v>0.91896754021946625</v>
      </c>
      <c r="K177" s="14">
        <f t="shared" si="75"/>
        <v>2.4223127997491378E-4</v>
      </c>
      <c r="L177" s="14" t="str">
        <f t="shared" si="69"/>
        <v>Epidemic ongoing</v>
      </c>
      <c r="M177" s="14">
        <f t="shared" si="58"/>
        <v>2.6075266150036618E-5</v>
      </c>
      <c r="N177" s="14">
        <f t="shared" si="76"/>
        <v>8.0790228500558836E-2</v>
      </c>
      <c r="O177" s="3">
        <f t="shared" si="59"/>
        <v>13807.182958570085</v>
      </c>
      <c r="P177" s="3">
        <f t="shared" si="60"/>
        <v>6903.5914792850426</v>
      </c>
      <c r="Q177" s="38">
        <f t="shared" si="70"/>
        <v>1380.7182958570086</v>
      </c>
      <c r="R177" s="38">
        <f t="shared" si="61"/>
        <v>6903.5914792850426</v>
      </c>
      <c r="S177" s="38">
        <f t="shared" si="71"/>
        <v>1716903.5914792852</v>
      </c>
      <c r="T177" s="38">
        <f t="shared" si="72"/>
        <v>1486.2901705520871</v>
      </c>
      <c r="U177" s="39">
        <f t="shared" si="73"/>
        <v>0.10764615599082436</v>
      </c>
      <c r="V177" s="38">
        <f t="shared" si="62"/>
        <v>276.14365917140174</v>
      </c>
      <c r="W177" s="3">
        <f t="shared" si="63"/>
        <v>162.14365917140174</v>
      </c>
      <c r="X177" s="3">
        <f t="shared" si="64"/>
        <v>103.87182958570087</v>
      </c>
      <c r="Y177" s="3">
        <f t="shared" si="82"/>
        <v>4618850.2074904246</v>
      </c>
      <c r="Z177" s="3">
        <f t="shared" si="82"/>
        <v>2309425.1037452123</v>
      </c>
      <c r="AA177" s="3">
        <f t="shared" si="77"/>
        <v>301559425.10374534</v>
      </c>
      <c r="AB177" s="3">
        <f t="shared" si="78"/>
        <v>494139.13894778315</v>
      </c>
      <c r="AC177" s="3">
        <f t="shared" si="79"/>
        <v>92377.004149808505</v>
      </c>
      <c r="AD177" s="3">
        <f t="shared" si="80"/>
        <v>40862.034266694049</v>
      </c>
    </row>
    <row r="178" spans="5:30" x14ac:dyDescent="0.55000000000000004">
      <c r="E178">
        <v>176</v>
      </c>
      <c r="F178">
        <f t="shared" si="65"/>
        <v>526.5</v>
      </c>
      <c r="G178">
        <f t="shared" si="66"/>
        <v>10.090349075975359</v>
      </c>
      <c r="H178" s="15">
        <f t="shared" si="57"/>
        <v>17.340825599999992</v>
      </c>
      <c r="I178" s="14">
        <f t="shared" si="67"/>
        <v>3.0422501052631564E-7</v>
      </c>
      <c r="J178" s="14">
        <f t="shared" si="68"/>
        <v>0.91873483067261241</v>
      </c>
      <c r="K178" s="14">
        <f t="shared" si="75"/>
        <v>2.327095468538376E-4</v>
      </c>
      <c r="L178" s="14" t="str">
        <f t="shared" si="69"/>
        <v>Epidemic ongoing</v>
      </c>
      <c r="M178" s="14">
        <f t="shared" si="58"/>
        <v>2.5053512445807419E-5</v>
      </c>
      <c r="N178" s="14">
        <f t="shared" si="76"/>
        <v>8.103245978053375E-2</v>
      </c>
      <c r="O178" s="3">
        <f t="shared" si="59"/>
        <v>13264.444170668743</v>
      </c>
      <c r="P178" s="3">
        <f t="shared" si="60"/>
        <v>6632.2220853343715</v>
      </c>
      <c r="Q178" s="38">
        <f t="shared" si="70"/>
        <v>1326.4444170668744</v>
      </c>
      <c r="R178" s="38">
        <f t="shared" si="61"/>
        <v>6632.2220853343715</v>
      </c>
      <c r="S178" s="38">
        <f t="shared" si="71"/>
        <v>1716632.2220853344</v>
      </c>
      <c r="T178" s="38">
        <f t="shared" si="72"/>
        <v>1428.0502094110229</v>
      </c>
      <c r="U178" s="39">
        <f t="shared" si="73"/>
        <v>0.10766001130818782</v>
      </c>
      <c r="V178" s="38">
        <f t="shared" si="62"/>
        <v>265.28888341337489</v>
      </c>
      <c r="W178" s="3">
        <f t="shared" si="63"/>
        <v>151.28888341337489</v>
      </c>
      <c r="X178" s="3">
        <f t="shared" si="64"/>
        <v>98.444441706687442</v>
      </c>
      <c r="Y178" s="3">
        <f t="shared" si="82"/>
        <v>4632114.6516610933</v>
      </c>
      <c r="Z178" s="3">
        <f t="shared" si="82"/>
        <v>2316057.3258305467</v>
      </c>
      <c r="AA178" s="3">
        <f t="shared" si="77"/>
        <v>303276057.3258307</v>
      </c>
      <c r="AB178" s="3">
        <f t="shared" si="78"/>
        <v>495567.18915719417</v>
      </c>
      <c r="AC178" s="3">
        <f t="shared" si="79"/>
        <v>92642.293033221882</v>
      </c>
      <c r="AD178" s="3">
        <f t="shared" si="80"/>
        <v>40960.478708400733</v>
      </c>
    </row>
    <row r="179" spans="5:30" x14ac:dyDescent="0.55000000000000004">
      <c r="E179">
        <v>177</v>
      </c>
      <c r="F179">
        <f t="shared" si="65"/>
        <v>529.5</v>
      </c>
      <c r="G179">
        <f t="shared" si="66"/>
        <v>10.147843942505133</v>
      </c>
      <c r="H179" s="15">
        <f t="shared" si="57"/>
        <v>17.340825599999992</v>
      </c>
      <c r="I179" s="14">
        <f t="shared" si="67"/>
        <v>3.0422501052631564E-7</v>
      </c>
      <c r="J179" s="14">
        <f t="shared" si="68"/>
        <v>0.91851131608648218</v>
      </c>
      <c r="K179" s="14">
        <f t="shared" si="75"/>
        <v>2.2351458613023567E-4</v>
      </c>
      <c r="L179" s="14" t="str">
        <f t="shared" si="69"/>
        <v>Epidemic ongoing</v>
      </c>
      <c r="M179" s="14">
        <f t="shared" si="58"/>
        <v>2.4066574385248253E-5</v>
      </c>
      <c r="N179" s="14">
        <f t="shared" si="76"/>
        <v>8.1265169327387587E-2</v>
      </c>
      <c r="O179" s="3">
        <f t="shared" si="59"/>
        <v>12740.331409423434</v>
      </c>
      <c r="P179" s="3">
        <f t="shared" si="60"/>
        <v>6370.1657047117169</v>
      </c>
      <c r="Q179" s="38">
        <f t="shared" si="70"/>
        <v>1274.0331409423434</v>
      </c>
      <c r="R179" s="38">
        <f t="shared" si="61"/>
        <v>6370.1657047117169</v>
      </c>
      <c r="S179" s="38">
        <f t="shared" si="71"/>
        <v>1716370.1657047118</v>
      </c>
      <c r="T179" s="38">
        <f t="shared" si="72"/>
        <v>1371.7947399591505</v>
      </c>
      <c r="U179" s="39">
        <f t="shared" si="73"/>
        <v>0.10767339528895593</v>
      </c>
      <c r="V179" s="38">
        <f t="shared" si="62"/>
        <v>254.80662818846869</v>
      </c>
      <c r="W179" s="3">
        <f t="shared" si="63"/>
        <v>140.80662818846869</v>
      </c>
      <c r="X179" s="3">
        <f t="shared" si="64"/>
        <v>93.203314094234344</v>
      </c>
      <c r="Y179" s="3">
        <f t="shared" si="82"/>
        <v>4644854.983070517</v>
      </c>
      <c r="Z179" s="3">
        <f t="shared" si="82"/>
        <v>2322427.4915352585</v>
      </c>
      <c r="AA179" s="3">
        <f t="shared" si="77"/>
        <v>304992427.49153543</v>
      </c>
      <c r="AB179" s="3">
        <f t="shared" si="78"/>
        <v>496938.98389715335</v>
      </c>
      <c r="AC179" s="3">
        <f t="shared" si="79"/>
        <v>92897.09966141035</v>
      </c>
      <c r="AD179" s="3">
        <f t="shared" si="80"/>
        <v>41053.68202249497</v>
      </c>
    </row>
    <row r="180" spans="5:30" x14ac:dyDescent="0.55000000000000004">
      <c r="E180">
        <v>178</v>
      </c>
      <c r="F180">
        <f t="shared" si="65"/>
        <v>532.5</v>
      </c>
      <c r="G180">
        <f t="shared" si="66"/>
        <v>10.205338809034908</v>
      </c>
      <c r="H180" s="15">
        <f t="shared" si="57"/>
        <v>17.340825599999992</v>
      </c>
      <c r="I180" s="14">
        <f t="shared" si="67"/>
        <v>3.0422501052631564E-7</v>
      </c>
      <c r="J180" s="14">
        <f t="shared" si="68"/>
        <v>0.91829667600149611</v>
      </c>
      <c r="K180" s="14">
        <f t="shared" si="75"/>
        <v>2.1464008498606191E-4</v>
      </c>
      <c r="L180" s="14" t="str">
        <f t="shared" si="69"/>
        <v>Epidemic ongoing</v>
      </c>
      <c r="M180" s="14">
        <f t="shared" si="58"/>
        <v>2.3113800166653602E-5</v>
      </c>
      <c r="N180" s="14">
        <f t="shared" si="76"/>
        <v>8.1488683913517823E-2</v>
      </c>
      <c r="O180" s="3">
        <f t="shared" si="59"/>
        <v>12234.484844205528</v>
      </c>
      <c r="P180" s="3">
        <f t="shared" si="60"/>
        <v>6117.2424221027641</v>
      </c>
      <c r="Q180" s="38">
        <f t="shared" si="70"/>
        <v>1223.4484844205529</v>
      </c>
      <c r="R180" s="38">
        <f t="shared" si="61"/>
        <v>6117.2424221027641</v>
      </c>
      <c r="S180" s="38">
        <f t="shared" si="71"/>
        <v>1716117.2424221027</v>
      </c>
      <c r="T180" s="38">
        <f t="shared" si="72"/>
        <v>1317.4866094992553</v>
      </c>
      <c r="U180" s="39">
        <f t="shared" si="73"/>
        <v>0.10768631669221779</v>
      </c>
      <c r="V180" s="38">
        <f t="shared" si="62"/>
        <v>244.68969688411056</v>
      </c>
      <c r="W180" s="3">
        <f t="shared" si="63"/>
        <v>130.68969688411056</v>
      </c>
      <c r="X180" s="3">
        <f t="shared" si="64"/>
        <v>88.144848442055277</v>
      </c>
      <c r="Y180" s="3">
        <f t="shared" ref="Y180:Z195" si="83">O180+Y179</f>
        <v>4657089.4679147229</v>
      </c>
      <c r="Z180" s="3">
        <f t="shared" si="83"/>
        <v>2328544.7339573614</v>
      </c>
      <c r="AA180" s="3">
        <f t="shared" si="77"/>
        <v>306708544.73395753</v>
      </c>
      <c r="AB180" s="3">
        <f t="shared" si="78"/>
        <v>498256.47050665261</v>
      </c>
      <c r="AC180" s="3">
        <f t="shared" si="79"/>
        <v>93141.789358294467</v>
      </c>
      <c r="AD180" s="3">
        <f t="shared" si="80"/>
        <v>41141.826870937024</v>
      </c>
    </row>
    <row r="181" spans="5:30" x14ac:dyDescent="0.55000000000000004">
      <c r="E181">
        <v>179</v>
      </c>
      <c r="F181">
        <f t="shared" si="65"/>
        <v>535.5</v>
      </c>
      <c r="G181">
        <f t="shared" si="66"/>
        <v>10.262833675564682</v>
      </c>
      <c r="H181" s="15">
        <f t="shared" si="57"/>
        <v>17.340825599999992</v>
      </c>
      <c r="I181" s="14">
        <f t="shared" si="67"/>
        <v>3.0422501052631564E-7</v>
      </c>
      <c r="J181" s="14">
        <f t="shared" si="68"/>
        <v>0.91809059660131265</v>
      </c>
      <c r="K181" s="14">
        <f t="shared" si="75"/>
        <v>2.060794001834676E-4</v>
      </c>
      <c r="L181" s="14" t="str">
        <f t="shared" si="69"/>
        <v>Epidemic ongoing</v>
      </c>
      <c r="M181" s="14">
        <f t="shared" si="58"/>
        <v>2.2194500968757608E-5</v>
      </c>
      <c r="N181" s="14">
        <f t="shared" si="76"/>
        <v>8.1703323998503885E-2</v>
      </c>
      <c r="O181" s="3">
        <f t="shared" si="59"/>
        <v>11746.525810457653</v>
      </c>
      <c r="P181" s="3">
        <f t="shared" si="60"/>
        <v>5873.2629052288266</v>
      </c>
      <c r="Q181" s="38">
        <f t="shared" si="70"/>
        <v>1174.6525810457654</v>
      </c>
      <c r="R181" s="38">
        <f t="shared" si="61"/>
        <v>5873.2629052288266</v>
      </c>
      <c r="S181" s="38">
        <f t="shared" si="71"/>
        <v>1715873.2629052289</v>
      </c>
      <c r="T181" s="38">
        <f t="shared" si="72"/>
        <v>1265.0865552191838</v>
      </c>
      <c r="U181" s="39">
        <f t="shared" si="73"/>
        <v>0.10769878478391519</v>
      </c>
      <c r="V181" s="38">
        <f t="shared" si="62"/>
        <v>234.93051620915307</v>
      </c>
      <c r="W181" s="3">
        <f t="shared" si="63"/>
        <v>120.93051620915307</v>
      </c>
      <c r="X181" s="3">
        <f t="shared" si="64"/>
        <v>83.265258104576532</v>
      </c>
      <c r="Y181" s="3">
        <f t="shared" si="83"/>
        <v>4668835.9937251806</v>
      </c>
      <c r="Z181" s="3">
        <f t="shared" si="83"/>
        <v>2334417.9968625903</v>
      </c>
      <c r="AA181" s="3">
        <f t="shared" si="77"/>
        <v>308424417.99686277</v>
      </c>
      <c r="AB181" s="3">
        <f t="shared" si="78"/>
        <v>499521.5570618718</v>
      </c>
      <c r="AC181" s="3">
        <f t="shared" si="79"/>
        <v>93376.719874503615</v>
      </c>
      <c r="AD181" s="3">
        <f t="shared" si="80"/>
        <v>41225.092129041601</v>
      </c>
    </row>
    <row r="182" spans="5:30" x14ac:dyDescent="0.55000000000000004">
      <c r="E182">
        <v>180</v>
      </c>
      <c r="F182">
        <f t="shared" si="65"/>
        <v>538.5</v>
      </c>
      <c r="G182">
        <f t="shared" si="66"/>
        <v>10.320328542094456</v>
      </c>
      <c r="H182" s="15">
        <f t="shared" si="57"/>
        <v>17.340825599999992</v>
      </c>
      <c r="I182" s="14">
        <f t="shared" si="67"/>
        <v>3.0422501052631564E-7</v>
      </c>
      <c r="J182" s="14">
        <f t="shared" si="68"/>
        <v>0.9178927709910647</v>
      </c>
      <c r="K182" s="14">
        <f t="shared" si="75"/>
        <v>1.9782561024794809E-4</v>
      </c>
      <c r="L182" s="14" t="str">
        <f t="shared" si="69"/>
        <v>Epidemic ongoing</v>
      </c>
      <c r="M182" s="14">
        <f t="shared" si="58"/>
        <v>2.1307956572267626E-5</v>
      </c>
      <c r="N182" s="14">
        <f t="shared" si="76"/>
        <v>8.1909403398687353E-2</v>
      </c>
      <c r="O182" s="3">
        <f t="shared" si="59"/>
        <v>11276.059784133042</v>
      </c>
      <c r="P182" s="3">
        <f t="shared" si="60"/>
        <v>5638.0298920665209</v>
      </c>
      <c r="Q182" s="38">
        <f t="shared" si="70"/>
        <v>1127.6059784133042</v>
      </c>
      <c r="R182" s="38">
        <f t="shared" si="61"/>
        <v>5638.0298920665209</v>
      </c>
      <c r="S182" s="38">
        <f t="shared" si="71"/>
        <v>1715638.0298920665</v>
      </c>
      <c r="T182" s="38">
        <f t="shared" si="72"/>
        <v>1214.5535246192546</v>
      </c>
      <c r="U182" s="39">
        <f t="shared" si="73"/>
        <v>0.10771080926054485</v>
      </c>
      <c r="V182" s="38">
        <f t="shared" si="62"/>
        <v>225.52119568266085</v>
      </c>
      <c r="W182" s="3">
        <f t="shared" si="63"/>
        <v>111.52119568266085</v>
      </c>
      <c r="X182" s="3">
        <f t="shared" si="64"/>
        <v>78.56059784133042</v>
      </c>
      <c r="Y182" s="3">
        <f t="shared" si="83"/>
        <v>4680112.0535093136</v>
      </c>
      <c r="Z182" s="3">
        <f t="shared" si="83"/>
        <v>2340056.0267546568</v>
      </c>
      <c r="AA182" s="3">
        <f t="shared" si="77"/>
        <v>310140056.02675486</v>
      </c>
      <c r="AB182" s="3">
        <f t="shared" si="78"/>
        <v>500736.11058649106</v>
      </c>
      <c r="AC182" s="3">
        <f t="shared" si="79"/>
        <v>93602.241070186283</v>
      </c>
      <c r="AD182" s="3">
        <f t="shared" si="80"/>
        <v>41303.65272688293</v>
      </c>
    </row>
    <row r="183" spans="5:30" x14ac:dyDescent="0.55000000000000004">
      <c r="E183">
        <v>181</v>
      </c>
      <c r="F183">
        <f t="shared" si="65"/>
        <v>541.5</v>
      </c>
      <c r="G183">
        <f t="shared" si="66"/>
        <v>10.377823408624231</v>
      </c>
      <c r="H183" s="15">
        <f t="shared" si="57"/>
        <v>17.340825599999992</v>
      </c>
      <c r="I183" s="14">
        <f t="shared" si="67"/>
        <v>3.0422501052631564E-7</v>
      </c>
      <c r="J183" s="14">
        <f t="shared" si="68"/>
        <v>0.91770289942712058</v>
      </c>
      <c r="K183" s="14">
        <f t="shared" si="75"/>
        <v>1.8987156394412175E-4</v>
      </c>
      <c r="L183" s="14" t="str">
        <f t="shared" si="69"/>
        <v>Epidemic ongoing</v>
      </c>
      <c r="M183" s="14">
        <f t="shared" si="58"/>
        <v>2.0453420593628029E-5</v>
      </c>
      <c r="N183" s="14">
        <f t="shared" si="76"/>
        <v>8.2107229008935301E-2</v>
      </c>
      <c r="O183" s="3">
        <f t="shared" si="59"/>
        <v>10822.67914481494</v>
      </c>
      <c r="P183" s="3">
        <f t="shared" si="60"/>
        <v>5411.3395724074699</v>
      </c>
      <c r="Q183" s="38">
        <f t="shared" si="70"/>
        <v>1082.267914481494</v>
      </c>
      <c r="R183" s="38">
        <f t="shared" si="61"/>
        <v>5411.3395724074699</v>
      </c>
      <c r="S183" s="38">
        <f t="shared" si="71"/>
        <v>1715411.3395724075</v>
      </c>
      <c r="T183" s="38">
        <f t="shared" si="72"/>
        <v>1165.8449738367976</v>
      </c>
      <c r="U183" s="39">
        <f t="shared" si="73"/>
        <v>0.10772240017808758</v>
      </c>
      <c r="V183" s="38">
        <f t="shared" si="62"/>
        <v>216.4535828962988</v>
      </c>
      <c r="W183" s="3">
        <f t="shared" si="63"/>
        <v>102.4535828962988</v>
      </c>
      <c r="X183" s="3">
        <f t="shared" si="64"/>
        <v>74.026791448149396</v>
      </c>
      <c r="Y183" s="3">
        <f t="shared" si="83"/>
        <v>4690934.7326541282</v>
      </c>
      <c r="Z183" s="3">
        <f t="shared" si="83"/>
        <v>2345467.3663270641</v>
      </c>
      <c r="AA183" s="3">
        <f t="shared" si="77"/>
        <v>311855467.36632729</v>
      </c>
      <c r="AB183" s="3">
        <f t="shared" si="78"/>
        <v>501901.95556032786</v>
      </c>
      <c r="AC183" s="3">
        <f t="shared" si="79"/>
        <v>93818.694653082581</v>
      </c>
      <c r="AD183" s="3">
        <f t="shared" si="80"/>
        <v>41377.679518331082</v>
      </c>
    </row>
    <row r="184" spans="5:30" x14ac:dyDescent="0.55000000000000004">
      <c r="E184">
        <v>182</v>
      </c>
      <c r="F184">
        <f t="shared" si="65"/>
        <v>544.5</v>
      </c>
      <c r="G184">
        <f t="shared" si="66"/>
        <v>10.435318275154003</v>
      </c>
      <c r="H184" s="15">
        <f t="shared" si="57"/>
        <v>17.340825599999992</v>
      </c>
      <c r="I184" s="14">
        <f t="shared" si="67"/>
        <v>3.0422501052631564E-7</v>
      </c>
      <c r="J184" s="14">
        <f t="shared" si="68"/>
        <v>0.91752068950198429</v>
      </c>
      <c r="K184" s="14">
        <f t="shared" si="75"/>
        <v>1.8220992513628964E-4</v>
      </c>
      <c r="L184" s="14" t="str">
        <f t="shared" si="69"/>
        <v>Epidemic ongoing</v>
      </c>
      <c r="M184" s="14">
        <f t="shared" si="58"/>
        <v>1.9630125339184195E-5</v>
      </c>
      <c r="N184" s="14">
        <f t="shared" si="76"/>
        <v>8.2297100572879422E-2</v>
      </c>
      <c r="O184" s="3">
        <f t="shared" si="59"/>
        <v>10385.965732768509</v>
      </c>
      <c r="P184" s="3">
        <f t="shared" si="60"/>
        <v>5192.9828663842545</v>
      </c>
      <c r="Q184" s="38">
        <f t="shared" si="70"/>
        <v>1038.5965732768509</v>
      </c>
      <c r="R184" s="38">
        <f t="shared" si="61"/>
        <v>5192.9828663842545</v>
      </c>
      <c r="S184" s="38">
        <f t="shared" si="71"/>
        <v>1715192.9828663843</v>
      </c>
      <c r="T184" s="38">
        <f t="shared" si="72"/>
        <v>1118.917144333499</v>
      </c>
      <c r="U184" s="39">
        <f t="shared" si="73"/>
        <v>0.10773356788605903</v>
      </c>
      <c r="V184" s="38">
        <f t="shared" si="62"/>
        <v>207.7193146553702</v>
      </c>
      <c r="W184" s="3">
        <f t="shared" si="63"/>
        <v>93.719314655370198</v>
      </c>
      <c r="X184" s="3">
        <f t="shared" si="64"/>
        <v>69.659657327685096</v>
      </c>
      <c r="Y184" s="3">
        <f t="shared" si="83"/>
        <v>4701320.6983868964</v>
      </c>
      <c r="Z184" s="3">
        <f t="shared" si="83"/>
        <v>2350660.3491934482</v>
      </c>
      <c r="AA184" s="3">
        <f t="shared" si="77"/>
        <v>313570660.34919369</v>
      </c>
      <c r="AB184" s="3">
        <f t="shared" si="78"/>
        <v>503020.87270466133</v>
      </c>
      <c r="AC184" s="3">
        <f t="shared" si="79"/>
        <v>94026.413967737957</v>
      </c>
      <c r="AD184" s="3">
        <f t="shared" si="80"/>
        <v>41447.339175658766</v>
      </c>
    </row>
    <row r="185" spans="5:30" x14ac:dyDescent="0.55000000000000004">
      <c r="E185">
        <v>183</v>
      </c>
      <c r="F185">
        <f t="shared" si="65"/>
        <v>547.5</v>
      </c>
      <c r="G185">
        <f t="shared" si="66"/>
        <v>10.492813141683778</v>
      </c>
      <c r="H185" s="15">
        <f t="shared" si="57"/>
        <v>17.340825599999992</v>
      </c>
      <c r="I185" s="14">
        <f t="shared" si="67"/>
        <v>3.0422501052631564E-7</v>
      </c>
      <c r="J185" s="14">
        <f t="shared" si="68"/>
        <v>0.91734585628783927</v>
      </c>
      <c r="K185" s="14">
        <f t="shared" si="75"/>
        <v>1.748332141450204E-4</v>
      </c>
      <c r="L185" s="14" t="str">
        <f t="shared" si="69"/>
        <v>Epidemic ongoing</v>
      </c>
      <c r="M185" s="14">
        <f t="shared" si="58"/>
        <v>1.8837286290120435E-5</v>
      </c>
      <c r="N185" s="14">
        <f t="shared" si="76"/>
        <v>8.2479310498015712E-2</v>
      </c>
      <c r="O185" s="3">
        <f t="shared" si="59"/>
        <v>9965.4932062661628</v>
      </c>
      <c r="P185" s="3">
        <f t="shared" si="60"/>
        <v>4982.7466031330814</v>
      </c>
      <c r="Q185" s="38">
        <f t="shared" si="70"/>
        <v>996.54932062661635</v>
      </c>
      <c r="R185" s="38">
        <f t="shared" si="61"/>
        <v>4982.7466031330814</v>
      </c>
      <c r="S185" s="38">
        <f t="shared" si="71"/>
        <v>1714982.7466031332</v>
      </c>
      <c r="T185" s="38">
        <f t="shared" si="72"/>
        <v>1073.7253185368647</v>
      </c>
      <c r="U185" s="39">
        <f t="shared" si="73"/>
        <v>0.10774432296654633</v>
      </c>
      <c r="V185" s="38">
        <f t="shared" si="62"/>
        <v>199.30986412532326</v>
      </c>
      <c r="W185" s="3">
        <f t="shared" si="63"/>
        <v>85.309864125323259</v>
      </c>
      <c r="X185" s="3">
        <f t="shared" si="64"/>
        <v>65.454932062661626</v>
      </c>
      <c r="Y185" s="3">
        <f t="shared" si="83"/>
        <v>4711286.1915931627</v>
      </c>
      <c r="Z185" s="3">
        <f t="shared" si="83"/>
        <v>2355643.0957965814</v>
      </c>
      <c r="AA185" s="3">
        <f t="shared" si="77"/>
        <v>315285643.09579682</v>
      </c>
      <c r="AB185" s="3">
        <f t="shared" si="78"/>
        <v>504094.5980231982</v>
      </c>
      <c r="AC185" s="3">
        <f t="shared" si="79"/>
        <v>94225.723831863274</v>
      </c>
      <c r="AD185" s="3">
        <f t="shared" si="80"/>
        <v>41512.794107721427</v>
      </c>
    </row>
    <row r="186" spans="5:30" x14ac:dyDescent="0.55000000000000004">
      <c r="E186">
        <v>184</v>
      </c>
      <c r="F186">
        <f t="shared" si="65"/>
        <v>550.5</v>
      </c>
      <c r="G186">
        <f t="shared" si="66"/>
        <v>10.550308008213552</v>
      </c>
      <c r="H186" s="15">
        <f t="shared" si="57"/>
        <v>17.340825599999992</v>
      </c>
      <c r="I186" s="14">
        <f t="shared" si="67"/>
        <v>3.0422501052631564E-7</v>
      </c>
      <c r="J186" s="14">
        <f t="shared" si="68"/>
        <v>0.91717812244211394</v>
      </c>
      <c r="K186" s="14">
        <f t="shared" si="75"/>
        <v>1.6773384572532635E-4</v>
      </c>
      <c r="L186" s="14" t="str">
        <f t="shared" si="69"/>
        <v>Epidemic ongoing</v>
      </c>
      <c r="M186" s="14">
        <f t="shared" si="58"/>
        <v>1.8074106230235092E-5</v>
      </c>
      <c r="N186" s="14">
        <f t="shared" si="76"/>
        <v>8.2654143712160733E-2</v>
      </c>
      <c r="O186" s="3">
        <f t="shared" si="59"/>
        <v>9560.829206343602</v>
      </c>
      <c r="P186" s="3">
        <f t="shared" si="60"/>
        <v>4780.414603171801</v>
      </c>
      <c r="Q186" s="38">
        <f t="shared" si="70"/>
        <v>956.08292063436022</v>
      </c>
      <c r="R186" s="38">
        <f t="shared" si="61"/>
        <v>4780.414603171801</v>
      </c>
      <c r="S186" s="38">
        <f t="shared" si="71"/>
        <v>1714780.4146031719</v>
      </c>
      <c r="T186" s="38">
        <f t="shared" si="72"/>
        <v>1030.2240551234001</v>
      </c>
      <c r="U186" s="39">
        <f t="shared" si="73"/>
        <v>0.10775467617807119</v>
      </c>
      <c r="V186" s="38">
        <f t="shared" si="62"/>
        <v>191.21658412687205</v>
      </c>
      <c r="W186" s="3">
        <f t="shared" si="63"/>
        <v>77.21658412687205</v>
      </c>
      <c r="X186" s="3">
        <f t="shared" si="64"/>
        <v>61.408292063436022</v>
      </c>
      <c r="Y186" s="3">
        <f t="shared" si="83"/>
        <v>4720847.0207995065</v>
      </c>
      <c r="Z186" s="3">
        <f t="shared" si="83"/>
        <v>2360423.5103997532</v>
      </c>
      <c r="AA186" s="3">
        <f t="shared" si="77"/>
        <v>317000423.5104</v>
      </c>
      <c r="AB186" s="3">
        <f t="shared" si="78"/>
        <v>505124.82207832159</v>
      </c>
      <c r="AC186" s="3">
        <f t="shared" si="79"/>
        <v>94416.940415990146</v>
      </c>
      <c r="AD186" s="3">
        <f t="shared" si="80"/>
        <v>41574.202399784866</v>
      </c>
    </row>
    <row r="187" spans="5:30" x14ac:dyDescent="0.55000000000000004">
      <c r="E187">
        <v>185</v>
      </c>
      <c r="F187">
        <f t="shared" si="65"/>
        <v>553.5</v>
      </c>
      <c r="G187">
        <f t="shared" si="66"/>
        <v>10.607802874743326</v>
      </c>
      <c r="H187" s="15">
        <f t="shared" si="57"/>
        <v>17.340825599999992</v>
      </c>
      <c r="I187" s="14">
        <f t="shared" si="67"/>
        <v>3.0422501052631564E-7</v>
      </c>
      <c r="J187" s="14">
        <f t="shared" si="68"/>
        <v>0.91701721827831006</v>
      </c>
      <c r="K187" s="14">
        <f t="shared" si="75"/>
        <v>1.6090416380387662E-4</v>
      </c>
      <c r="L187" s="14" t="str">
        <f t="shared" si="69"/>
        <v>Epidemic ongoing</v>
      </c>
      <c r="M187" s="14">
        <f t="shared" si="58"/>
        <v>1.7339779030038945E-5</v>
      </c>
      <c r="N187" s="14">
        <f t="shared" si="76"/>
        <v>8.2821877557886059E-2</v>
      </c>
      <c r="O187" s="3">
        <f t="shared" si="59"/>
        <v>9171.5373368209675</v>
      </c>
      <c r="P187" s="3">
        <f t="shared" si="60"/>
        <v>4585.7686684104838</v>
      </c>
      <c r="Q187" s="38">
        <f t="shared" si="70"/>
        <v>917.1537336820968</v>
      </c>
      <c r="R187" s="38">
        <f t="shared" si="61"/>
        <v>4585.7686684104838</v>
      </c>
      <c r="S187" s="38">
        <f t="shared" si="71"/>
        <v>1714585.7686684104</v>
      </c>
      <c r="T187" s="38">
        <f t="shared" si="72"/>
        <v>988.36740471221981</v>
      </c>
      <c r="U187" s="39">
        <f t="shared" si="73"/>
        <v>0.10776463840410065</v>
      </c>
      <c r="V187" s="38">
        <f t="shared" si="62"/>
        <v>183.43074673641937</v>
      </c>
      <c r="W187" s="3">
        <f t="shared" si="63"/>
        <v>69.430746736419366</v>
      </c>
      <c r="X187" s="3">
        <f t="shared" si="64"/>
        <v>57.51537336820968</v>
      </c>
      <c r="Y187" s="3">
        <f t="shared" si="83"/>
        <v>4730018.5581363272</v>
      </c>
      <c r="Z187" s="3">
        <f t="shared" si="83"/>
        <v>2365009.2790681636</v>
      </c>
      <c r="AA187" s="3">
        <f t="shared" si="77"/>
        <v>318715009.27906841</v>
      </c>
      <c r="AB187" s="3">
        <f t="shared" si="78"/>
        <v>506113.18948303384</v>
      </c>
      <c r="AC187" s="3">
        <f t="shared" si="79"/>
        <v>94600.371162726558</v>
      </c>
      <c r="AD187" s="3">
        <f t="shared" si="80"/>
        <v>41631.717773153076</v>
      </c>
    </row>
    <row r="188" spans="5:30" x14ac:dyDescent="0.55000000000000004">
      <c r="E188">
        <v>186</v>
      </c>
      <c r="F188">
        <f t="shared" si="65"/>
        <v>556.5</v>
      </c>
      <c r="G188">
        <f t="shared" si="66"/>
        <v>10.6652977412731</v>
      </c>
      <c r="H188" s="15">
        <f t="shared" si="57"/>
        <v>17.340825599999992</v>
      </c>
      <c r="I188" s="14">
        <f t="shared" si="67"/>
        <v>3.0422501052631564E-7</v>
      </c>
      <c r="J188" s="14">
        <f t="shared" si="68"/>
        <v>0.9168628818051886</v>
      </c>
      <c r="K188" s="14">
        <f t="shared" si="75"/>
        <v>1.5433647312146359E-4</v>
      </c>
      <c r="L188" s="14" t="str">
        <f t="shared" si="69"/>
        <v>Epidemic ongoing</v>
      </c>
      <c r="M188" s="14">
        <f t="shared" si="58"/>
        <v>1.6633493101746363E-5</v>
      </c>
      <c r="N188" s="14">
        <f t="shared" si="76"/>
        <v>8.2982781721689935E-2</v>
      </c>
      <c r="O188" s="3">
        <f t="shared" si="59"/>
        <v>8797.1789679234244</v>
      </c>
      <c r="P188" s="3">
        <f t="shared" si="60"/>
        <v>4398.5894839617122</v>
      </c>
      <c r="Q188" s="38">
        <f t="shared" si="70"/>
        <v>879.71789679234246</v>
      </c>
      <c r="R188" s="38">
        <f t="shared" si="61"/>
        <v>4398.5894839617122</v>
      </c>
      <c r="S188" s="38">
        <f t="shared" si="71"/>
        <v>1714398.5894839617</v>
      </c>
      <c r="T188" s="38">
        <f t="shared" si="72"/>
        <v>948.1091067995427</v>
      </c>
      <c r="U188" s="39">
        <f t="shared" si="73"/>
        <v>0.10777422060601138</v>
      </c>
      <c r="V188" s="38">
        <f t="shared" si="62"/>
        <v>175.9435793584685</v>
      </c>
      <c r="W188" s="3">
        <f t="shared" si="63"/>
        <v>61.943579358468497</v>
      </c>
      <c r="X188" s="3">
        <f t="shared" si="64"/>
        <v>53.771789679234246</v>
      </c>
      <c r="Y188" s="3">
        <f t="shared" si="83"/>
        <v>4738815.737104251</v>
      </c>
      <c r="Z188" s="3">
        <f t="shared" si="83"/>
        <v>2369407.8685521255</v>
      </c>
      <c r="AA188" s="3">
        <f t="shared" si="77"/>
        <v>320429407.86855239</v>
      </c>
      <c r="AB188" s="3">
        <f t="shared" si="78"/>
        <v>507061.29858983337</v>
      </c>
      <c r="AC188" s="3">
        <f t="shared" si="79"/>
        <v>94776.314742085029</v>
      </c>
      <c r="AD188" s="3">
        <f t="shared" si="80"/>
        <v>41685.489562832307</v>
      </c>
    </row>
    <row r="189" spans="5:30" x14ac:dyDescent="0.55000000000000004">
      <c r="E189">
        <v>187</v>
      </c>
      <c r="F189">
        <f t="shared" si="65"/>
        <v>559.5</v>
      </c>
      <c r="G189">
        <f t="shared" si="66"/>
        <v>10.722792607802875</v>
      </c>
      <c r="H189" s="15">
        <f t="shared" si="57"/>
        <v>17.340825599999992</v>
      </c>
      <c r="I189" s="14">
        <f t="shared" si="67"/>
        <v>3.0422501052631564E-7</v>
      </c>
      <c r="J189" s="14">
        <f t="shared" si="68"/>
        <v>0.91671485873725544</v>
      </c>
      <c r="K189" s="14">
        <f t="shared" si="75"/>
        <v>1.4802306793315623E-4</v>
      </c>
      <c r="L189" s="14" t="str">
        <f t="shared" si="69"/>
        <v>Epidemic ongoing</v>
      </c>
      <c r="M189" s="14">
        <f t="shared" si="58"/>
        <v>1.5954434540530518E-5</v>
      </c>
      <c r="N189" s="14">
        <f t="shared" si="76"/>
        <v>8.3137118194811399E-2</v>
      </c>
      <c r="O189" s="3">
        <f t="shared" si="59"/>
        <v>8437.3148721899051</v>
      </c>
      <c r="P189" s="3">
        <f t="shared" si="60"/>
        <v>4218.6574360949526</v>
      </c>
      <c r="Q189" s="38">
        <f t="shared" si="70"/>
        <v>843.73148721899054</v>
      </c>
      <c r="R189" s="38">
        <f t="shared" si="61"/>
        <v>4218.6574360949526</v>
      </c>
      <c r="S189" s="38">
        <f t="shared" si="71"/>
        <v>1714218.6574360949</v>
      </c>
      <c r="T189" s="38">
        <f t="shared" si="72"/>
        <v>909.40276881023965</v>
      </c>
      <c r="U189" s="39">
        <f t="shared" si="73"/>
        <v>0.10778343378030221</v>
      </c>
      <c r="V189" s="38">
        <f t="shared" si="62"/>
        <v>168.74629744379811</v>
      </c>
      <c r="W189" s="3">
        <f t="shared" si="63"/>
        <v>54.746297443798113</v>
      </c>
      <c r="X189" s="3">
        <f t="shared" si="64"/>
        <v>50.173148721899054</v>
      </c>
      <c r="Y189" s="3">
        <f t="shared" si="83"/>
        <v>4747253.0519764414</v>
      </c>
      <c r="Z189" s="3">
        <f t="shared" si="83"/>
        <v>2373626.5259882207</v>
      </c>
      <c r="AA189" s="3">
        <f t="shared" si="77"/>
        <v>322143626.52598846</v>
      </c>
      <c r="AB189" s="3">
        <f t="shared" si="78"/>
        <v>507970.70135864359</v>
      </c>
      <c r="AC189" s="3">
        <f t="shared" si="79"/>
        <v>94945.061039528824</v>
      </c>
      <c r="AD189" s="3">
        <f t="shared" si="80"/>
        <v>41735.662711554207</v>
      </c>
    </row>
    <row r="190" spans="5:30" x14ac:dyDescent="0.55000000000000004">
      <c r="E190">
        <v>188</v>
      </c>
      <c r="F190">
        <f t="shared" si="65"/>
        <v>562.5</v>
      </c>
      <c r="G190">
        <f t="shared" si="66"/>
        <v>10.780287474332649</v>
      </c>
      <c r="H190" s="15">
        <f t="shared" si="57"/>
        <v>17.340825599999992</v>
      </c>
      <c r="I190" s="14">
        <f t="shared" si="67"/>
        <v>3.0422501052631564E-7</v>
      </c>
      <c r="J190" s="14">
        <f t="shared" si="68"/>
        <v>0.9165729024793341</v>
      </c>
      <c r="K190" s="14">
        <f t="shared" si="75"/>
        <v>1.4195625792134958E-4</v>
      </c>
      <c r="L190" s="14" t="str">
        <f t="shared" si="69"/>
        <v>Epidemic ongoing</v>
      </c>
      <c r="M190" s="14">
        <f t="shared" si="58"/>
        <v>1.5301789967837887E-5</v>
      </c>
      <c r="N190" s="14">
        <f t="shared" si="76"/>
        <v>8.3285141262744555E-2</v>
      </c>
      <c r="O190" s="3">
        <f t="shared" si="59"/>
        <v>8091.5067015169261</v>
      </c>
      <c r="P190" s="3">
        <f t="shared" si="60"/>
        <v>4045.7533507584631</v>
      </c>
      <c r="Q190" s="38">
        <f t="shared" si="70"/>
        <v>809.15067015169268</v>
      </c>
      <c r="R190" s="38">
        <f t="shared" si="61"/>
        <v>4045.7533507584631</v>
      </c>
      <c r="S190" s="38">
        <f t="shared" si="71"/>
        <v>1714045.7533507585</v>
      </c>
      <c r="T190" s="38">
        <f t="shared" si="72"/>
        <v>872.20202816675965</v>
      </c>
      <c r="U190" s="39">
        <f t="shared" si="73"/>
        <v>0.10779228891984316</v>
      </c>
      <c r="V190" s="38">
        <f t="shared" si="62"/>
        <v>161.83013403033851</v>
      </c>
      <c r="W190" s="3">
        <f t="shared" si="63"/>
        <v>47.830134030338513</v>
      </c>
      <c r="X190" s="3">
        <f t="shared" si="64"/>
        <v>46.715067015169254</v>
      </c>
      <c r="Y190" s="3">
        <f t="shared" si="83"/>
        <v>4755344.5586779583</v>
      </c>
      <c r="Z190" s="3">
        <f t="shared" si="83"/>
        <v>2377672.2793389792</v>
      </c>
      <c r="AA190" s="3">
        <f t="shared" si="77"/>
        <v>323857672.27933919</v>
      </c>
      <c r="AB190" s="3">
        <f t="shared" si="78"/>
        <v>508842.90338681033</v>
      </c>
      <c r="AC190" s="3">
        <f t="shared" si="79"/>
        <v>95106.891173559168</v>
      </c>
      <c r="AD190" s="3">
        <f t="shared" si="80"/>
        <v>41782.377778569375</v>
      </c>
    </row>
    <row r="191" spans="5:30" x14ac:dyDescent="0.55000000000000004">
      <c r="E191">
        <v>189</v>
      </c>
      <c r="F191">
        <f t="shared" si="65"/>
        <v>565.5</v>
      </c>
      <c r="G191">
        <f t="shared" si="66"/>
        <v>10.837782340862423</v>
      </c>
      <c r="H191" s="15">
        <f t="shared" si="57"/>
        <v>17.340825599999992</v>
      </c>
      <c r="I191" s="14">
        <f t="shared" si="67"/>
        <v>3.0422501052631564E-7</v>
      </c>
      <c r="J191" s="14">
        <f t="shared" si="68"/>
        <v>0.91643677408785318</v>
      </c>
      <c r="K191" s="14">
        <f t="shared" si="75"/>
        <v>1.3612839148091638E-4</v>
      </c>
      <c r="L191" s="14" t="str">
        <f t="shared" si="69"/>
        <v>Epidemic ongoing</v>
      </c>
      <c r="M191" s="14">
        <f t="shared" si="58"/>
        <v>1.4674749093104191E-5</v>
      </c>
      <c r="N191" s="14">
        <f t="shared" si="76"/>
        <v>8.3427097520665905E-2</v>
      </c>
      <c r="O191" s="3">
        <f t="shared" si="59"/>
        <v>7759.3183144122331</v>
      </c>
      <c r="P191" s="3">
        <f t="shared" si="60"/>
        <v>3879.6591572061166</v>
      </c>
      <c r="Q191" s="38">
        <f t="shared" si="70"/>
        <v>775.93183144122338</v>
      </c>
      <c r="R191" s="38">
        <f t="shared" si="61"/>
        <v>3879.6591572061166</v>
      </c>
      <c r="S191" s="38">
        <f t="shared" si="71"/>
        <v>1713879.6591572061</v>
      </c>
      <c r="T191" s="38">
        <f t="shared" si="72"/>
        <v>836.46069830693887</v>
      </c>
      <c r="U191" s="39">
        <f t="shared" si="73"/>
        <v>0.1078007969789419</v>
      </c>
      <c r="V191" s="38">
        <f t="shared" si="62"/>
        <v>155.18636628824467</v>
      </c>
      <c r="W191" s="3">
        <f t="shared" si="63"/>
        <v>41.18636628824467</v>
      </c>
      <c r="X191" s="3">
        <f t="shared" si="64"/>
        <v>43.393183144122332</v>
      </c>
      <c r="Y191" s="3">
        <f t="shared" si="83"/>
        <v>4763103.8769923709</v>
      </c>
      <c r="Z191" s="3">
        <f t="shared" si="83"/>
        <v>2381551.9384961855</v>
      </c>
      <c r="AA191" s="3">
        <f t="shared" si="77"/>
        <v>325571551.93849641</v>
      </c>
      <c r="AB191" s="3">
        <f t="shared" si="78"/>
        <v>509679.36408511724</v>
      </c>
      <c r="AC191" s="3">
        <f t="shared" si="79"/>
        <v>95262.077539847407</v>
      </c>
      <c r="AD191" s="3">
        <f t="shared" si="80"/>
        <v>41825.770961713497</v>
      </c>
    </row>
    <row r="192" spans="5:30" x14ac:dyDescent="0.55000000000000004">
      <c r="E192">
        <v>190</v>
      </c>
      <c r="F192">
        <f t="shared" si="65"/>
        <v>568.5</v>
      </c>
      <c r="G192">
        <f t="shared" si="66"/>
        <v>10.895277207392198</v>
      </c>
      <c r="H192" s="15">
        <f t="shared" si="57"/>
        <v>17.340825599999992</v>
      </c>
      <c r="I192" s="14">
        <f t="shared" si="67"/>
        <v>3.0422501052631564E-7</v>
      </c>
      <c r="J192" s="14">
        <f t="shared" si="68"/>
        <v>0.91630624221132106</v>
      </c>
      <c r="K192" s="14">
        <f t="shared" si="75"/>
        <v>1.3053187653211396E-4</v>
      </c>
      <c r="L192" s="14" t="str">
        <f t="shared" si="69"/>
        <v>Epidemic ongoing</v>
      </c>
      <c r="M192" s="14">
        <f t="shared" si="58"/>
        <v>1.4072507009939993E-5</v>
      </c>
      <c r="N192" s="14">
        <f t="shared" si="76"/>
        <v>8.3563225912146821E-2</v>
      </c>
      <c r="O192" s="3">
        <f t="shared" si="59"/>
        <v>7440.3169623304957</v>
      </c>
      <c r="P192" s="3">
        <f t="shared" si="60"/>
        <v>3720.1584811652478</v>
      </c>
      <c r="Q192" s="38">
        <f t="shared" si="70"/>
        <v>744.03169623304962</v>
      </c>
      <c r="R192" s="38">
        <f t="shared" si="61"/>
        <v>3720.1584811652478</v>
      </c>
      <c r="S192" s="38">
        <f t="shared" si="71"/>
        <v>1713720.1584811653</v>
      </c>
      <c r="T192" s="38">
        <f t="shared" si="72"/>
        <v>802.13289956657968</v>
      </c>
      <c r="U192" s="39">
        <f t="shared" si="73"/>
        <v>0.10780896884201172</v>
      </c>
      <c r="V192" s="38">
        <f t="shared" si="62"/>
        <v>148.80633924660992</v>
      </c>
      <c r="W192" s="3">
        <f t="shared" si="63"/>
        <v>34.806339246609923</v>
      </c>
      <c r="X192" s="3">
        <f t="shared" si="64"/>
        <v>40.203169623304959</v>
      </c>
      <c r="Y192" s="3">
        <f t="shared" si="83"/>
        <v>4770544.1939547015</v>
      </c>
      <c r="Z192" s="3">
        <f t="shared" si="83"/>
        <v>2385272.0969773508</v>
      </c>
      <c r="AA192" s="3">
        <f t="shared" si="77"/>
        <v>327285272.09697759</v>
      </c>
      <c r="AB192" s="3">
        <f t="shared" si="78"/>
        <v>510481.49698468379</v>
      </c>
      <c r="AC192" s="3">
        <f t="shared" si="79"/>
        <v>95410.883879094021</v>
      </c>
      <c r="AD192" s="3">
        <f t="shared" si="80"/>
        <v>41865.974131336799</v>
      </c>
    </row>
    <row r="193" spans="5:30" x14ac:dyDescent="0.55000000000000004">
      <c r="E193">
        <v>191</v>
      </c>
      <c r="F193">
        <f t="shared" si="65"/>
        <v>571.5</v>
      </c>
      <c r="G193">
        <f t="shared" si="66"/>
        <v>10.952772073921972</v>
      </c>
      <c r="H193" s="15">
        <f t="shared" si="57"/>
        <v>17.340825599999992</v>
      </c>
      <c r="I193" s="14">
        <f t="shared" si="67"/>
        <v>3.0422501052631564E-7</v>
      </c>
      <c r="J193" s="14">
        <f t="shared" si="68"/>
        <v>0.91618108301230172</v>
      </c>
      <c r="K193" s="14">
        <f t="shared" si="75"/>
        <v>1.2515919901934236E-4</v>
      </c>
      <c r="L193" s="14" t="str">
        <f t="shared" si="69"/>
        <v>Epidemic ongoing</v>
      </c>
      <c r="M193" s="14">
        <f t="shared" si="58"/>
        <v>1.349426624321612E-5</v>
      </c>
      <c r="N193" s="14">
        <f t="shared" si="76"/>
        <v>8.3693757788678935E-2</v>
      </c>
      <c r="O193" s="3">
        <f t="shared" si="59"/>
        <v>7134.0743441025143</v>
      </c>
      <c r="P193" s="3">
        <f t="shared" si="60"/>
        <v>3567.0371720512571</v>
      </c>
      <c r="Q193" s="38">
        <f t="shared" si="70"/>
        <v>713.40743441025143</v>
      </c>
      <c r="R193" s="38">
        <f t="shared" si="61"/>
        <v>3567.0371720512571</v>
      </c>
      <c r="S193" s="38">
        <f t="shared" si="71"/>
        <v>1713567.0371720511</v>
      </c>
      <c r="T193" s="38">
        <f t="shared" si="72"/>
        <v>769.17317586331876</v>
      </c>
      <c r="U193" s="39">
        <f t="shared" si="73"/>
        <v>0.10781681529561953</v>
      </c>
      <c r="V193" s="38">
        <f t="shared" si="62"/>
        <v>142.68148688205028</v>
      </c>
      <c r="W193" s="3">
        <f t="shared" si="63"/>
        <v>28.68148688205028</v>
      </c>
      <c r="X193" s="3">
        <f t="shared" si="64"/>
        <v>37.140743441025137</v>
      </c>
      <c r="Y193" s="3">
        <f t="shared" si="83"/>
        <v>4777678.2682988038</v>
      </c>
      <c r="Z193" s="3">
        <f t="shared" si="83"/>
        <v>2388839.1341494019</v>
      </c>
      <c r="AA193" s="3">
        <f t="shared" si="77"/>
        <v>328998839.13414967</v>
      </c>
      <c r="AB193" s="3">
        <f t="shared" si="78"/>
        <v>511250.67016054713</v>
      </c>
      <c r="AC193" s="3">
        <f t="shared" si="79"/>
        <v>95553.565365976072</v>
      </c>
      <c r="AD193" s="3">
        <f t="shared" si="80"/>
        <v>41903.114874777828</v>
      </c>
    </row>
    <row r="194" spans="5:30" x14ac:dyDescent="0.55000000000000004">
      <c r="E194">
        <v>192</v>
      </c>
      <c r="F194">
        <f t="shared" si="65"/>
        <v>574.5</v>
      </c>
      <c r="G194">
        <f t="shared" si="66"/>
        <v>11.010266940451745</v>
      </c>
      <c r="H194" s="15">
        <f t="shared" si="57"/>
        <v>17.340825599999992</v>
      </c>
      <c r="I194" s="14">
        <f t="shared" si="67"/>
        <v>3.0422501052631564E-7</v>
      </c>
      <c r="J194" s="14">
        <f t="shared" si="68"/>
        <v>0.91606108007305209</v>
      </c>
      <c r="K194" s="14">
        <f t="shared" si="75"/>
        <v>1.2000293924963046E-4</v>
      </c>
      <c r="L194" s="14" t="str">
        <f t="shared" si="69"/>
        <v>Epidemic ongoing</v>
      </c>
      <c r="M194" s="14">
        <f t="shared" si="58"/>
        <v>1.293923856311584E-5</v>
      </c>
      <c r="N194" s="14">
        <f t="shared" si="76"/>
        <v>8.3818916987698278E-2</v>
      </c>
      <c r="O194" s="3">
        <f t="shared" si="59"/>
        <v>6840.1675372289365</v>
      </c>
      <c r="P194" s="3">
        <f t="shared" si="60"/>
        <v>3420.0837686144682</v>
      </c>
      <c r="Q194" s="38">
        <f t="shared" si="70"/>
        <v>684.01675372289367</v>
      </c>
      <c r="R194" s="38">
        <f t="shared" si="61"/>
        <v>3420.0837686144682</v>
      </c>
      <c r="S194" s="38">
        <f t="shared" si="71"/>
        <v>1713420.0837686146</v>
      </c>
      <c r="T194" s="38">
        <f t="shared" si="72"/>
        <v>737.5365980976029</v>
      </c>
      <c r="U194" s="39">
        <f t="shared" si="73"/>
        <v>0.10782434700369796</v>
      </c>
      <c r="V194" s="38">
        <f t="shared" si="62"/>
        <v>136.80335074457872</v>
      </c>
      <c r="W194" s="3">
        <f t="shared" si="63"/>
        <v>22.803350744578722</v>
      </c>
      <c r="X194" s="3">
        <f t="shared" si="64"/>
        <v>34.201675372289358</v>
      </c>
      <c r="Y194" s="3">
        <f t="shared" si="83"/>
        <v>4784518.435836033</v>
      </c>
      <c r="Z194" s="3">
        <f t="shared" si="83"/>
        <v>2392259.2179180165</v>
      </c>
      <c r="AA194" s="3">
        <f t="shared" si="77"/>
        <v>330712259.21791828</v>
      </c>
      <c r="AB194" s="3">
        <f t="shared" si="78"/>
        <v>511988.20675864472</v>
      </c>
      <c r="AC194" s="3">
        <f t="shared" si="79"/>
        <v>95690.368716720652</v>
      </c>
      <c r="AD194" s="3">
        <f t="shared" si="80"/>
        <v>41937.316550150121</v>
      </c>
    </row>
    <row r="195" spans="5:30" x14ac:dyDescent="0.55000000000000004">
      <c r="E195">
        <v>193</v>
      </c>
      <c r="F195">
        <f t="shared" si="65"/>
        <v>577.5</v>
      </c>
      <c r="G195">
        <f t="shared" si="66"/>
        <v>11.067761806981519</v>
      </c>
      <c r="H195" s="15">
        <f t="shared" ref="H195:H205" si="84">IF(F195&lt;$C$10,IF(F195&lt;$C$9,$C$8*$C$4*$C$3,$C$8*$C$4*$C$3*(1-$C$19)),IF(F195&lt;$C$9,$C$8*$C$4*$C$23,$C$8*$C$4*$C$23*(1-$C$19)))</f>
        <v>17.340825599999992</v>
      </c>
      <c r="I195" s="14">
        <f t="shared" si="67"/>
        <v>3.0422501052631564E-7</v>
      </c>
      <c r="J195" s="14">
        <f t="shared" si="68"/>
        <v>0.91594602428683325</v>
      </c>
      <c r="K195" s="14">
        <f t="shared" si="75"/>
        <v>1.1505578621884283E-4</v>
      </c>
      <c r="L195" s="14" t="str">
        <f t="shared" si="69"/>
        <v>Epidemic ongoing</v>
      </c>
      <c r="M195" s="14">
        <f t="shared" ref="M195:M205" si="85">K195*U195</f>
        <v>1.2406646581669283E-5</v>
      </c>
      <c r="N195" s="14">
        <f t="shared" si="76"/>
        <v>8.3938919926947908E-2</v>
      </c>
      <c r="O195" s="3">
        <f t="shared" ref="O195:O205" si="86">K195*$D$6</f>
        <v>6558.1798144740415</v>
      </c>
      <c r="P195" s="3">
        <f t="shared" ref="P195:P205" si="87">O195*(1-$C$5)</f>
        <v>3279.0899072370207</v>
      </c>
      <c r="Q195" s="38">
        <f t="shared" si="70"/>
        <v>655.81798144740424</v>
      </c>
      <c r="R195" s="38">
        <f t="shared" ref="R195:R205" si="88">O195*$C$5</f>
        <v>3279.0899072370207</v>
      </c>
      <c r="S195" s="38">
        <f t="shared" si="71"/>
        <v>1713279.0899072371</v>
      </c>
      <c r="T195" s="38">
        <f t="shared" si="72"/>
        <v>707.17885515514922</v>
      </c>
      <c r="U195" s="39">
        <f t="shared" si="73"/>
        <v>0.1078315744857118</v>
      </c>
      <c r="V195" s="38">
        <f t="shared" ref="V195:V205" si="89">P195*$C$14</f>
        <v>131.16359628948084</v>
      </c>
      <c r="W195" s="3">
        <f t="shared" ref="W195:W205" si="90">IF(V195&gt;($C$6*1000000*$C$15),V195-($C$6*1000000*$C$15),0)</f>
        <v>17.163596289480836</v>
      </c>
      <c r="X195" s="3">
        <f t="shared" ref="X195:X205" si="91">((V195-W195)*$C$16)+(W195*$C$17)</f>
        <v>31.381798144740419</v>
      </c>
      <c r="Y195" s="3">
        <f t="shared" si="83"/>
        <v>4791076.6156505067</v>
      </c>
      <c r="Z195" s="3">
        <f t="shared" si="83"/>
        <v>2395538.3078252533</v>
      </c>
      <c r="AA195" s="3">
        <f t="shared" si="77"/>
        <v>332425538.30782551</v>
      </c>
      <c r="AB195" s="3">
        <f t="shared" si="78"/>
        <v>512695.38561379985</v>
      </c>
      <c r="AC195" s="3">
        <f t="shared" si="79"/>
        <v>95821.532313010131</v>
      </c>
      <c r="AD195" s="3">
        <f t="shared" si="80"/>
        <v>41968.698348294864</v>
      </c>
    </row>
    <row r="196" spans="5:30" x14ac:dyDescent="0.55000000000000004">
      <c r="E196">
        <v>194</v>
      </c>
      <c r="F196">
        <f t="shared" ref="F196:F205" si="92">(E196-0.5)*$C$4</f>
        <v>580.5</v>
      </c>
      <c r="G196">
        <f t="shared" ref="G196:G205" si="93">F196*7/365.25</f>
        <v>11.125256673511293</v>
      </c>
      <c r="H196" s="15">
        <f t="shared" si="84"/>
        <v>17.340825599999992</v>
      </c>
      <c r="I196" s="14">
        <f t="shared" ref="I196:I205" si="94">H196/$D$6</f>
        <v>3.0422501052631564E-7</v>
      </c>
      <c r="J196" s="14">
        <f t="shared" ref="J196:J205" si="95">IF(AND(F195&gt;$C$10,F195&lt;$C$12),(J195-I195)*((1-K195+(M195*$C$20))^$C$23),(J195-I195)*((1-K195+(M195*$C$20))^$C$3))</f>
        <v>0.91583571373675954</v>
      </c>
      <c r="K196" s="14">
        <f t="shared" si="75"/>
        <v>1.1031055007371116E-4</v>
      </c>
      <c r="L196" s="14" t="str">
        <f t="shared" ref="L196:L205" si="96">IF(K196*$D$6&lt;0.1,"Eliminated",IF(K196*$D$6&lt;1,"Possibly eliminated",IF(K196*$D$6&lt;10,"Approaching elimination", "Epidemic ongoing")))</f>
        <v>Epidemic ongoing</v>
      </c>
      <c r="M196" s="14">
        <f t="shared" si="85"/>
        <v>1.1895725147371123E-5</v>
      </c>
      <c r="N196" s="14">
        <f t="shared" si="76"/>
        <v>8.4053975713166751E-2</v>
      </c>
      <c r="O196" s="3">
        <f t="shared" si="86"/>
        <v>6287.7013542015357</v>
      </c>
      <c r="P196" s="3">
        <f t="shared" si="87"/>
        <v>3143.8506771007678</v>
      </c>
      <c r="Q196" s="38">
        <f t="shared" ref="Q196:Q205" si="97">P196*$C$13</f>
        <v>628.77013542015357</v>
      </c>
      <c r="R196" s="38">
        <f t="shared" si="88"/>
        <v>3143.8506771007678</v>
      </c>
      <c r="S196" s="38">
        <f t="shared" ref="S196:S205" si="98">($D$6*$C$7*$C$4)+P196</f>
        <v>1713143.8506771007</v>
      </c>
      <c r="T196" s="38">
        <f t="shared" ref="T196:T205" si="99">IF(($D$18*$C$4)&gt;Q196,Q196+((($D$18*$C$4)-Q196)*(P196-Q196)/S196),$D$18*$C$4)</f>
        <v>678.05633340015402</v>
      </c>
      <c r="U196" s="39">
        <f t="shared" ref="U196:U205" si="100">IF(O196&gt;0.1,T196/O196,0)</f>
        <v>0.10783850809756838</v>
      </c>
      <c r="V196" s="38">
        <f t="shared" si="89"/>
        <v>125.75402708403071</v>
      </c>
      <c r="W196" s="3">
        <f t="shared" si="90"/>
        <v>11.75402708403071</v>
      </c>
      <c r="X196" s="3">
        <f t="shared" si="91"/>
        <v>28.677013542015356</v>
      </c>
      <c r="Y196" s="3">
        <f t="shared" ref="Y196:Z205" si="101">O196+Y195</f>
        <v>4797364.3170047086</v>
      </c>
      <c r="Z196" s="3">
        <f t="shared" si="101"/>
        <v>2398682.1585023543</v>
      </c>
      <c r="AA196" s="3">
        <f t="shared" si="77"/>
        <v>334138682.15850258</v>
      </c>
      <c r="AB196" s="3">
        <f t="shared" si="78"/>
        <v>513373.44194719999</v>
      </c>
      <c r="AC196" s="3">
        <f t="shared" si="79"/>
        <v>95947.286340094157</v>
      </c>
      <c r="AD196" s="3">
        <f t="shared" si="80"/>
        <v>41997.375361836879</v>
      </c>
    </row>
    <row r="197" spans="5:30" x14ac:dyDescent="0.55000000000000004">
      <c r="E197">
        <v>195</v>
      </c>
      <c r="F197">
        <f t="shared" si="92"/>
        <v>583.5</v>
      </c>
      <c r="G197">
        <f t="shared" si="93"/>
        <v>11.182751540041068</v>
      </c>
      <c r="H197" s="15">
        <f t="shared" si="84"/>
        <v>17.340825599999992</v>
      </c>
      <c r="I197" s="14">
        <f t="shared" si="94"/>
        <v>3.0422501052631564E-7</v>
      </c>
      <c r="J197" s="14">
        <f t="shared" si="95"/>
        <v>0.91572995356391085</v>
      </c>
      <c r="K197" s="14">
        <f t="shared" ref="K197:K205" si="102">IF(L196="Eliminated",0,J196-J197)</f>
        <v>1.057601728486901E-4</v>
      </c>
      <c r="L197" s="14" t="str">
        <f t="shared" si="96"/>
        <v>Epidemic ongoing</v>
      </c>
      <c r="M197" s="14">
        <f t="shared" si="85"/>
        <v>1.1405722552568462E-5</v>
      </c>
      <c r="N197" s="14">
        <f t="shared" ref="N197:N205" si="103">N196+K196</f>
        <v>8.4164286263240462E-2</v>
      </c>
      <c r="O197" s="3">
        <f t="shared" si="86"/>
        <v>6028.3298523753356</v>
      </c>
      <c r="P197" s="3">
        <f t="shared" si="87"/>
        <v>3014.1649261876678</v>
      </c>
      <c r="Q197" s="38">
        <f t="shared" si="97"/>
        <v>602.83298523753353</v>
      </c>
      <c r="R197" s="38">
        <f t="shared" si="88"/>
        <v>3014.1649261876678</v>
      </c>
      <c r="S197" s="38">
        <f t="shared" si="98"/>
        <v>1713014.1649261876</v>
      </c>
      <c r="T197" s="38">
        <f t="shared" si="99"/>
        <v>650.12618549640229</v>
      </c>
      <c r="U197" s="39">
        <f t="shared" si="100"/>
        <v>0.10784515801507343</v>
      </c>
      <c r="V197" s="38">
        <f t="shared" si="89"/>
        <v>120.56659704750672</v>
      </c>
      <c r="W197" s="3">
        <f t="shared" si="90"/>
        <v>6.5665970475067184</v>
      </c>
      <c r="X197" s="3">
        <f t="shared" si="91"/>
        <v>26.08329852375336</v>
      </c>
      <c r="Y197" s="3">
        <f t="shared" si="101"/>
        <v>4803392.6468570838</v>
      </c>
      <c r="Z197" s="3">
        <f t="shared" si="101"/>
        <v>2401696.3234285419</v>
      </c>
      <c r="AA197" s="3">
        <f t="shared" ref="AA197:AA205" si="104">S197+AA196</f>
        <v>335851696.32342875</v>
      </c>
      <c r="AB197" s="3">
        <f t="shared" si="78"/>
        <v>514023.56813269638</v>
      </c>
      <c r="AC197" s="3">
        <f t="shared" si="79"/>
        <v>96067.852937141666</v>
      </c>
      <c r="AD197" s="3">
        <f t="shared" si="80"/>
        <v>42023.458660360629</v>
      </c>
    </row>
    <row r="198" spans="5:30" x14ac:dyDescent="0.55000000000000004">
      <c r="E198">
        <v>196</v>
      </c>
      <c r="F198">
        <f t="shared" si="92"/>
        <v>586.5</v>
      </c>
      <c r="G198">
        <f t="shared" si="93"/>
        <v>11.240246406570842</v>
      </c>
      <c r="H198" s="15">
        <f t="shared" si="84"/>
        <v>17.340825599999992</v>
      </c>
      <c r="I198" s="14">
        <f t="shared" si="94"/>
        <v>3.0422501052631564E-7</v>
      </c>
      <c r="J198" s="14">
        <f t="shared" si="95"/>
        <v>0.9156285558262981</v>
      </c>
      <c r="K198" s="14">
        <f t="shared" si="102"/>
        <v>1.0139773761275173E-4</v>
      </c>
      <c r="L198" s="14" t="str">
        <f t="shared" si="96"/>
        <v>Epidemic ongoing</v>
      </c>
      <c r="M198" s="14">
        <f t="shared" si="85"/>
        <v>1.0935901567945758E-5</v>
      </c>
      <c r="N198" s="14">
        <f t="shared" si="103"/>
        <v>8.4270046436089152E-2</v>
      </c>
      <c r="O198" s="3">
        <f t="shared" si="86"/>
        <v>5779.6710439268481</v>
      </c>
      <c r="P198" s="3">
        <f t="shared" si="87"/>
        <v>2889.8355219634241</v>
      </c>
      <c r="Q198" s="38">
        <f t="shared" si="97"/>
        <v>577.96710439268486</v>
      </c>
      <c r="R198" s="38">
        <f t="shared" si="88"/>
        <v>2889.8355219634241</v>
      </c>
      <c r="S198" s="38">
        <f t="shared" si="98"/>
        <v>1712889.8355219634</v>
      </c>
      <c r="T198" s="38">
        <f t="shared" si="99"/>
        <v>623.34638937290822</v>
      </c>
      <c r="U198" s="39">
        <f t="shared" si="100"/>
        <v>0.1078515342197385</v>
      </c>
      <c r="V198" s="38">
        <f t="shared" si="89"/>
        <v>115.59342087853696</v>
      </c>
      <c r="W198" s="3">
        <f t="shared" si="90"/>
        <v>1.5934208785369606</v>
      </c>
      <c r="X198" s="3">
        <f t="shared" si="91"/>
        <v>23.596710439268481</v>
      </c>
      <c r="Y198" s="3">
        <f t="shared" si="101"/>
        <v>4809172.3179010106</v>
      </c>
      <c r="Z198" s="3">
        <f t="shared" si="101"/>
        <v>2404586.1589505053</v>
      </c>
      <c r="AA198" s="3">
        <f t="shared" si="104"/>
        <v>337564586.15895069</v>
      </c>
      <c r="AB198" s="3">
        <f t="shared" si="78"/>
        <v>514646.91452206927</v>
      </c>
      <c r="AC198" s="3">
        <f t="shared" si="79"/>
        <v>96183.446358020199</v>
      </c>
      <c r="AD198" s="3">
        <f t="shared" si="80"/>
        <v>42047.055370799899</v>
      </c>
    </row>
    <row r="199" spans="5:30" x14ac:dyDescent="0.55000000000000004">
      <c r="E199">
        <v>197</v>
      </c>
      <c r="F199">
        <f t="shared" si="92"/>
        <v>589.5</v>
      </c>
      <c r="G199">
        <f t="shared" si="93"/>
        <v>11.297741273100616</v>
      </c>
      <c r="H199" s="15">
        <f t="shared" si="84"/>
        <v>17.340825599999992</v>
      </c>
      <c r="I199" s="14">
        <f t="shared" si="94"/>
        <v>3.0422501052631564E-7</v>
      </c>
      <c r="J199" s="14">
        <f t="shared" si="95"/>
        <v>0.91553133935014341</v>
      </c>
      <c r="K199" s="14">
        <f t="shared" si="102"/>
        <v>9.7216476154682319E-5</v>
      </c>
      <c r="L199" s="14" t="str">
        <f t="shared" si="96"/>
        <v>Epidemic ongoing</v>
      </c>
      <c r="M199" s="14">
        <f t="shared" si="85"/>
        <v>1.0485540317779795E-5</v>
      </c>
      <c r="N199" s="14">
        <f t="shared" si="103"/>
        <v>8.4371444173701904E-2</v>
      </c>
      <c r="O199" s="3">
        <f t="shared" si="86"/>
        <v>5541.3391408168918</v>
      </c>
      <c r="P199" s="3">
        <f t="shared" si="87"/>
        <v>2770.6695704084459</v>
      </c>
      <c r="Q199" s="38">
        <f t="shared" si="97"/>
        <v>554.13391408168923</v>
      </c>
      <c r="R199" s="38">
        <f t="shared" si="88"/>
        <v>2770.6695704084459</v>
      </c>
      <c r="S199" s="38">
        <f t="shared" si="98"/>
        <v>1712770.6695704085</v>
      </c>
      <c r="T199" s="38">
        <f t="shared" si="99"/>
        <v>597.67579811344831</v>
      </c>
      <c r="U199" s="39">
        <f t="shared" si="100"/>
        <v>0.10785764648675523</v>
      </c>
      <c r="V199" s="38">
        <f t="shared" si="89"/>
        <v>110.82678281633784</v>
      </c>
      <c r="W199" s="3">
        <f t="shared" si="90"/>
        <v>0</v>
      </c>
      <c r="X199" s="3">
        <f t="shared" si="91"/>
        <v>22.165356563267569</v>
      </c>
      <c r="Y199" s="3">
        <f t="shared" si="101"/>
        <v>4814713.6570418272</v>
      </c>
      <c r="Z199" s="3">
        <f t="shared" si="101"/>
        <v>2407356.8285209136</v>
      </c>
      <c r="AA199" s="3">
        <f t="shared" si="104"/>
        <v>339277356.82852107</v>
      </c>
      <c r="AB199" s="3">
        <f t="shared" si="78"/>
        <v>515244.59032018273</v>
      </c>
      <c r="AC199" s="3">
        <f t="shared" si="79"/>
        <v>96294.273140836536</v>
      </c>
      <c r="AD199" s="3">
        <f t="shared" si="80"/>
        <v>42069.220727363165</v>
      </c>
    </row>
    <row r="200" spans="5:30" x14ac:dyDescent="0.55000000000000004">
      <c r="E200">
        <v>198</v>
      </c>
      <c r="F200">
        <f t="shared" si="92"/>
        <v>592.5</v>
      </c>
      <c r="G200">
        <f t="shared" si="93"/>
        <v>11.35523613963039</v>
      </c>
      <c r="H200" s="15">
        <f t="shared" si="84"/>
        <v>17.340825599999992</v>
      </c>
      <c r="I200" s="14">
        <f t="shared" si="94"/>
        <v>3.0422501052631564E-7</v>
      </c>
      <c r="J200" s="14">
        <f t="shared" si="95"/>
        <v>0.91543812957481296</v>
      </c>
      <c r="K200" s="14">
        <f t="shared" si="102"/>
        <v>9.3209775330449496E-5</v>
      </c>
      <c r="L200" s="14" t="str">
        <f t="shared" si="96"/>
        <v>Epidemic ongoing</v>
      </c>
      <c r="M200" s="14">
        <f t="shared" si="85"/>
        <v>1.0053933009144768E-5</v>
      </c>
      <c r="N200" s="14">
        <f t="shared" si="103"/>
        <v>8.4468660649856586E-2</v>
      </c>
      <c r="O200" s="3">
        <f t="shared" si="86"/>
        <v>5312.9571938356212</v>
      </c>
      <c r="P200" s="3">
        <f t="shared" si="87"/>
        <v>2656.4785969178106</v>
      </c>
      <c r="Q200" s="38">
        <f t="shared" si="97"/>
        <v>531.29571938356219</v>
      </c>
      <c r="R200" s="38">
        <f t="shared" si="88"/>
        <v>2656.4785969178106</v>
      </c>
      <c r="S200" s="38">
        <f t="shared" si="98"/>
        <v>1712656.4785969178</v>
      </c>
      <c r="T200" s="38">
        <f t="shared" si="99"/>
        <v>573.07418152125183</v>
      </c>
      <c r="U200" s="39">
        <f t="shared" si="100"/>
        <v>0.10786350437495776</v>
      </c>
      <c r="V200" s="38">
        <f t="shared" si="89"/>
        <v>106.25914387671243</v>
      </c>
      <c r="W200" s="3">
        <f t="shared" si="90"/>
        <v>0</v>
      </c>
      <c r="X200" s="3">
        <f t="shared" si="91"/>
        <v>21.251828775342489</v>
      </c>
      <c r="Y200" s="3">
        <f t="shared" si="101"/>
        <v>4820026.6142356629</v>
      </c>
      <c r="Z200" s="3">
        <f t="shared" si="101"/>
        <v>2410013.3071178314</v>
      </c>
      <c r="AA200" s="3">
        <f t="shared" si="104"/>
        <v>340990013.307118</v>
      </c>
      <c r="AB200" s="3">
        <f t="shared" si="78"/>
        <v>515817.66450170398</v>
      </c>
      <c r="AC200" s="3">
        <f t="shared" si="79"/>
        <v>96400.532284713248</v>
      </c>
      <c r="AD200" s="3">
        <f t="shared" si="80"/>
        <v>42090.472556138506</v>
      </c>
    </row>
    <row r="201" spans="5:30" x14ac:dyDescent="0.55000000000000004">
      <c r="E201">
        <v>199</v>
      </c>
      <c r="F201">
        <f t="shared" si="92"/>
        <v>595.5</v>
      </c>
      <c r="G201">
        <f t="shared" si="93"/>
        <v>11.412731006160165</v>
      </c>
      <c r="H201" s="15">
        <f t="shared" si="84"/>
        <v>17.340825599999992</v>
      </c>
      <c r="I201" s="14">
        <f t="shared" si="94"/>
        <v>3.0422501052631564E-7</v>
      </c>
      <c r="J201" s="14">
        <f t="shared" si="95"/>
        <v>0.91534875839262519</v>
      </c>
      <c r="K201" s="14">
        <f t="shared" si="102"/>
        <v>8.9371182187769627E-5</v>
      </c>
      <c r="L201" s="14" t="str">
        <f t="shared" si="96"/>
        <v>Epidemic ongoing</v>
      </c>
      <c r="M201" s="14">
        <f t="shared" si="85"/>
        <v>9.640390527377942E-6</v>
      </c>
      <c r="N201" s="14">
        <f t="shared" si="103"/>
        <v>8.4561870425187036E-2</v>
      </c>
      <c r="O201" s="3">
        <f t="shared" si="86"/>
        <v>5094.1573847028685</v>
      </c>
      <c r="P201" s="3">
        <f t="shared" si="87"/>
        <v>2547.0786923514343</v>
      </c>
      <c r="Q201" s="38">
        <f t="shared" si="97"/>
        <v>509.4157384702869</v>
      </c>
      <c r="R201" s="38">
        <f t="shared" si="88"/>
        <v>2547.0786923514343</v>
      </c>
      <c r="S201" s="38">
        <f t="shared" si="98"/>
        <v>1712547.0786923515</v>
      </c>
      <c r="T201" s="38">
        <f t="shared" si="99"/>
        <v>549.50226006054265</v>
      </c>
      <c r="U201" s="39">
        <f t="shared" si="100"/>
        <v>0.1078691172186063</v>
      </c>
      <c r="V201" s="38">
        <f t="shared" si="89"/>
        <v>101.88314769405737</v>
      </c>
      <c r="W201" s="3">
        <f t="shared" si="90"/>
        <v>0</v>
      </c>
      <c r="X201" s="3">
        <f t="shared" si="91"/>
        <v>20.376629538811475</v>
      </c>
      <c r="Y201" s="3">
        <f t="shared" si="101"/>
        <v>4825120.7716203658</v>
      </c>
      <c r="Z201" s="3">
        <f t="shared" si="101"/>
        <v>2412560.3858101829</v>
      </c>
      <c r="AA201" s="3">
        <f t="shared" si="104"/>
        <v>342702560.38581038</v>
      </c>
      <c r="AB201" s="3">
        <f t="shared" si="78"/>
        <v>516367.1667617645</v>
      </c>
      <c r="AC201" s="3">
        <f t="shared" si="79"/>
        <v>96502.415432407302</v>
      </c>
      <c r="AD201" s="3">
        <f t="shared" si="80"/>
        <v>42110.849185677318</v>
      </c>
    </row>
    <row r="202" spans="5:30" x14ac:dyDescent="0.55000000000000004">
      <c r="E202">
        <v>200</v>
      </c>
      <c r="F202">
        <f t="shared" si="92"/>
        <v>598.5</v>
      </c>
      <c r="G202">
        <f t="shared" si="93"/>
        <v>11.470225872689939</v>
      </c>
      <c r="H202" s="15">
        <f t="shared" si="84"/>
        <v>17.340825599999992</v>
      </c>
      <c r="I202" s="14">
        <f t="shared" si="94"/>
        <v>3.0422501052631564E-7</v>
      </c>
      <c r="J202" s="14">
        <f t="shared" si="95"/>
        <v>0.9152630639846473</v>
      </c>
      <c r="K202" s="14">
        <f t="shared" si="102"/>
        <v>8.5694407977898734E-5</v>
      </c>
      <c r="L202" s="14" t="str">
        <f t="shared" si="96"/>
        <v>Epidemic ongoing</v>
      </c>
      <c r="M202" s="14">
        <f t="shared" si="85"/>
        <v>9.2442409096000708E-6</v>
      </c>
      <c r="N202" s="14">
        <f t="shared" si="103"/>
        <v>8.4651241607374805E-2</v>
      </c>
      <c r="O202" s="3">
        <f t="shared" si="86"/>
        <v>4884.5812547402275</v>
      </c>
      <c r="P202" s="3">
        <f t="shared" si="87"/>
        <v>2442.2906273701137</v>
      </c>
      <c r="Q202" s="38">
        <f t="shared" si="97"/>
        <v>488.45812547402278</v>
      </c>
      <c r="R202" s="38">
        <f t="shared" si="88"/>
        <v>2442.2906273701137</v>
      </c>
      <c r="S202" s="38">
        <f t="shared" si="98"/>
        <v>1712442.2906273701</v>
      </c>
      <c r="T202" s="38">
        <f t="shared" si="99"/>
        <v>526.921731847204</v>
      </c>
      <c r="U202" s="39">
        <f t="shared" si="100"/>
        <v>0.10787449412083264</v>
      </c>
      <c r="V202" s="38">
        <f t="shared" si="89"/>
        <v>97.69162509480455</v>
      </c>
      <c r="W202" s="3">
        <f t="shared" si="90"/>
        <v>0</v>
      </c>
      <c r="X202" s="3">
        <f t="shared" si="91"/>
        <v>19.538325018960911</v>
      </c>
      <c r="Y202" s="3">
        <f t="shared" si="101"/>
        <v>4830005.352875106</v>
      </c>
      <c r="Z202" s="3">
        <f t="shared" si="101"/>
        <v>2415002.676437553</v>
      </c>
      <c r="AA202" s="3">
        <f t="shared" si="104"/>
        <v>344415002.67643774</v>
      </c>
      <c r="AB202" s="3">
        <f t="shared" si="78"/>
        <v>516894.08849361172</v>
      </c>
      <c r="AC202" s="3">
        <f t="shared" si="79"/>
        <v>96600.1070575021</v>
      </c>
      <c r="AD202" s="3">
        <f t="shared" si="80"/>
        <v>42130.387510696281</v>
      </c>
    </row>
    <row r="203" spans="5:30" x14ac:dyDescent="0.55000000000000004">
      <c r="E203">
        <v>201</v>
      </c>
      <c r="F203">
        <f t="shared" si="92"/>
        <v>601.5</v>
      </c>
      <c r="G203">
        <f t="shared" si="93"/>
        <v>11.527720739219713</v>
      </c>
      <c r="H203" s="15">
        <f t="shared" si="84"/>
        <v>17.340825599999992</v>
      </c>
      <c r="I203" s="14">
        <f t="shared" si="94"/>
        <v>3.0422501052631564E-7</v>
      </c>
      <c r="J203" s="14">
        <f t="shared" si="95"/>
        <v>0.91518089065348884</v>
      </c>
      <c r="K203" s="14">
        <f t="shared" si="102"/>
        <v>8.2173331158452712E-5</v>
      </c>
      <c r="L203" s="14" t="str">
        <f t="shared" si="96"/>
        <v>Epidemic ongoing</v>
      </c>
      <c r="M203" s="14">
        <f t="shared" si="85"/>
        <v>8.8648297074439009E-6</v>
      </c>
      <c r="N203" s="14">
        <f t="shared" si="103"/>
        <v>8.4736936015352704E-2</v>
      </c>
      <c r="O203" s="3">
        <f t="shared" si="86"/>
        <v>4683.879876031805</v>
      </c>
      <c r="P203" s="3">
        <f t="shared" si="87"/>
        <v>2341.9399380159025</v>
      </c>
      <c r="Q203" s="38">
        <f t="shared" si="97"/>
        <v>468.38798760318053</v>
      </c>
      <c r="R203" s="38">
        <f t="shared" si="88"/>
        <v>2341.9399380159025</v>
      </c>
      <c r="S203" s="38">
        <f t="shared" si="98"/>
        <v>1712341.939938016</v>
      </c>
      <c r="T203" s="38">
        <f t="shared" si="99"/>
        <v>505.29529332430241</v>
      </c>
      <c r="U203" s="39">
        <f t="shared" si="100"/>
        <v>0.10787964394859542</v>
      </c>
      <c r="V203" s="38">
        <f t="shared" si="89"/>
        <v>93.677597520636098</v>
      </c>
      <c r="W203" s="3">
        <f t="shared" si="90"/>
        <v>0</v>
      </c>
      <c r="X203" s="3">
        <f t="shared" si="91"/>
        <v>18.735519504127222</v>
      </c>
      <c r="Y203" s="3">
        <f t="shared" si="101"/>
        <v>4834689.2327511376</v>
      </c>
      <c r="Z203" s="3">
        <f t="shared" si="101"/>
        <v>2417344.6163755688</v>
      </c>
      <c r="AA203" s="3">
        <f t="shared" si="104"/>
        <v>346127344.61637574</v>
      </c>
      <c r="AB203" s="3">
        <f t="shared" si="78"/>
        <v>517399.383786936</v>
      </c>
      <c r="AC203" s="3">
        <f t="shared" si="79"/>
        <v>96693.78465502274</v>
      </c>
      <c r="AD203" s="3">
        <f t="shared" si="80"/>
        <v>42149.123030200404</v>
      </c>
    </row>
    <row r="204" spans="5:30" x14ac:dyDescent="0.55000000000000004">
      <c r="E204">
        <v>202</v>
      </c>
      <c r="F204">
        <f t="shared" si="92"/>
        <v>604.5</v>
      </c>
      <c r="G204">
        <f t="shared" si="93"/>
        <v>11.585215605749486</v>
      </c>
      <c r="H204" s="15">
        <f t="shared" si="84"/>
        <v>17.340825599999992</v>
      </c>
      <c r="I204" s="14">
        <f t="shared" si="94"/>
        <v>3.0422501052631564E-7</v>
      </c>
      <c r="J204" s="14">
        <f t="shared" si="95"/>
        <v>0.91510208865400589</v>
      </c>
      <c r="K204" s="14">
        <f t="shared" si="102"/>
        <v>7.8801999482958074E-5</v>
      </c>
      <c r="L204" s="14" t="str">
        <f t="shared" si="96"/>
        <v>Epidemic ongoing</v>
      </c>
      <c r="M204" s="14">
        <f t="shared" si="85"/>
        <v>8.5015202492954874E-6</v>
      </c>
      <c r="N204" s="14">
        <f t="shared" si="103"/>
        <v>8.4819109346511157E-2</v>
      </c>
      <c r="O204" s="3">
        <f t="shared" si="86"/>
        <v>4491.7139705286099</v>
      </c>
      <c r="P204" s="3">
        <f t="shared" si="87"/>
        <v>2245.856985264305</v>
      </c>
      <c r="Q204" s="38">
        <f t="shared" si="97"/>
        <v>449.17139705286104</v>
      </c>
      <c r="R204" s="38">
        <f t="shared" si="88"/>
        <v>2245.856985264305</v>
      </c>
      <c r="S204" s="38">
        <f t="shared" si="98"/>
        <v>1712245.8569852642</v>
      </c>
      <c r="T204" s="38">
        <f t="shared" si="99"/>
        <v>484.58665420984278</v>
      </c>
      <c r="U204" s="39">
        <f t="shared" si="100"/>
        <v>0.10788457532900607</v>
      </c>
      <c r="V204" s="38">
        <f t="shared" si="89"/>
        <v>89.834279410572194</v>
      </c>
      <c r="W204" s="3">
        <f t="shared" si="90"/>
        <v>0</v>
      </c>
      <c r="X204" s="3">
        <f t="shared" si="91"/>
        <v>17.966855882114441</v>
      </c>
      <c r="Y204" s="3">
        <f t="shared" si="101"/>
        <v>4839180.9467216665</v>
      </c>
      <c r="Z204" s="3">
        <f t="shared" si="101"/>
        <v>2419590.4733608332</v>
      </c>
      <c r="AA204" s="3">
        <f t="shared" si="104"/>
        <v>347839590.47336102</v>
      </c>
      <c r="AB204" s="3">
        <f t="shared" si="78"/>
        <v>517883.97044114582</v>
      </c>
      <c r="AC204" s="3">
        <f t="shared" si="79"/>
        <v>96783.618934433311</v>
      </c>
      <c r="AD204" s="3">
        <f t="shared" si="80"/>
        <v>42167.089886082518</v>
      </c>
    </row>
    <row r="205" spans="5:30" x14ac:dyDescent="0.55000000000000004">
      <c r="E205">
        <v>203</v>
      </c>
      <c r="F205">
        <f t="shared" si="92"/>
        <v>607.5</v>
      </c>
      <c r="G205">
        <f t="shared" si="93"/>
        <v>11.64271047227926</v>
      </c>
      <c r="H205" s="15">
        <f t="shared" si="84"/>
        <v>17.340825599999992</v>
      </c>
      <c r="I205" s="14">
        <f t="shared" si="94"/>
        <v>3.0422501052631564E-7</v>
      </c>
      <c r="J205" s="14">
        <f t="shared" si="95"/>
        <v>0.91502651402273705</v>
      </c>
      <c r="K205" s="14">
        <f t="shared" si="102"/>
        <v>7.5574631268837678E-5</v>
      </c>
      <c r="L205" s="14" t="str">
        <f t="shared" si="96"/>
        <v>Epidemic ongoing</v>
      </c>
      <c r="M205" s="14">
        <f t="shared" si="85"/>
        <v>8.1536938119430001E-6</v>
      </c>
      <c r="N205" s="14">
        <f t="shared" si="103"/>
        <v>8.4897911345994115E-2</v>
      </c>
      <c r="O205" s="3">
        <f t="shared" si="86"/>
        <v>4307.7539823237476</v>
      </c>
      <c r="P205" s="3">
        <f t="shared" si="87"/>
        <v>2153.8769911618738</v>
      </c>
      <c r="Q205" s="38">
        <f t="shared" si="97"/>
        <v>430.77539823237476</v>
      </c>
      <c r="R205" s="38">
        <f t="shared" si="88"/>
        <v>2153.8769911618738</v>
      </c>
      <c r="S205" s="38">
        <f t="shared" si="98"/>
        <v>1712153.8769911618</v>
      </c>
      <c r="T205" s="38">
        <f t="shared" si="99"/>
        <v>464.76054728075098</v>
      </c>
      <c r="U205" s="39">
        <f t="shared" si="100"/>
        <v>0.10788929664689056</v>
      </c>
      <c r="V205" s="38">
        <f t="shared" si="89"/>
        <v>86.15507964647496</v>
      </c>
      <c r="W205" s="3">
        <f t="shared" si="90"/>
        <v>0</v>
      </c>
      <c r="X205" s="3">
        <f t="shared" si="91"/>
        <v>17.231015929294994</v>
      </c>
      <c r="Y205" s="3">
        <f t="shared" si="101"/>
        <v>4843488.7007039906</v>
      </c>
      <c r="Z205" s="3">
        <f t="shared" si="101"/>
        <v>2421744.3503519953</v>
      </c>
      <c r="AA205" s="3">
        <f t="shared" si="104"/>
        <v>349551744.35035217</v>
      </c>
      <c r="AB205" s="3">
        <f t="shared" si="78"/>
        <v>518348.7309884266</v>
      </c>
      <c r="AC205" s="3">
        <f t="shared" si="79"/>
        <v>96869.774014079783</v>
      </c>
      <c r="AD205" s="3">
        <f t="shared" si="80"/>
        <v>42184.320902011816</v>
      </c>
    </row>
    <row r="206" spans="5:30" x14ac:dyDescent="0.55000000000000004">
      <c r="E206" s="21" t="s">
        <v>26</v>
      </c>
      <c r="F206" s="21"/>
      <c r="G206" s="21"/>
      <c r="H206" s="21"/>
      <c r="I206" s="21"/>
      <c r="J206" s="16">
        <f>J205</f>
        <v>0.91502651402273705</v>
      </c>
      <c r="K206" s="16">
        <f>K205</f>
        <v>7.5574631268837678E-5</v>
      </c>
      <c r="L206" s="16" t="str">
        <f>L205</f>
        <v>Epidemic ongoing</v>
      </c>
      <c r="M206" s="16">
        <f>M205</f>
        <v>8.1536938119430001E-6</v>
      </c>
      <c r="N206" s="16">
        <f>N205</f>
        <v>8.4897911345994115E-2</v>
      </c>
      <c r="O206" s="12">
        <f>SUM(O3:O205)</f>
        <v>4843488.7007039906</v>
      </c>
      <c r="P206" s="12">
        <f t="shared" ref="P206:X206" si="105">SUM(P3:P205)</f>
        <v>2421744.3503519953</v>
      </c>
      <c r="Q206" s="12">
        <f t="shared" si="105"/>
        <v>484348.87007039879</v>
      </c>
      <c r="R206" s="12">
        <f t="shared" si="105"/>
        <v>2421744.3503519953</v>
      </c>
      <c r="S206" s="12">
        <f t="shared" si="105"/>
        <v>349551744.35035217</v>
      </c>
      <c r="T206" s="12">
        <f t="shared" si="105"/>
        <v>518348.7309884266</v>
      </c>
      <c r="U206" s="12">
        <f t="shared" si="105"/>
        <v>21.800760538896387</v>
      </c>
      <c r="V206" s="12">
        <f t="shared" si="105"/>
        <v>96869.774014079783</v>
      </c>
      <c r="W206" s="12">
        <f t="shared" si="105"/>
        <v>76034.55366398624</v>
      </c>
      <c r="X206" s="12">
        <f t="shared" si="105"/>
        <v>42184.320902011816</v>
      </c>
      <c r="Y206" s="12">
        <f t="shared" ref="Y206:AC206" si="106">Y205</f>
        <v>4843488.7007039906</v>
      </c>
      <c r="Z206" s="12">
        <f t="shared" si="106"/>
        <v>2421744.3503519953</v>
      </c>
      <c r="AA206" s="12">
        <f t="shared" si="106"/>
        <v>349551744.35035217</v>
      </c>
      <c r="AB206" s="12">
        <f t="shared" si="106"/>
        <v>518348.7309884266</v>
      </c>
      <c r="AC206" s="12">
        <f t="shared" si="106"/>
        <v>96869.774014079783</v>
      </c>
      <c r="AD206" s="12">
        <f>AD205</f>
        <v>42184.320902011816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D1DBB-583B-4AF5-8B59-58B9D9D8A9ED}">
  <dimension ref="A1:AP206"/>
  <sheetViews>
    <sheetView topLeftCell="A16" zoomScale="85" zoomScaleNormal="85" workbookViewId="0">
      <selection activeCell="A22" sqref="A22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8" width="10.41796875" customWidth="1"/>
    <col min="9" max="11" width="12.9453125" customWidth="1"/>
    <col min="12" max="12" width="22.62890625" customWidth="1"/>
    <col min="13" max="13" width="15.05078125" customWidth="1"/>
    <col min="14" max="14" width="15.83984375" customWidth="1"/>
    <col min="15" max="15" width="12.1015625" style="3" customWidth="1"/>
    <col min="16" max="17" width="13.7890625" style="3" customWidth="1"/>
    <col min="18" max="18" width="13.3671875" style="3" customWidth="1"/>
    <col min="19" max="19" width="12.578125" style="3" customWidth="1"/>
    <col min="20" max="20" width="12.47265625" style="3" customWidth="1"/>
    <col min="21" max="21" width="14.3671875" style="3" customWidth="1"/>
    <col min="22" max="24" width="10.578125" style="3" customWidth="1"/>
    <col min="25" max="27" width="16.05078125" style="3" customWidth="1"/>
    <col min="28" max="30" width="15.83984375" style="3" customWidth="1"/>
  </cols>
  <sheetData>
    <row r="1" spans="1:42" x14ac:dyDescent="0.55000000000000004">
      <c r="A1" s="18" t="s">
        <v>35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</row>
    <row r="2" spans="1:42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69</v>
      </c>
      <c r="H2" s="4" t="s">
        <v>30</v>
      </c>
      <c r="I2" s="4" t="s">
        <v>32</v>
      </c>
      <c r="J2" s="6" t="s">
        <v>36</v>
      </c>
      <c r="K2" s="6" t="s">
        <v>25</v>
      </c>
      <c r="L2" s="6" t="s">
        <v>41</v>
      </c>
      <c r="M2" s="6" t="s">
        <v>28</v>
      </c>
      <c r="N2" s="6" t="s">
        <v>40</v>
      </c>
      <c r="O2" s="5" t="s">
        <v>9</v>
      </c>
      <c r="P2" s="5" t="s">
        <v>10</v>
      </c>
      <c r="Q2" s="37" t="s">
        <v>66</v>
      </c>
      <c r="R2" s="37" t="s">
        <v>11</v>
      </c>
      <c r="S2" s="37" t="s">
        <v>17</v>
      </c>
      <c r="T2" s="37" t="s">
        <v>12</v>
      </c>
      <c r="U2" s="37" t="s">
        <v>16</v>
      </c>
      <c r="V2" s="37" t="s">
        <v>13</v>
      </c>
      <c r="W2" s="5" t="s">
        <v>19</v>
      </c>
      <c r="X2" s="5" t="s">
        <v>21</v>
      </c>
      <c r="Y2" s="5" t="s">
        <v>14</v>
      </c>
      <c r="Z2" s="5" t="s">
        <v>23</v>
      </c>
      <c r="AA2" s="5" t="s">
        <v>43</v>
      </c>
      <c r="AB2" s="5" t="s">
        <v>15</v>
      </c>
      <c r="AC2" s="5" t="s">
        <v>24</v>
      </c>
      <c r="AD2" s="5" t="s">
        <v>22</v>
      </c>
      <c r="AI2"/>
      <c r="AJ2"/>
      <c r="AK2"/>
      <c r="AL2"/>
      <c r="AM2"/>
      <c r="AN2"/>
      <c r="AO2"/>
      <c r="AP2"/>
    </row>
    <row r="3" spans="1:42" x14ac:dyDescent="0.55000000000000004">
      <c r="A3" t="s">
        <v>2</v>
      </c>
      <c r="C3" s="7">
        <v>4</v>
      </c>
      <c r="E3">
        <v>1</v>
      </c>
      <c r="F3">
        <f>(E3-0.5)*$C$4</f>
        <v>1.5</v>
      </c>
      <c r="G3">
        <f>F3*7/365.25</f>
        <v>2.8747433264887063E-2</v>
      </c>
      <c r="H3" s="15">
        <f t="shared" ref="H3:H66" si="0">IF(F3&lt;$C$10,IF(F3&lt;$C$9,$C$8*$C$4*$C$3,$C$8*$C$4*$C$3*(1-$C$19)),IF(F3&lt;$C$9,$C$8*$C$4*$C$23,$C$8*$C$4*$C$23*(1-$C$19)))</f>
        <v>60</v>
      </c>
      <c r="I3" s="14">
        <f>H3/$D$6</f>
        <v>1.0526315789473683E-6</v>
      </c>
      <c r="J3" s="14">
        <f>1-$I$3</f>
        <v>0.9999989473684211</v>
      </c>
      <c r="K3" s="14">
        <f>1-J3</f>
        <v>1.0526315789016749E-6</v>
      </c>
      <c r="L3" s="14" t="str">
        <f>IF(K3*$D$6&lt;0.1,"Eliminated",IF(K3*$D$6&lt;1,"Possibly eliminated",IF(K3*$D$6&lt;10,"Approaching elimination", "Epidemic ongoing")))</f>
        <v>Epidemic ongoing</v>
      </c>
      <c r="M3" s="14">
        <f t="shared" ref="M3:M66" si="1">K3*U3</f>
        <v>1.1368258543447119E-7</v>
      </c>
      <c r="N3" s="14">
        <v>0</v>
      </c>
      <c r="O3" s="3">
        <f t="shared" ref="O3:O66" si="2">K3*$D$6</f>
        <v>59.99999999739547</v>
      </c>
      <c r="P3" s="3">
        <f t="shared" ref="P3:P66" si="3">O3*(1-$C$5)</f>
        <v>29.999999998697735</v>
      </c>
      <c r="Q3" s="38">
        <f>P3*$C$13</f>
        <v>5.999999999739547</v>
      </c>
      <c r="R3" s="38">
        <f t="shared" ref="R3:R66" si="4">O3*$C$5</f>
        <v>29.999999998697735</v>
      </c>
      <c r="S3" s="38">
        <f>($D$6*$C$7*$C$4)+P3</f>
        <v>1710029.9999999986</v>
      </c>
      <c r="T3" s="38">
        <f>IF(($D$18*$C$4)&gt;Q3,Q3+((($D$18*$C$4)-Q3)*(P3-Q3)/S3),$D$18*$C$4)</f>
        <v>6.4799073697648586</v>
      </c>
      <c r="U3" s="39">
        <f>IF(O3&gt;0.1,T3/O3,0)</f>
        <v>0.10799845616743572</v>
      </c>
      <c r="V3" s="38">
        <f t="shared" ref="V3:V66" si="5">P3*$C$14</f>
        <v>1.1999999999479094</v>
      </c>
      <c r="W3" s="3">
        <f t="shared" ref="W3:W66" si="6">IF(V3&gt;($C$6*1000000*$C$15),V3-($C$6*1000000*$C$15),0)</f>
        <v>0</v>
      </c>
      <c r="X3" s="3">
        <f t="shared" ref="X3:X66" si="7">((V3-W3)*$C$16)+(W3*$C$17)</f>
        <v>0.23999999998958188</v>
      </c>
      <c r="Y3" s="3">
        <f>O3</f>
        <v>59.99999999739547</v>
      </c>
      <c r="Z3" s="3">
        <f>P3</f>
        <v>29.999999998697735</v>
      </c>
      <c r="AA3" s="3">
        <f>S3</f>
        <v>1710029.9999999986</v>
      </c>
      <c r="AB3" s="3">
        <f>T3</f>
        <v>6.4799073697648586</v>
      </c>
      <c r="AC3" s="3">
        <f>V3</f>
        <v>1.1999999999479094</v>
      </c>
      <c r="AD3" s="3">
        <f>X3</f>
        <v>0.23999999998958188</v>
      </c>
    </row>
    <row r="4" spans="1:42" x14ac:dyDescent="0.55000000000000004">
      <c r="A4" t="s">
        <v>4</v>
      </c>
      <c r="C4" s="8">
        <v>3</v>
      </c>
      <c r="E4">
        <v>2</v>
      </c>
      <c r="F4">
        <f t="shared" ref="F4:F67" si="8">(E4-0.5)*$C$4</f>
        <v>4.5</v>
      </c>
      <c r="G4">
        <f t="shared" ref="G4:G67" si="9">F4*7/365.25</f>
        <v>8.6242299794661192E-2</v>
      </c>
      <c r="H4" s="15">
        <f t="shared" si="0"/>
        <v>60</v>
      </c>
      <c r="I4" s="14">
        <f t="shared" ref="I4:I67" si="10">H4/$D$6</f>
        <v>1.0526315789473683E-6</v>
      </c>
      <c r="J4" s="14">
        <f t="shared" ref="J4:J67" si="11">IF(AND(F3&gt;$C$10,F3&lt;$C$12),(J3-I3)*((1-K3+(M3*$C$20))^$C$23),(J3-I3)*((1-K3+(M3*$C$20))^$C$3))</f>
        <v>0.99999409348125545</v>
      </c>
      <c r="K4" s="14">
        <f>IF(L3="Eliminated",0,J3-J4)</f>
        <v>4.8538871656456095E-6</v>
      </c>
      <c r="L4" s="14" t="str">
        <f t="shared" ref="L4:L67" si="12">IF(K4*$D$6&lt;0.1,"Eliminated",IF(K4*$D$6&lt;1,"Possibly eliminated",IF(K4*$D$6&lt;10,"Approaching elimination", "Epidemic ongoing")))</f>
        <v>Epidemic ongoing</v>
      </c>
      <c r="M4" s="14">
        <f t="shared" si="1"/>
        <v>5.2418526169469545E-7</v>
      </c>
      <c r="N4" s="14">
        <f>N3+K3</f>
        <v>1.0526315789016749E-6</v>
      </c>
      <c r="O4" s="3">
        <f t="shared" si="2"/>
        <v>276.67156844179976</v>
      </c>
      <c r="P4" s="3">
        <f t="shared" si="3"/>
        <v>138.33578422089988</v>
      </c>
      <c r="Q4" s="38">
        <f t="shared" ref="Q4:Q67" si="13">P4*$C$13</f>
        <v>27.667156844179978</v>
      </c>
      <c r="R4" s="38">
        <f t="shared" si="4"/>
        <v>138.33578422089988</v>
      </c>
      <c r="S4" s="38">
        <f t="shared" ref="S4:S67" si="14">($D$6*$C$7*$C$4)+P4</f>
        <v>1710138.3357842208</v>
      </c>
      <c r="T4" s="38">
        <f t="shared" ref="T4:T67" si="15">IF(($D$18*$C$4)&gt;Q4,Q4+((($D$18*$C$4)-Q4)*(P4-Q4)/S4),$D$18*$C$4)</f>
        <v>29.878559916597645</v>
      </c>
      <c r="U4" s="39">
        <f t="shared" ref="U4:U67" si="16">IF(O4&gt;0.1,T4/O4,0)</f>
        <v>0.10799288154136032</v>
      </c>
      <c r="V4" s="38">
        <f t="shared" si="5"/>
        <v>5.5334313688359957</v>
      </c>
      <c r="W4" s="3">
        <f t="shared" si="6"/>
        <v>0</v>
      </c>
      <c r="X4" s="3">
        <f t="shared" si="7"/>
        <v>1.1066862737671992</v>
      </c>
      <c r="Y4" s="3">
        <f t="shared" ref="Y4:Z19" si="17">O4+Y3</f>
        <v>336.67156843919525</v>
      </c>
      <c r="Z4" s="3">
        <f t="shared" si="17"/>
        <v>168.33578421959763</v>
      </c>
      <c r="AA4" s="3">
        <f>S4+AA3</f>
        <v>3420168.3357842192</v>
      </c>
      <c r="AB4" s="3">
        <f>AB3+T4</f>
        <v>36.358467286362504</v>
      </c>
      <c r="AC4" s="3">
        <f>AC3+V4</f>
        <v>6.7334313687839051</v>
      </c>
      <c r="AD4" s="3">
        <f>AD3+X4</f>
        <v>1.3466862737567811</v>
      </c>
    </row>
    <row r="5" spans="1:42" x14ac:dyDescent="0.55000000000000004">
      <c r="A5" t="s">
        <v>27</v>
      </c>
      <c r="C5" s="9">
        <v>0.5</v>
      </c>
      <c r="E5">
        <v>3</v>
      </c>
      <c r="F5">
        <f t="shared" si="8"/>
        <v>7.5</v>
      </c>
      <c r="G5">
        <f t="shared" si="9"/>
        <v>0.14373716632443531</v>
      </c>
      <c r="H5" s="15">
        <f t="shared" si="0"/>
        <v>15.606</v>
      </c>
      <c r="I5" s="14">
        <f t="shared" si="10"/>
        <v>2.7378947368421052E-7</v>
      </c>
      <c r="J5" s="14">
        <f t="shared" si="11"/>
        <v>0.99997551260515627</v>
      </c>
      <c r="K5" s="14">
        <f t="shared" ref="K5:K68" si="18">IF(L4="Eliminated",0,J4-J5)</f>
        <v>1.8580876099183463E-5</v>
      </c>
      <c r="L5" s="14" t="str">
        <f t="shared" si="12"/>
        <v>Epidemic ongoing</v>
      </c>
      <c r="M5" s="14">
        <f t="shared" si="1"/>
        <v>2.0062284103386991E-6</v>
      </c>
      <c r="N5" s="14">
        <f t="shared" ref="N5:N68" si="19">N4+K4</f>
        <v>5.9065187445472844E-6</v>
      </c>
      <c r="O5" s="3">
        <f t="shared" si="2"/>
        <v>1059.1099376534573</v>
      </c>
      <c r="P5" s="3">
        <f t="shared" si="3"/>
        <v>529.55496882672867</v>
      </c>
      <c r="Q5" s="38">
        <f t="shared" si="13"/>
        <v>105.91099376534574</v>
      </c>
      <c r="R5" s="38">
        <f t="shared" si="4"/>
        <v>529.55496882672867</v>
      </c>
      <c r="S5" s="38">
        <f t="shared" si="14"/>
        <v>1710529.5549688267</v>
      </c>
      <c r="T5" s="38">
        <f t="shared" si="15"/>
        <v>114.35501938930584</v>
      </c>
      <c r="U5" s="39">
        <f t="shared" si="16"/>
        <v>0.10797275648519408</v>
      </c>
      <c r="V5" s="38">
        <f t="shared" si="5"/>
        <v>21.182198753069148</v>
      </c>
      <c r="W5" s="3">
        <f t="shared" si="6"/>
        <v>0</v>
      </c>
      <c r="X5" s="3">
        <f t="shared" si="7"/>
        <v>4.2364397506138296</v>
      </c>
      <c r="Y5" s="3">
        <f t="shared" si="17"/>
        <v>1395.7815060926525</v>
      </c>
      <c r="Z5" s="3">
        <f t="shared" si="17"/>
        <v>697.89075304632627</v>
      </c>
      <c r="AA5" s="3">
        <f t="shared" ref="AA5:AA68" si="20">S5+AA4</f>
        <v>5130697.8907530457</v>
      </c>
      <c r="AB5" s="3">
        <f t="shared" ref="AB5:AB12" si="21">AB4+T5</f>
        <v>150.71348667566835</v>
      </c>
      <c r="AC5" s="3">
        <f t="shared" ref="AC5:AC12" si="22">AC4+V5</f>
        <v>27.915630121853052</v>
      </c>
      <c r="AD5" s="3">
        <f t="shared" ref="AD5:AD12" si="23">AD4+X5</f>
        <v>5.5831260243706105</v>
      </c>
    </row>
    <row r="6" spans="1:42" x14ac:dyDescent="0.55000000000000004">
      <c r="A6" t="s">
        <v>5</v>
      </c>
      <c r="C6" s="8">
        <v>57</v>
      </c>
      <c r="D6" s="3">
        <f>C6*1000000</f>
        <v>57000000</v>
      </c>
      <c r="E6">
        <v>4</v>
      </c>
      <c r="F6">
        <f t="shared" si="8"/>
        <v>10.5</v>
      </c>
      <c r="G6">
        <f t="shared" si="9"/>
        <v>0.20123203285420946</v>
      </c>
      <c r="H6" s="15">
        <f t="shared" si="0"/>
        <v>15.606</v>
      </c>
      <c r="I6" s="14">
        <f t="shared" si="10"/>
        <v>2.7378947368421052E-7</v>
      </c>
      <c r="J6" s="14">
        <f t="shared" si="11"/>
        <v>0.99995778626229415</v>
      </c>
      <c r="K6" s="14">
        <f t="shared" si="18"/>
        <v>1.7726342862123268E-5</v>
      </c>
      <c r="L6" s="14" t="str">
        <f t="shared" si="12"/>
        <v>Epidemic ongoing</v>
      </c>
      <c r="M6" s="14">
        <f t="shared" si="1"/>
        <v>1.9139843044861677E-6</v>
      </c>
      <c r="N6" s="14">
        <f t="shared" si="19"/>
        <v>2.4487394843730748E-5</v>
      </c>
      <c r="O6" s="3">
        <f t="shared" si="2"/>
        <v>1010.4015431410263</v>
      </c>
      <c r="P6" s="3">
        <f t="shared" si="3"/>
        <v>505.20077157051315</v>
      </c>
      <c r="Q6" s="38">
        <f t="shared" si="13"/>
        <v>101.04015431410264</v>
      </c>
      <c r="R6" s="38">
        <f t="shared" si="4"/>
        <v>505.20077157051315</v>
      </c>
      <c r="S6" s="38">
        <f t="shared" si="14"/>
        <v>1710505.2007715704</v>
      </c>
      <c r="T6" s="38">
        <f t="shared" si="15"/>
        <v>109.09710535571155</v>
      </c>
      <c r="U6" s="39">
        <f t="shared" si="16"/>
        <v>0.10797400904254595</v>
      </c>
      <c r="V6" s="38">
        <f t="shared" si="5"/>
        <v>20.208030862820525</v>
      </c>
      <c r="W6" s="3">
        <f t="shared" si="6"/>
        <v>0</v>
      </c>
      <c r="X6" s="3">
        <f t="shared" si="7"/>
        <v>4.041606172564105</v>
      </c>
      <c r="Y6" s="3">
        <f t="shared" si="17"/>
        <v>2406.183049233679</v>
      </c>
      <c r="Z6" s="3">
        <f t="shared" si="17"/>
        <v>1203.0915246168395</v>
      </c>
      <c r="AA6" s="3">
        <f t="shared" si="20"/>
        <v>6841203.0915246159</v>
      </c>
      <c r="AB6" s="3">
        <f t="shared" si="21"/>
        <v>259.81059203137988</v>
      </c>
      <c r="AC6" s="3">
        <f t="shared" si="22"/>
        <v>48.123660984673577</v>
      </c>
      <c r="AD6" s="3">
        <f t="shared" si="23"/>
        <v>9.6247321969347155</v>
      </c>
    </row>
    <row r="7" spans="1:42" x14ac:dyDescent="0.55000000000000004">
      <c r="A7" t="s">
        <v>18</v>
      </c>
      <c r="C7" s="10">
        <v>0.01</v>
      </c>
      <c r="D7" s="3">
        <f>C7*D6</f>
        <v>570000</v>
      </c>
      <c r="E7">
        <v>5</v>
      </c>
      <c r="F7">
        <f t="shared" si="8"/>
        <v>13.5</v>
      </c>
      <c r="G7">
        <f t="shared" si="9"/>
        <v>0.25872689938398358</v>
      </c>
      <c r="H7" s="15">
        <f t="shared" si="0"/>
        <v>15.606</v>
      </c>
      <c r="I7" s="14">
        <f t="shared" si="10"/>
        <v>2.7378947368421052E-7</v>
      </c>
      <c r="J7" s="14">
        <f t="shared" si="11"/>
        <v>0.99994086287686301</v>
      </c>
      <c r="K7" s="14">
        <f t="shared" si="18"/>
        <v>1.6923385431133475E-5</v>
      </c>
      <c r="L7" s="14" t="str">
        <f t="shared" si="12"/>
        <v>Epidemic ongoing</v>
      </c>
      <c r="M7" s="14">
        <f t="shared" si="1"/>
        <v>1.8273056902456236E-6</v>
      </c>
      <c r="N7" s="14">
        <f t="shared" si="19"/>
        <v>4.2213737705854015E-5</v>
      </c>
      <c r="O7" s="3">
        <f t="shared" si="2"/>
        <v>964.63296957460807</v>
      </c>
      <c r="P7" s="3">
        <f t="shared" si="3"/>
        <v>482.31648478730403</v>
      </c>
      <c r="Q7" s="38">
        <f t="shared" si="13"/>
        <v>96.463296957460813</v>
      </c>
      <c r="R7" s="38">
        <f t="shared" si="4"/>
        <v>482.31648478730403</v>
      </c>
      <c r="S7" s="38">
        <f t="shared" si="14"/>
        <v>1710482.3164847873</v>
      </c>
      <c r="T7" s="38">
        <f t="shared" si="15"/>
        <v>104.15642434400054</v>
      </c>
      <c r="U7" s="39">
        <f t="shared" si="16"/>
        <v>0.10797518603363963</v>
      </c>
      <c r="V7" s="38">
        <f t="shared" si="5"/>
        <v>19.292659391492162</v>
      </c>
      <c r="W7" s="3">
        <f t="shared" si="6"/>
        <v>0</v>
      </c>
      <c r="X7" s="3">
        <f t="shared" si="7"/>
        <v>3.8585318782984324</v>
      </c>
      <c r="Y7" s="3">
        <f t="shared" si="17"/>
        <v>3370.816018808287</v>
      </c>
      <c r="Z7" s="3">
        <f t="shared" si="17"/>
        <v>1685.4080094041435</v>
      </c>
      <c r="AA7" s="3">
        <f t="shared" si="20"/>
        <v>8551685.4080094025</v>
      </c>
      <c r="AB7" s="3">
        <f t="shared" si="21"/>
        <v>363.96701637538041</v>
      </c>
      <c r="AC7" s="3">
        <f t="shared" si="22"/>
        <v>67.416320376165743</v>
      </c>
      <c r="AD7" s="3">
        <f t="shared" si="23"/>
        <v>13.483264075233148</v>
      </c>
    </row>
    <row r="8" spans="1:42" x14ac:dyDescent="0.55000000000000004">
      <c r="A8" s="33" t="s">
        <v>34</v>
      </c>
      <c r="C8" s="8">
        <v>5</v>
      </c>
      <c r="D8" s="3"/>
      <c r="E8">
        <v>6</v>
      </c>
      <c r="F8">
        <f t="shared" si="8"/>
        <v>16.5</v>
      </c>
      <c r="G8">
        <f t="shared" si="9"/>
        <v>0.31622176591375772</v>
      </c>
      <c r="H8" s="15">
        <f t="shared" si="0"/>
        <v>15.606</v>
      </c>
      <c r="I8" s="14">
        <f t="shared" si="10"/>
        <v>2.7378947368421052E-7</v>
      </c>
      <c r="J8" s="14">
        <f t="shared" si="11"/>
        <v>0.99992469396244898</v>
      </c>
      <c r="K8" s="14">
        <f t="shared" si="18"/>
        <v>1.6168914414027569E-5</v>
      </c>
      <c r="L8" s="14" t="str">
        <f t="shared" si="12"/>
        <v>Epidemic ongoing</v>
      </c>
      <c r="M8" s="14">
        <f t="shared" si="1"/>
        <v>1.7458594237860514E-6</v>
      </c>
      <c r="N8" s="14">
        <f t="shared" si="19"/>
        <v>5.9137123136987491E-5</v>
      </c>
      <c r="O8" s="3">
        <f t="shared" si="2"/>
        <v>921.62812159957139</v>
      </c>
      <c r="P8" s="3">
        <f t="shared" si="3"/>
        <v>460.81406079978569</v>
      </c>
      <c r="Q8" s="38">
        <f t="shared" si="13"/>
        <v>92.162812159957141</v>
      </c>
      <c r="R8" s="38">
        <f t="shared" si="4"/>
        <v>460.81406079978569</v>
      </c>
      <c r="S8" s="38">
        <f t="shared" si="14"/>
        <v>1710460.8140607998</v>
      </c>
      <c r="T8" s="38">
        <f t="shared" si="15"/>
        <v>99.513987155804926</v>
      </c>
      <c r="U8" s="39">
        <f t="shared" si="16"/>
        <v>0.1079762919810749</v>
      </c>
      <c r="V8" s="38">
        <f t="shared" si="5"/>
        <v>18.432562431991428</v>
      </c>
      <c r="W8" s="3">
        <f t="shared" si="6"/>
        <v>0</v>
      </c>
      <c r="X8" s="3">
        <f t="shared" si="7"/>
        <v>3.6865124863982857</v>
      </c>
      <c r="Y8" s="3">
        <f t="shared" si="17"/>
        <v>4292.4441404078589</v>
      </c>
      <c r="Z8" s="3">
        <f>P8+Z7</f>
        <v>2146.2220702039294</v>
      </c>
      <c r="AA8" s="3">
        <f t="shared" si="20"/>
        <v>10262146.222070202</v>
      </c>
      <c r="AB8" s="3">
        <f t="shared" si="21"/>
        <v>463.48100353118537</v>
      </c>
      <c r="AC8" s="3">
        <f t="shared" si="22"/>
        <v>85.848882808157171</v>
      </c>
      <c r="AD8" s="3">
        <f t="shared" si="23"/>
        <v>17.169776561631434</v>
      </c>
    </row>
    <row r="9" spans="1:42" x14ac:dyDescent="0.55000000000000004">
      <c r="A9" s="34" t="s">
        <v>29</v>
      </c>
      <c r="C9" s="8">
        <v>2</v>
      </c>
      <c r="D9" s="3"/>
      <c r="E9">
        <v>7</v>
      </c>
      <c r="F9">
        <f t="shared" si="8"/>
        <v>19.5</v>
      </c>
      <c r="G9">
        <f t="shared" si="9"/>
        <v>0.37371663244353182</v>
      </c>
      <c r="H9" s="15">
        <f t="shared" si="0"/>
        <v>15.606</v>
      </c>
      <c r="I9" s="14">
        <f t="shared" si="10"/>
        <v>2.7378947368421052E-7</v>
      </c>
      <c r="J9" s="14">
        <f t="shared" si="11"/>
        <v>0.999909233939687</v>
      </c>
      <c r="K9" s="14">
        <f t="shared" si="18"/>
        <v>1.5460022761981662E-5</v>
      </c>
      <c r="L9" s="14" t="str">
        <f t="shared" si="12"/>
        <v>Epidemic ongoing</v>
      </c>
      <c r="M9" s="14">
        <f t="shared" si="1"/>
        <v>1.6693319972173819E-6</v>
      </c>
      <c r="N9" s="14">
        <f t="shared" si="19"/>
        <v>7.5306037551015059E-5</v>
      </c>
      <c r="O9" s="3">
        <f t="shared" si="2"/>
        <v>881.22129743295477</v>
      </c>
      <c r="P9" s="3">
        <f t="shared" si="3"/>
        <v>440.61064871647739</v>
      </c>
      <c r="Q9" s="38">
        <f t="shared" si="13"/>
        <v>88.122129743295488</v>
      </c>
      <c r="R9" s="38">
        <f t="shared" si="4"/>
        <v>440.61064871647739</v>
      </c>
      <c r="S9" s="38">
        <f t="shared" si="14"/>
        <v>1710440.6106487166</v>
      </c>
      <c r="T9" s="38">
        <f t="shared" si="15"/>
        <v>95.151923841390769</v>
      </c>
      <c r="U9" s="39">
        <f t="shared" si="16"/>
        <v>0.10797733114096704</v>
      </c>
      <c r="V9" s="38">
        <f t="shared" si="5"/>
        <v>17.624425948659095</v>
      </c>
      <c r="W9" s="3">
        <f t="shared" si="6"/>
        <v>0</v>
      </c>
      <c r="X9" s="3">
        <f t="shared" si="7"/>
        <v>3.524885189731819</v>
      </c>
      <c r="Y9" s="3">
        <f t="shared" si="17"/>
        <v>5173.6654378408139</v>
      </c>
      <c r="Z9" s="3">
        <f t="shared" si="17"/>
        <v>2586.8327189204069</v>
      </c>
      <c r="AA9" s="3">
        <f t="shared" si="20"/>
        <v>11972586.832718918</v>
      </c>
      <c r="AB9" s="3">
        <f t="shared" si="21"/>
        <v>558.63292737257609</v>
      </c>
      <c r="AC9" s="3">
        <f t="shared" si="22"/>
        <v>103.47330875681627</v>
      </c>
      <c r="AD9" s="3">
        <f t="shared" si="23"/>
        <v>20.694661751363252</v>
      </c>
    </row>
    <row r="10" spans="1:42" x14ac:dyDescent="0.55000000000000004">
      <c r="A10" s="34" t="s">
        <v>3</v>
      </c>
      <c r="C10" s="8">
        <v>5</v>
      </c>
      <c r="D10" s="3"/>
      <c r="E10">
        <v>8</v>
      </c>
      <c r="F10">
        <f t="shared" si="8"/>
        <v>22.5</v>
      </c>
      <c r="G10">
        <f t="shared" si="9"/>
        <v>0.43121149897330596</v>
      </c>
      <c r="H10" s="15">
        <f t="shared" si="0"/>
        <v>15.606</v>
      </c>
      <c r="I10" s="14">
        <f t="shared" si="10"/>
        <v>2.7378947368421052E-7</v>
      </c>
      <c r="J10" s="14">
        <f t="shared" si="11"/>
        <v>0.99989443996437088</v>
      </c>
      <c r="K10" s="14">
        <f t="shared" si="18"/>
        <v>1.4793975316118591E-5</v>
      </c>
      <c r="L10" s="14" t="str">
        <f t="shared" si="12"/>
        <v>Epidemic ongoing</v>
      </c>
      <c r="M10" s="14">
        <f t="shared" si="1"/>
        <v>1.5974284161000749E-6</v>
      </c>
      <c r="N10" s="14">
        <f t="shared" si="19"/>
        <v>9.0766060312996721E-5</v>
      </c>
      <c r="O10" s="3">
        <f t="shared" si="2"/>
        <v>843.25659301875965</v>
      </c>
      <c r="P10" s="3">
        <f t="shared" si="3"/>
        <v>421.62829650937982</v>
      </c>
      <c r="Q10" s="38">
        <f t="shared" si="13"/>
        <v>84.325659301875973</v>
      </c>
      <c r="R10" s="38">
        <f t="shared" si="4"/>
        <v>421.62829650937982</v>
      </c>
      <c r="S10" s="38">
        <f t="shared" si="14"/>
        <v>1710421.6282965094</v>
      </c>
      <c r="T10" s="38">
        <f t="shared" si="15"/>
        <v>91.053419717704273</v>
      </c>
      <c r="U10" s="39">
        <f t="shared" si="16"/>
        <v>0.10797830751817038</v>
      </c>
      <c r="V10" s="38">
        <f t="shared" si="5"/>
        <v>16.865131860375193</v>
      </c>
      <c r="W10" s="3">
        <f t="shared" si="6"/>
        <v>0</v>
      </c>
      <c r="X10" s="3">
        <f t="shared" si="7"/>
        <v>3.3730263720750386</v>
      </c>
      <c r="Y10" s="3">
        <f t="shared" si="17"/>
        <v>6016.9220308595732</v>
      </c>
      <c r="Z10" s="3">
        <f t="shared" si="17"/>
        <v>3008.4610154297866</v>
      </c>
      <c r="AA10" s="3">
        <f t="shared" si="20"/>
        <v>13683008.461015427</v>
      </c>
      <c r="AB10" s="3">
        <f t="shared" si="21"/>
        <v>649.68634709028038</v>
      </c>
      <c r="AC10" s="3">
        <f t="shared" si="22"/>
        <v>120.33844061719145</v>
      </c>
      <c r="AD10" s="3">
        <f t="shared" si="23"/>
        <v>24.067688123438291</v>
      </c>
    </row>
    <row r="11" spans="1:42" x14ac:dyDescent="0.55000000000000004">
      <c r="A11" s="34" t="s">
        <v>46</v>
      </c>
      <c r="C11" s="8">
        <v>10000</v>
      </c>
      <c r="D11" s="3"/>
      <c r="E11">
        <v>9</v>
      </c>
      <c r="F11">
        <f t="shared" si="8"/>
        <v>25.5</v>
      </c>
      <c r="G11">
        <f t="shared" si="9"/>
        <v>0.48870636550308011</v>
      </c>
      <c r="H11" s="15">
        <f t="shared" si="0"/>
        <v>15.606</v>
      </c>
      <c r="I11" s="14">
        <f t="shared" si="10"/>
        <v>2.7378947368421052E-7</v>
      </c>
      <c r="J11" s="14">
        <f t="shared" si="11"/>
        <v>0.99988027176545324</v>
      </c>
      <c r="K11" s="14">
        <f t="shared" si="18"/>
        <v>1.4168198917641206E-5</v>
      </c>
      <c r="L11" s="14" t="str">
        <f t="shared" si="12"/>
        <v>Epidemic ongoing</v>
      </c>
      <c r="M11" s="14">
        <f t="shared" si="1"/>
        <v>1.5298711370822983E-6</v>
      </c>
      <c r="N11" s="14">
        <f t="shared" si="19"/>
        <v>1.0556003562911531E-4</v>
      </c>
      <c r="O11" s="3">
        <f t="shared" si="2"/>
        <v>807.58733830554877</v>
      </c>
      <c r="P11" s="3">
        <f t="shared" si="3"/>
        <v>403.79366915277438</v>
      </c>
      <c r="Q11" s="38">
        <f t="shared" si="13"/>
        <v>80.758733830554888</v>
      </c>
      <c r="R11" s="38">
        <f t="shared" si="4"/>
        <v>403.79366915277438</v>
      </c>
      <c r="S11" s="38">
        <f t="shared" si="14"/>
        <v>1710403.7936691528</v>
      </c>
      <c r="T11" s="38">
        <f t="shared" si="15"/>
        <v>87.202654813690998</v>
      </c>
      <c r="U11" s="39">
        <f t="shared" si="16"/>
        <v>0.10797922488068787</v>
      </c>
      <c r="V11" s="38">
        <f t="shared" si="5"/>
        <v>16.151746766110975</v>
      </c>
      <c r="W11" s="3">
        <f t="shared" si="6"/>
        <v>0</v>
      </c>
      <c r="X11" s="3">
        <f t="shared" si="7"/>
        <v>3.230349353222195</v>
      </c>
      <c r="Y11" s="3">
        <f t="shared" si="17"/>
        <v>6824.5093691651218</v>
      </c>
      <c r="Z11" s="3">
        <f t="shared" si="17"/>
        <v>3412.2546845825609</v>
      </c>
      <c r="AA11" s="3">
        <f t="shared" si="20"/>
        <v>15393412.25468458</v>
      </c>
      <c r="AB11" s="3">
        <f t="shared" si="21"/>
        <v>736.88900190397135</v>
      </c>
      <c r="AC11" s="3">
        <f t="shared" si="22"/>
        <v>136.49018738330244</v>
      </c>
      <c r="AD11" s="3">
        <f t="shared" si="23"/>
        <v>27.298037476660486</v>
      </c>
    </row>
    <row r="12" spans="1:42" x14ac:dyDescent="0.55000000000000004">
      <c r="A12" s="34" t="s">
        <v>33</v>
      </c>
      <c r="C12" s="25">
        <f>C11+C10</f>
        <v>10005</v>
      </c>
      <c r="D12" s="3"/>
      <c r="E12">
        <v>10</v>
      </c>
      <c r="F12">
        <f t="shared" si="8"/>
        <v>28.5</v>
      </c>
      <c r="G12">
        <f t="shared" si="9"/>
        <v>0.5462012320328542</v>
      </c>
      <c r="H12" s="15">
        <f t="shared" si="0"/>
        <v>15.606</v>
      </c>
      <c r="I12" s="14">
        <f t="shared" si="10"/>
        <v>2.7378947368421052E-7</v>
      </c>
      <c r="J12" s="14">
        <f t="shared" si="11"/>
        <v>0.99986669149239882</v>
      </c>
      <c r="K12" s="14">
        <f t="shared" si="18"/>
        <v>1.358027305442544E-5</v>
      </c>
      <c r="L12" s="14" t="str">
        <f t="shared" si="12"/>
        <v>Epidemic ongoing</v>
      </c>
      <c r="M12" s="14">
        <f t="shared" si="1"/>
        <v>1.4663990628220273E-6</v>
      </c>
      <c r="N12" s="14">
        <f t="shared" si="19"/>
        <v>1.1972823454675652E-4</v>
      </c>
      <c r="O12" s="3">
        <f t="shared" si="2"/>
        <v>774.07556410225004</v>
      </c>
      <c r="P12" s="3">
        <f t="shared" si="3"/>
        <v>387.03778205112502</v>
      </c>
      <c r="Q12" s="38">
        <f t="shared" si="13"/>
        <v>77.407556410225013</v>
      </c>
      <c r="R12" s="38">
        <f t="shared" si="4"/>
        <v>387.03778205112502</v>
      </c>
      <c r="S12" s="38">
        <f t="shared" si="14"/>
        <v>1710387.0377820511</v>
      </c>
      <c r="T12" s="38">
        <f t="shared" si="15"/>
        <v>83.584746580855551</v>
      </c>
      <c r="U12" s="39">
        <f t="shared" si="16"/>
        <v>0.10798008677330445</v>
      </c>
      <c r="V12" s="38">
        <f t="shared" si="5"/>
        <v>15.481511282045002</v>
      </c>
      <c r="W12" s="3">
        <f t="shared" si="6"/>
        <v>0</v>
      </c>
      <c r="X12" s="3">
        <f t="shared" si="7"/>
        <v>3.0963022564090004</v>
      </c>
      <c r="Y12" s="3">
        <f t="shared" si="17"/>
        <v>7598.5849332673715</v>
      </c>
      <c r="Z12" s="3">
        <f t="shared" si="17"/>
        <v>3799.2924666336858</v>
      </c>
      <c r="AA12" s="3">
        <f t="shared" si="20"/>
        <v>17103799.292466633</v>
      </c>
      <c r="AB12" s="3">
        <f t="shared" si="21"/>
        <v>820.47374848482696</v>
      </c>
      <c r="AC12" s="3">
        <f t="shared" si="22"/>
        <v>151.97169866534745</v>
      </c>
      <c r="AD12" s="3">
        <f t="shared" si="23"/>
        <v>30.394339733069486</v>
      </c>
    </row>
    <row r="13" spans="1:42" x14ac:dyDescent="0.55000000000000004">
      <c r="A13" s="34" t="s">
        <v>65</v>
      </c>
      <c r="C13" s="9">
        <v>0.2</v>
      </c>
      <c r="D13" s="3"/>
      <c r="E13">
        <v>11</v>
      </c>
      <c r="F13">
        <f t="shared" si="8"/>
        <v>31.5</v>
      </c>
      <c r="G13">
        <f t="shared" si="9"/>
        <v>0.60369609856262829</v>
      </c>
      <c r="H13" s="15">
        <f t="shared" si="0"/>
        <v>15.606</v>
      </c>
      <c r="I13" s="14">
        <f t="shared" si="10"/>
        <v>2.7378947368421052E-7</v>
      </c>
      <c r="J13" s="14">
        <f t="shared" si="11"/>
        <v>0.99985366357137873</v>
      </c>
      <c r="K13" s="14">
        <f t="shared" si="18"/>
        <v>1.3027921020092315E-5</v>
      </c>
      <c r="L13" s="14" t="str">
        <f t="shared" si="12"/>
        <v>Epidemic ongoing</v>
      </c>
      <c r="M13" s="14">
        <f t="shared" si="1"/>
        <v>1.4067665916778371E-6</v>
      </c>
      <c r="N13" s="14">
        <f t="shared" si="19"/>
        <v>1.3330850760118196E-4</v>
      </c>
      <c r="O13" s="3">
        <f t="shared" si="2"/>
        <v>742.59149814526188</v>
      </c>
      <c r="P13" s="3">
        <f t="shared" si="3"/>
        <v>371.29574907263094</v>
      </c>
      <c r="Q13" s="38">
        <f t="shared" si="13"/>
        <v>74.259149814526197</v>
      </c>
      <c r="R13" s="38">
        <f t="shared" si="4"/>
        <v>371.29574907263094</v>
      </c>
      <c r="S13" s="38">
        <f t="shared" si="14"/>
        <v>1710371.2957490727</v>
      </c>
      <c r="T13" s="38">
        <f t="shared" si="15"/>
        <v>80.18569572563672</v>
      </c>
      <c r="U13" s="39">
        <f t="shared" si="16"/>
        <v>0.10798089653047874</v>
      </c>
      <c r="V13" s="38">
        <f t="shared" si="5"/>
        <v>14.851829962905239</v>
      </c>
      <c r="W13" s="3">
        <f t="shared" si="6"/>
        <v>0</v>
      </c>
      <c r="X13" s="3">
        <f t="shared" si="7"/>
        <v>2.9703659925810477</v>
      </c>
      <c r="Y13" s="3">
        <f t="shared" si="17"/>
        <v>8341.176431412634</v>
      </c>
      <c r="Z13" s="3">
        <f t="shared" si="17"/>
        <v>4170.588215706317</v>
      </c>
      <c r="AA13" s="3">
        <f t="shared" si="20"/>
        <v>18814170.588215705</v>
      </c>
      <c r="AB13" s="3">
        <f>AB12+T13</f>
        <v>900.65944421046368</v>
      </c>
      <c r="AC13" s="3">
        <f>AC12+V13</f>
        <v>166.82352862825269</v>
      </c>
      <c r="AD13" s="3">
        <f>AD12+X13</f>
        <v>33.364705725650538</v>
      </c>
    </row>
    <row r="14" spans="1:42" x14ac:dyDescent="0.55000000000000004">
      <c r="A14" s="34" t="s">
        <v>64</v>
      </c>
      <c r="C14" s="9">
        <v>0.04</v>
      </c>
      <c r="D14" s="3"/>
      <c r="E14">
        <v>12</v>
      </c>
      <c r="F14">
        <f t="shared" si="8"/>
        <v>34.5</v>
      </c>
      <c r="G14">
        <f t="shared" si="9"/>
        <v>0.66119096509240249</v>
      </c>
      <c r="H14" s="15">
        <f t="shared" si="0"/>
        <v>15.606</v>
      </c>
      <c r="I14" s="14">
        <f t="shared" si="10"/>
        <v>2.7378947368421052E-7</v>
      </c>
      <c r="J14" s="14">
        <f t="shared" si="11"/>
        <v>0.99984115456981915</v>
      </c>
      <c r="K14" s="14">
        <f t="shared" si="18"/>
        <v>1.250900155957968E-5</v>
      </c>
      <c r="L14" s="14" t="str">
        <f t="shared" si="12"/>
        <v>Epidemic ongoing</v>
      </c>
      <c r="M14" s="14">
        <f t="shared" si="1"/>
        <v>1.3507427194282127E-6</v>
      </c>
      <c r="N14" s="14">
        <f t="shared" si="19"/>
        <v>1.4633642862127427E-4</v>
      </c>
      <c r="O14" s="3">
        <f t="shared" si="2"/>
        <v>713.01308889604172</v>
      </c>
      <c r="P14" s="3">
        <f t="shared" si="3"/>
        <v>356.50654444802086</v>
      </c>
      <c r="Q14" s="38">
        <f t="shared" si="13"/>
        <v>71.301308889604172</v>
      </c>
      <c r="R14" s="38">
        <f t="shared" si="4"/>
        <v>356.50654444802086</v>
      </c>
      <c r="S14" s="38">
        <f t="shared" si="14"/>
        <v>1710356.506544448</v>
      </c>
      <c r="T14" s="38">
        <f t="shared" si="15"/>
        <v>76.992335007408116</v>
      </c>
      <c r="U14" s="39">
        <f t="shared" si="16"/>
        <v>0.10798165728852939</v>
      </c>
      <c r="V14" s="38">
        <f t="shared" si="5"/>
        <v>14.260261777920835</v>
      </c>
      <c r="W14" s="3">
        <f t="shared" si="6"/>
        <v>0</v>
      </c>
      <c r="X14" s="3">
        <f t="shared" si="7"/>
        <v>2.852052355584167</v>
      </c>
      <c r="Y14" s="3">
        <f t="shared" si="17"/>
        <v>9054.1895203086751</v>
      </c>
      <c r="Z14" s="3">
        <f t="shared" si="17"/>
        <v>4527.0947601543376</v>
      </c>
      <c r="AA14" s="3">
        <f t="shared" si="20"/>
        <v>20524527.094760153</v>
      </c>
      <c r="AB14" s="3">
        <f>AB13+T14</f>
        <v>977.65177921787176</v>
      </c>
      <c r="AC14" s="3">
        <f>AC13+V14</f>
        <v>181.08379040617353</v>
      </c>
      <c r="AD14" s="3">
        <f>AD13+X14</f>
        <v>36.216758081234701</v>
      </c>
    </row>
    <row r="15" spans="1:42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8"/>
        <v>37.5</v>
      </c>
      <c r="G15">
        <f t="shared" si="9"/>
        <v>0.71868583162217659</v>
      </c>
      <c r="H15" s="15">
        <f t="shared" si="0"/>
        <v>15.606</v>
      </c>
      <c r="I15" s="14">
        <f t="shared" si="10"/>
        <v>2.7378947368421052E-7</v>
      </c>
      <c r="J15" s="14">
        <f t="shared" si="11"/>
        <v>0.99982913306884025</v>
      </c>
      <c r="K15" s="14">
        <f t="shared" si="18"/>
        <v>1.2021500978898203E-5</v>
      </c>
      <c r="L15" s="14" t="str">
        <f t="shared" si="12"/>
        <v>Epidemic ongoing</v>
      </c>
      <c r="M15" s="14">
        <f t="shared" si="1"/>
        <v>1.2981101906674709E-6</v>
      </c>
      <c r="N15" s="14">
        <f t="shared" si="19"/>
        <v>1.5884543018085395E-4</v>
      </c>
      <c r="O15" s="3">
        <f t="shared" si="2"/>
        <v>685.22555579719756</v>
      </c>
      <c r="P15" s="3">
        <f t="shared" si="3"/>
        <v>342.61277789859878</v>
      </c>
      <c r="Q15" s="38">
        <f t="shared" si="13"/>
        <v>68.522555579719764</v>
      </c>
      <c r="R15" s="38">
        <f t="shared" si="4"/>
        <v>342.61277789859878</v>
      </c>
      <c r="S15" s="38">
        <f t="shared" si="14"/>
        <v>1710342.6127778986</v>
      </c>
      <c r="T15" s="38">
        <f t="shared" si="15"/>
        <v>73.992280868045839</v>
      </c>
      <c r="U15" s="39">
        <f t="shared" si="16"/>
        <v>0.10798237199714852</v>
      </c>
      <c r="V15" s="38">
        <f t="shared" si="5"/>
        <v>13.704511115943951</v>
      </c>
      <c r="W15" s="3">
        <f t="shared" si="6"/>
        <v>0</v>
      </c>
      <c r="X15" s="3">
        <f t="shared" si="7"/>
        <v>2.7409022231887903</v>
      </c>
      <c r="Y15" s="3">
        <f t="shared" si="17"/>
        <v>9739.4150761058736</v>
      </c>
      <c r="Z15" s="3">
        <f t="shared" si="17"/>
        <v>4869.7075380529368</v>
      </c>
      <c r="AA15" s="3">
        <f t="shared" si="20"/>
        <v>22234869.707538053</v>
      </c>
      <c r="AB15" s="3">
        <f>AB14+T15</f>
        <v>1051.6440600859175</v>
      </c>
      <c r="AC15" s="3">
        <f>AC14+V15</f>
        <v>194.78830152211748</v>
      </c>
      <c r="AD15" s="3">
        <f>AD14+X15</f>
        <v>38.957660304423491</v>
      </c>
    </row>
    <row r="16" spans="1:42" x14ac:dyDescent="0.55000000000000004">
      <c r="A16" s="34" t="s">
        <v>58</v>
      </c>
      <c r="C16" s="9">
        <v>0.2</v>
      </c>
      <c r="D16" s="3"/>
      <c r="E16">
        <v>14</v>
      </c>
      <c r="F16">
        <f t="shared" si="8"/>
        <v>40.5</v>
      </c>
      <c r="G16">
        <f t="shared" si="9"/>
        <v>0.77618069815195068</v>
      </c>
      <c r="H16" s="15">
        <f t="shared" si="0"/>
        <v>15.606</v>
      </c>
      <c r="I16" s="14">
        <f t="shared" si="10"/>
        <v>2.7378947368421052E-7</v>
      </c>
      <c r="J16" s="14">
        <f t="shared" si="11"/>
        <v>0.99981756954314616</v>
      </c>
      <c r="K16" s="14">
        <f t="shared" si="18"/>
        <v>1.1563525694091581E-5</v>
      </c>
      <c r="L16" s="14" t="str">
        <f t="shared" si="12"/>
        <v>Epidemic ongoing</v>
      </c>
      <c r="M16" s="14">
        <f t="shared" si="1"/>
        <v>1.248664697232221E-6</v>
      </c>
      <c r="N16" s="14">
        <f t="shared" si="19"/>
        <v>1.7086693115975216E-4</v>
      </c>
      <c r="O16" s="3">
        <f t="shared" si="2"/>
        <v>659.12096456322013</v>
      </c>
      <c r="P16" s="3">
        <f t="shared" si="3"/>
        <v>329.56048228161006</v>
      </c>
      <c r="Q16" s="38">
        <f t="shared" si="13"/>
        <v>65.912096456322018</v>
      </c>
      <c r="R16" s="38">
        <f t="shared" si="4"/>
        <v>329.56048228161006</v>
      </c>
      <c r="S16" s="38">
        <f t="shared" si="14"/>
        <v>1710329.5604822817</v>
      </c>
      <c r="T16" s="38">
        <f t="shared" si="15"/>
        <v>71.173887742236602</v>
      </c>
      <c r="U16" s="39">
        <f t="shared" si="16"/>
        <v>0.10798304343027751</v>
      </c>
      <c r="V16" s="38">
        <f t="shared" si="5"/>
        <v>13.182419291264402</v>
      </c>
      <c r="W16" s="3">
        <f t="shared" si="6"/>
        <v>0</v>
      </c>
      <c r="X16" s="3">
        <f t="shared" si="7"/>
        <v>2.6364838582528805</v>
      </c>
      <c r="Y16" s="3">
        <f t="shared" si="17"/>
        <v>10398.536040669094</v>
      </c>
      <c r="Z16" s="3">
        <f t="shared" si="17"/>
        <v>5199.2680203345471</v>
      </c>
      <c r="AA16" s="3">
        <f t="shared" si="20"/>
        <v>23945199.268020336</v>
      </c>
      <c r="AB16" s="3">
        <f>AB15+T16</f>
        <v>1122.817947828154</v>
      </c>
      <c r="AC16" s="3">
        <f>AC15+V16</f>
        <v>207.97072081338189</v>
      </c>
      <c r="AD16" s="3">
        <f>AD15+X16</f>
        <v>41.594144162676372</v>
      </c>
    </row>
    <row r="17" spans="1:30" x14ac:dyDescent="0.55000000000000004">
      <c r="A17" s="33" t="s">
        <v>57</v>
      </c>
      <c r="C17" s="9">
        <v>0.5</v>
      </c>
      <c r="D17" s="3"/>
      <c r="E17">
        <v>15</v>
      </c>
      <c r="F17">
        <f t="shared" si="8"/>
        <v>43.5</v>
      </c>
      <c r="G17">
        <f t="shared" si="9"/>
        <v>0.83367556468172488</v>
      </c>
      <c r="H17" s="15">
        <f t="shared" si="0"/>
        <v>15.606</v>
      </c>
      <c r="I17" s="14">
        <f t="shared" si="10"/>
        <v>2.7378947368421052E-7</v>
      </c>
      <c r="J17" s="14">
        <f t="shared" si="11"/>
        <v>0.99980643624794718</v>
      </c>
      <c r="K17" s="14">
        <f t="shared" si="18"/>
        <v>1.1133295198972881E-5</v>
      </c>
      <c r="L17" s="14" t="str">
        <f t="shared" si="12"/>
        <v>Epidemic ongoing</v>
      </c>
      <c r="M17" s="14">
        <f t="shared" si="1"/>
        <v>1.2022141214979501E-6</v>
      </c>
      <c r="N17" s="14">
        <f t="shared" si="19"/>
        <v>1.8243045685384374E-4</v>
      </c>
      <c r="O17" s="3">
        <f t="shared" si="2"/>
        <v>634.59782634145427</v>
      </c>
      <c r="P17" s="3">
        <f t="shared" si="3"/>
        <v>317.29891317072713</v>
      </c>
      <c r="Q17" s="38">
        <f t="shared" si="13"/>
        <v>63.459782634145427</v>
      </c>
      <c r="R17" s="38">
        <f t="shared" si="4"/>
        <v>317.29891317072713</v>
      </c>
      <c r="S17" s="38">
        <f t="shared" si="14"/>
        <v>1710317.2989131708</v>
      </c>
      <c r="T17" s="38">
        <f t="shared" si="15"/>
        <v>68.526204925383155</v>
      </c>
      <c r="U17" s="39">
        <f t="shared" si="16"/>
        <v>0.10798367419637468</v>
      </c>
      <c r="V17" s="38">
        <f t="shared" si="5"/>
        <v>12.691956526829086</v>
      </c>
      <c r="W17" s="3">
        <f t="shared" si="6"/>
        <v>0</v>
      </c>
      <c r="X17" s="3">
        <f t="shared" si="7"/>
        <v>2.5383913053658174</v>
      </c>
      <c r="Y17" s="3">
        <f t="shared" si="17"/>
        <v>11033.133867010549</v>
      </c>
      <c r="Z17" s="3">
        <f t="shared" si="17"/>
        <v>5516.5669335052744</v>
      </c>
      <c r="AA17" s="3">
        <f t="shared" si="20"/>
        <v>25655516.566933505</v>
      </c>
      <c r="AB17" s="3">
        <f t="shared" ref="AB17:AB80" si="24">AB16+T17</f>
        <v>1191.3441527535372</v>
      </c>
      <c r="AC17" s="3">
        <f t="shared" ref="AC17:AC80" si="25">AC16+V17</f>
        <v>220.66267734021096</v>
      </c>
      <c r="AD17" s="3">
        <f t="shared" ref="AD17:AD80" si="26">AD16+X17</f>
        <v>44.132535468042192</v>
      </c>
    </row>
    <row r="18" spans="1:30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8"/>
        <v>46.5</v>
      </c>
      <c r="G18">
        <f t="shared" si="9"/>
        <v>0.89117043121149897</v>
      </c>
      <c r="H18" s="15">
        <f t="shared" si="0"/>
        <v>15.606</v>
      </c>
      <c r="I18" s="14">
        <f t="shared" si="10"/>
        <v>2.7378947368421052E-7</v>
      </c>
      <c r="J18" s="14">
        <f t="shared" si="11"/>
        <v>0.99979570711251797</v>
      </c>
      <c r="K18" s="14">
        <f t="shared" si="18"/>
        <v>1.0729135429210501E-5</v>
      </c>
      <c r="L18" s="14" t="str">
        <f t="shared" si="12"/>
        <v>Epidemic ongoing</v>
      </c>
      <c r="M18" s="14">
        <f t="shared" si="1"/>
        <v>1.1585778221644324E-6</v>
      </c>
      <c r="N18" s="14">
        <f t="shared" si="19"/>
        <v>1.9356375205281662E-4</v>
      </c>
      <c r="O18" s="3">
        <f t="shared" si="2"/>
        <v>611.56071946499856</v>
      </c>
      <c r="P18" s="3">
        <f t="shared" si="3"/>
        <v>305.78035973249928</v>
      </c>
      <c r="Q18" s="38">
        <f t="shared" si="13"/>
        <v>61.156071946499857</v>
      </c>
      <c r="R18" s="38">
        <f t="shared" si="4"/>
        <v>305.78035973249928</v>
      </c>
      <c r="S18" s="38">
        <f t="shared" si="14"/>
        <v>1710305.7803597325</v>
      </c>
      <c r="T18" s="38">
        <f t="shared" si="15"/>
        <v>66.038935863372643</v>
      </c>
      <c r="U18" s="39">
        <f t="shared" si="16"/>
        <v>0.10798426674810702</v>
      </c>
      <c r="V18" s="38">
        <f t="shared" si="5"/>
        <v>12.231214389299971</v>
      </c>
      <c r="W18" s="3">
        <f t="shared" si="6"/>
        <v>0</v>
      </c>
      <c r="X18" s="3">
        <f t="shared" si="7"/>
        <v>2.4462428778599943</v>
      </c>
      <c r="Y18" s="3">
        <f t="shared" si="17"/>
        <v>11644.694586475547</v>
      </c>
      <c r="Z18" s="3">
        <f t="shared" si="17"/>
        <v>5822.3472932377736</v>
      </c>
      <c r="AA18" s="3">
        <f t="shared" si="20"/>
        <v>27365822.347293239</v>
      </c>
      <c r="AB18" s="3">
        <f t="shared" si="24"/>
        <v>1257.3830886169098</v>
      </c>
      <c r="AC18" s="3">
        <f t="shared" si="25"/>
        <v>232.89389172951093</v>
      </c>
      <c r="AD18" s="3">
        <f t="shared" si="26"/>
        <v>46.578778345902187</v>
      </c>
    </row>
    <row r="19" spans="1:30" x14ac:dyDescent="0.55000000000000004">
      <c r="A19" s="34" t="s">
        <v>60</v>
      </c>
      <c r="C19" s="9">
        <v>0</v>
      </c>
      <c r="D19" s="3"/>
      <c r="E19">
        <v>17</v>
      </c>
      <c r="F19">
        <f t="shared" si="8"/>
        <v>49.5</v>
      </c>
      <c r="G19">
        <f t="shared" si="9"/>
        <v>0.94866529774127306</v>
      </c>
      <c r="H19" s="15">
        <f t="shared" si="0"/>
        <v>15.606</v>
      </c>
      <c r="I19" s="14">
        <f t="shared" si="10"/>
        <v>2.7378947368421052E-7</v>
      </c>
      <c r="J19" s="14">
        <f t="shared" si="11"/>
        <v>0.99978535764001597</v>
      </c>
      <c r="K19" s="14">
        <f t="shared" si="18"/>
        <v>1.0349472502002577E-5</v>
      </c>
      <c r="L19" s="14" t="str">
        <f t="shared" si="12"/>
        <v>Epidemic ongoing</v>
      </c>
      <c r="M19" s="14">
        <f t="shared" si="1"/>
        <v>1.1175859603238851E-6</v>
      </c>
      <c r="N19" s="14">
        <f t="shared" si="19"/>
        <v>2.0429288748202712E-4</v>
      </c>
      <c r="O19" s="3">
        <f t="shared" si="2"/>
        <v>589.91993261414689</v>
      </c>
      <c r="P19" s="3">
        <f t="shared" si="3"/>
        <v>294.95996630707344</v>
      </c>
      <c r="Q19" s="38">
        <f t="shared" si="13"/>
        <v>58.991993261414692</v>
      </c>
      <c r="R19" s="38">
        <f t="shared" si="4"/>
        <v>294.95996630707344</v>
      </c>
      <c r="S19" s="38">
        <f t="shared" si="14"/>
        <v>1710294.959966307</v>
      </c>
      <c r="T19" s="38">
        <f t="shared" si="15"/>
        <v>63.702399738461445</v>
      </c>
      <c r="U19" s="39">
        <f t="shared" si="16"/>
        <v>0.10798482339149527</v>
      </c>
      <c r="V19" s="38">
        <f t="shared" si="5"/>
        <v>11.798398652282938</v>
      </c>
      <c r="W19" s="3">
        <f t="shared" si="6"/>
        <v>0</v>
      </c>
      <c r="X19" s="3">
        <f t="shared" si="7"/>
        <v>2.3596797304565875</v>
      </c>
      <c r="Y19" s="3">
        <f t="shared" si="17"/>
        <v>12234.614519089693</v>
      </c>
      <c r="Z19" s="3">
        <f t="shared" si="17"/>
        <v>6117.3072595448466</v>
      </c>
      <c r="AA19" s="3">
        <f t="shared" si="20"/>
        <v>29076117.307259545</v>
      </c>
      <c r="AB19" s="3">
        <f t="shared" si="24"/>
        <v>1321.0854883553714</v>
      </c>
      <c r="AC19" s="3">
        <f t="shared" si="25"/>
        <v>244.69229038179387</v>
      </c>
      <c r="AD19" s="3">
        <f t="shared" si="26"/>
        <v>48.938458076358771</v>
      </c>
    </row>
    <row r="20" spans="1:30" x14ac:dyDescent="0.55000000000000004">
      <c r="A20" s="34" t="s">
        <v>61</v>
      </c>
      <c r="C20" s="9">
        <v>0.9</v>
      </c>
      <c r="D20" s="3"/>
      <c r="E20">
        <v>18</v>
      </c>
      <c r="F20">
        <f t="shared" si="8"/>
        <v>52.5</v>
      </c>
      <c r="G20">
        <f t="shared" si="9"/>
        <v>1.0061601642710472</v>
      </c>
      <c r="H20" s="15">
        <f t="shared" si="0"/>
        <v>15.606</v>
      </c>
      <c r="I20" s="14">
        <f t="shared" si="10"/>
        <v>2.7378947368421052E-7</v>
      </c>
      <c r="J20" s="14">
        <f t="shared" si="11"/>
        <v>0.99977536481320295</v>
      </c>
      <c r="K20" s="14">
        <f t="shared" si="18"/>
        <v>9.9928268130211606E-6</v>
      </c>
      <c r="L20" s="14" t="str">
        <f t="shared" si="12"/>
        <v>Epidemic ongoing</v>
      </c>
      <c r="M20" s="14">
        <f t="shared" si="1"/>
        <v>1.0790788638654536E-6</v>
      </c>
      <c r="N20" s="14">
        <f t="shared" si="19"/>
        <v>2.146423599840297E-4</v>
      </c>
      <c r="O20" s="3">
        <f t="shared" si="2"/>
        <v>569.59112834220616</v>
      </c>
      <c r="P20" s="3">
        <f t="shared" si="3"/>
        <v>284.79556417110308</v>
      </c>
      <c r="Q20" s="38">
        <f t="shared" si="13"/>
        <v>56.959112834220619</v>
      </c>
      <c r="R20" s="38">
        <f t="shared" si="4"/>
        <v>284.79556417110308</v>
      </c>
      <c r="S20" s="38">
        <f t="shared" si="14"/>
        <v>1710284.7955641712</v>
      </c>
      <c r="T20" s="38">
        <f t="shared" si="15"/>
        <v>61.507495240330861</v>
      </c>
      <c r="U20" s="39">
        <f t="shared" si="16"/>
        <v>0.10798534629453992</v>
      </c>
      <c r="V20" s="38">
        <f t="shared" si="5"/>
        <v>11.391822566844123</v>
      </c>
      <c r="W20" s="3">
        <f t="shared" si="6"/>
        <v>0</v>
      </c>
      <c r="X20" s="3">
        <f t="shared" si="7"/>
        <v>2.2783645133688246</v>
      </c>
      <c r="Y20" s="3">
        <f t="shared" ref="Y20:Z35" si="27">O20+Y19</f>
        <v>12804.2056474319</v>
      </c>
      <c r="Z20" s="3">
        <f t="shared" si="27"/>
        <v>6402.1028237159499</v>
      </c>
      <c r="AA20" s="3">
        <f t="shared" si="20"/>
        <v>30786402.102823716</v>
      </c>
      <c r="AB20" s="3">
        <f t="shared" si="24"/>
        <v>1382.5929835957022</v>
      </c>
      <c r="AC20" s="3">
        <f t="shared" si="25"/>
        <v>256.08411294863799</v>
      </c>
      <c r="AD20" s="3">
        <f t="shared" si="26"/>
        <v>51.216822589727599</v>
      </c>
    </row>
    <row r="21" spans="1:30" x14ac:dyDescent="0.55000000000000004">
      <c r="A21" s="34" t="s">
        <v>63</v>
      </c>
      <c r="C21" s="9">
        <v>0.7</v>
      </c>
      <c r="D21" s="3">
        <f>C21*D6</f>
        <v>39900000</v>
      </c>
      <c r="E21">
        <v>19</v>
      </c>
      <c r="F21">
        <f t="shared" si="8"/>
        <v>55.5</v>
      </c>
      <c r="G21">
        <f t="shared" si="9"/>
        <v>1.0636550308008215</v>
      </c>
      <c r="H21" s="15">
        <f t="shared" si="0"/>
        <v>15.606</v>
      </c>
      <c r="I21" s="14">
        <f t="shared" si="10"/>
        <v>2.7378947368421052E-7</v>
      </c>
      <c r="J21" s="14">
        <f t="shared" si="11"/>
        <v>0.9997657070057332</v>
      </c>
      <c r="K21" s="14">
        <f t="shared" si="18"/>
        <v>9.6578074697539762E-6</v>
      </c>
      <c r="L21" s="14" t="str">
        <f t="shared" si="12"/>
        <v>Epidemic ongoing</v>
      </c>
      <c r="M21" s="14">
        <f t="shared" si="1"/>
        <v>1.0429064279902954E-6</v>
      </c>
      <c r="N21" s="14">
        <f t="shared" si="19"/>
        <v>2.2463518679705086E-4</v>
      </c>
      <c r="O21" s="3">
        <f t="shared" si="2"/>
        <v>550.49502577597661</v>
      </c>
      <c r="P21" s="3">
        <f t="shared" si="3"/>
        <v>275.24751288798831</v>
      </c>
      <c r="Q21" s="38">
        <f t="shared" si="13"/>
        <v>55.049502577597664</v>
      </c>
      <c r="R21" s="38">
        <f t="shared" si="4"/>
        <v>275.24751288798831</v>
      </c>
      <c r="S21" s="38">
        <f t="shared" si="14"/>
        <v>1710275.2475128879</v>
      </c>
      <c r="T21" s="38">
        <f t="shared" si="15"/>
        <v>59.445666395446835</v>
      </c>
      <c r="U21" s="39">
        <f t="shared" si="16"/>
        <v>0.10798583749535674</v>
      </c>
      <c r="V21" s="38">
        <f t="shared" si="5"/>
        <v>11.009900515519533</v>
      </c>
      <c r="W21" s="3">
        <f t="shared" si="6"/>
        <v>0</v>
      </c>
      <c r="X21" s="3">
        <f t="shared" si="7"/>
        <v>2.2019801031039066</v>
      </c>
      <c r="Y21" s="3">
        <f t="shared" si="27"/>
        <v>13354.700673207877</v>
      </c>
      <c r="Z21" s="3">
        <f t="shared" si="27"/>
        <v>6677.3503366039386</v>
      </c>
      <c r="AA21" s="3">
        <f t="shared" si="20"/>
        <v>32496677.350336604</v>
      </c>
      <c r="AB21" s="3">
        <f t="shared" si="24"/>
        <v>1442.038649991149</v>
      </c>
      <c r="AC21" s="3">
        <f t="shared" si="25"/>
        <v>267.09401346415751</v>
      </c>
      <c r="AD21" s="3">
        <f t="shared" si="26"/>
        <v>53.418802692831505</v>
      </c>
    </row>
    <row r="22" spans="1:30" x14ac:dyDescent="0.55000000000000004">
      <c r="A22" s="35" t="s">
        <v>62</v>
      </c>
      <c r="C22" s="11">
        <v>0.7</v>
      </c>
      <c r="E22">
        <v>20</v>
      </c>
      <c r="F22">
        <f t="shared" si="8"/>
        <v>58.5</v>
      </c>
      <c r="G22">
        <f t="shared" si="9"/>
        <v>1.1211498973305956</v>
      </c>
      <c r="H22" s="15">
        <f t="shared" si="0"/>
        <v>15.606</v>
      </c>
      <c r="I22" s="14">
        <f t="shared" si="10"/>
        <v>2.7378947368421052E-7</v>
      </c>
      <c r="J22" s="14">
        <f t="shared" si="11"/>
        <v>0.99975636389868849</v>
      </c>
      <c r="K22" s="14">
        <f t="shared" si="18"/>
        <v>9.3431070447014264E-6</v>
      </c>
      <c r="L22" s="14" t="str">
        <f t="shared" si="12"/>
        <v>Epidemic ongoing</v>
      </c>
      <c r="M22" s="14">
        <f t="shared" si="1"/>
        <v>1.0089275500758251E-6</v>
      </c>
      <c r="N22" s="14">
        <f t="shared" si="19"/>
        <v>2.3429299426680483E-4</v>
      </c>
      <c r="O22" s="3">
        <f t="shared" si="2"/>
        <v>532.55710154798135</v>
      </c>
      <c r="P22" s="3">
        <f t="shared" si="3"/>
        <v>266.27855077399067</v>
      </c>
      <c r="Q22" s="38">
        <f t="shared" si="13"/>
        <v>53.255710154798138</v>
      </c>
      <c r="R22" s="38">
        <f t="shared" si="4"/>
        <v>266.27855077399067</v>
      </c>
      <c r="S22" s="38">
        <f t="shared" si="14"/>
        <v>1710266.2785507741</v>
      </c>
      <c r="T22" s="38">
        <f t="shared" si="15"/>
        <v>57.508870354322042</v>
      </c>
      <c r="U22" s="39">
        <f t="shared" si="16"/>
        <v>0.10798629890984697</v>
      </c>
      <c r="V22" s="38">
        <f t="shared" si="5"/>
        <v>10.651142030959628</v>
      </c>
      <c r="W22" s="3">
        <f t="shared" si="6"/>
        <v>0</v>
      </c>
      <c r="X22" s="3">
        <f t="shared" si="7"/>
        <v>2.1302284061919257</v>
      </c>
      <c r="Y22" s="3">
        <f t="shared" si="27"/>
        <v>13887.257774755859</v>
      </c>
      <c r="Z22" s="3">
        <f t="shared" si="27"/>
        <v>6943.6288873779295</v>
      </c>
      <c r="AA22" s="3">
        <f t="shared" si="20"/>
        <v>34206943.628887378</v>
      </c>
      <c r="AB22" s="3">
        <f t="shared" si="24"/>
        <v>1499.547520345471</v>
      </c>
      <c r="AC22" s="3">
        <f t="shared" si="25"/>
        <v>277.74515549511716</v>
      </c>
      <c r="AD22" s="3">
        <f t="shared" si="26"/>
        <v>55.549031099023431</v>
      </c>
    </row>
    <row r="23" spans="1:30" x14ac:dyDescent="0.55000000000000004">
      <c r="A23" s="33" t="s">
        <v>31</v>
      </c>
      <c r="C23">
        <f>C3*(1-(C21*C22))^2</f>
        <v>1.0404</v>
      </c>
      <c r="E23">
        <v>21</v>
      </c>
      <c r="F23">
        <f t="shared" si="8"/>
        <v>61.5</v>
      </c>
      <c r="G23">
        <f t="shared" si="9"/>
        <v>1.1786447638603696</v>
      </c>
      <c r="H23" s="15">
        <f t="shared" si="0"/>
        <v>15.606</v>
      </c>
      <c r="I23" s="14">
        <f t="shared" si="10"/>
        <v>2.7378947368421052E-7</v>
      </c>
      <c r="J23" s="14">
        <f t="shared" si="11"/>
        <v>0.99974731640205772</v>
      </c>
      <c r="K23" s="14">
        <f t="shared" si="18"/>
        <v>9.0474966307763083E-6</v>
      </c>
      <c r="L23" s="14" t="str">
        <f t="shared" si="12"/>
        <v>Epidemic ongoing</v>
      </c>
      <c r="M23" s="14">
        <f t="shared" si="1"/>
        <v>9.7700959700498363E-7</v>
      </c>
      <c r="N23" s="14">
        <f t="shared" si="19"/>
        <v>2.4363610131150626E-4</v>
      </c>
      <c r="O23" s="3">
        <f t="shared" si="2"/>
        <v>515.70730795424959</v>
      </c>
      <c r="P23" s="3">
        <f t="shared" si="3"/>
        <v>257.85365397712479</v>
      </c>
      <c r="Q23" s="38">
        <f t="shared" si="13"/>
        <v>51.570730795424964</v>
      </c>
      <c r="R23" s="38">
        <f t="shared" si="4"/>
        <v>257.85365397712479</v>
      </c>
      <c r="S23" s="38">
        <f t="shared" si="14"/>
        <v>1710257.8536539772</v>
      </c>
      <c r="T23" s="38">
        <f t="shared" si="15"/>
        <v>55.689547029284071</v>
      </c>
      <c r="U23" s="39">
        <f t="shared" si="16"/>
        <v>0.10798673233892685</v>
      </c>
      <c r="V23" s="38">
        <f t="shared" si="5"/>
        <v>10.314146159084991</v>
      </c>
      <c r="W23" s="3">
        <f t="shared" si="6"/>
        <v>0</v>
      </c>
      <c r="X23" s="3">
        <f t="shared" si="7"/>
        <v>2.0628292318169983</v>
      </c>
      <c r="Y23" s="3">
        <f t="shared" si="27"/>
        <v>14402.965082710109</v>
      </c>
      <c r="Z23" s="3">
        <f t="shared" si="27"/>
        <v>7201.4825413550543</v>
      </c>
      <c r="AA23" s="3">
        <f t="shared" si="20"/>
        <v>35917201.482541353</v>
      </c>
      <c r="AB23" s="3">
        <f t="shared" si="24"/>
        <v>1555.237067374755</v>
      </c>
      <c r="AC23" s="3">
        <f t="shared" si="25"/>
        <v>288.05930165420216</v>
      </c>
      <c r="AD23" s="3">
        <f t="shared" si="26"/>
        <v>57.611860330840429</v>
      </c>
    </row>
    <row r="24" spans="1:30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8"/>
        <v>64.5</v>
      </c>
      <c r="G24">
        <f t="shared" si="9"/>
        <v>1.2361396303901437</v>
      </c>
      <c r="H24" s="15">
        <f t="shared" si="0"/>
        <v>15.606</v>
      </c>
      <c r="I24" s="14">
        <f t="shared" si="10"/>
        <v>2.7378947368421052E-7</v>
      </c>
      <c r="J24" s="14">
        <f t="shared" si="11"/>
        <v>0.99973854658087569</v>
      </c>
      <c r="K24" s="14">
        <f t="shared" si="18"/>
        <v>8.7698211820308458E-6</v>
      </c>
      <c r="L24" s="14" t="str">
        <f t="shared" si="12"/>
        <v>Epidemic ongoing</v>
      </c>
      <c r="M24" s="14">
        <f t="shared" si="1"/>
        <v>9.4702790315776824E-7</v>
      </c>
      <c r="N24" s="14">
        <f t="shared" si="19"/>
        <v>2.5268359794228257E-4</v>
      </c>
      <c r="O24" s="3">
        <f t="shared" si="2"/>
        <v>499.87980737575822</v>
      </c>
      <c r="P24" s="3">
        <f t="shared" si="3"/>
        <v>249.93990368787911</v>
      </c>
      <c r="Q24" s="38">
        <f t="shared" si="13"/>
        <v>49.987980737575825</v>
      </c>
      <c r="R24" s="38">
        <f t="shared" si="4"/>
        <v>249.93990368787911</v>
      </c>
      <c r="S24" s="38">
        <f t="shared" si="14"/>
        <v>1710249.9399036879</v>
      </c>
      <c r="T24" s="38">
        <f t="shared" si="15"/>
        <v>53.980590479992792</v>
      </c>
      <c r="U24" s="39">
        <f t="shared" si="16"/>
        <v>0.10798713947534139</v>
      </c>
      <c r="V24" s="38">
        <f t="shared" si="5"/>
        <v>9.9975961475151642</v>
      </c>
      <c r="W24" s="3">
        <f t="shared" si="6"/>
        <v>0</v>
      </c>
      <c r="X24" s="3">
        <f t="shared" si="7"/>
        <v>1.9995192295030328</v>
      </c>
      <c r="Y24" s="3">
        <f t="shared" si="27"/>
        <v>14902.844890085868</v>
      </c>
      <c r="Z24" s="3">
        <f t="shared" si="27"/>
        <v>7451.4224450429338</v>
      </c>
      <c r="AA24" s="3">
        <f t="shared" si="20"/>
        <v>37627451.422445044</v>
      </c>
      <c r="AB24" s="3">
        <f t="shared" si="24"/>
        <v>1609.2176578547478</v>
      </c>
      <c r="AC24" s="3">
        <f t="shared" si="25"/>
        <v>298.0568978017173</v>
      </c>
      <c r="AD24" s="3">
        <f t="shared" si="26"/>
        <v>59.611379560343465</v>
      </c>
    </row>
    <row r="25" spans="1:30" x14ac:dyDescent="0.55000000000000004">
      <c r="A25" s="33" t="s">
        <v>48</v>
      </c>
      <c r="C25" s="26">
        <f>C23^(1/C4)-1</f>
        <v>1.3289279402143528E-2</v>
      </c>
      <c r="E25">
        <v>23</v>
      </c>
      <c r="F25">
        <f t="shared" si="8"/>
        <v>67.5</v>
      </c>
      <c r="G25">
        <f t="shared" si="9"/>
        <v>1.2936344969199178</v>
      </c>
      <c r="H25" s="15">
        <f t="shared" si="0"/>
        <v>15.606</v>
      </c>
      <c r="I25" s="14">
        <f t="shared" si="10"/>
        <v>2.7378947368421052E-7</v>
      </c>
      <c r="J25" s="14">
        <f t="shared" si="11"/>
        <v>0.99973003758575074</v>
      </c>
      <c r="K25" s="14">
        <f t="shared" si="18"/>
        <v>8.5089951249450735E-6</v>
      </c>
      <c r="L25" s="14" t="str">
        <f t="shared" si="12"/>
        <v>Epidemic ongoing</v>
      </c>
      <c r="M25" s="14">
        <f t="shared" si="1"/>
        <v>9.1886529748780004E-7</v>
      </c>
      <c r="N25" s="14">
        <f t="shared" si="19"/>
        <v>2.6145341912431341E-4</v>
      </c>
      <c r="O25" s="3">
        <f t="shared" si="2"/>
        <v>485.01272212186916</v>
      </c>
      <c r="P25" s="3">
        <f t="shared" si="3"/>
        <v>242.50636106093458</v>
      </c>
      <c r="Q25" s="38">
        <f t="shared" si="13"/>
        <v>48.501272212186919</v>
      </c>
      <c r="R25" s="38">
        <f t="shared" si="4"/>
        <v>242.50636106093458</v>
      </c>
      <c r="S25" s="38">
        <f t="shared" si="14"/>
        <v>1710242.506361061</v>
      </c>
      <c r="T25" s="38">
        <f t="shared" si="15"/>
        <v>52.375321956804598</v>
      </c>
      <c r="U25" s="39">
        <f t="shared" si="16"/>
        <v>0.10798752191008353</v>
      </c>
      <c r="V25" s="38">
        <f t="shared" si="5"/>
        <v>9.7002544424373838</v>
      </c>
      <c r="W25" s="3">
        <f t="shared" si="6"/>
        <v>0</v>
      </c>
      <c r="X25" s="3">
        <f t="shared" si="7"/>
        <v>1.9400508884874768</v>
      </c>
      <c r="Y25" s="3">
        <f t="shared" si="27"/>
        <v>15387.857612207737</v>
      </c>
      <c r="Z25" s="3">
        <f t="shared" si="27"/>
        <v>7693.9288061038687</v>
      </c>
      <c r="AA25" s="3">
        <f t="shared" si="20"/>
        <v>39337693.928806104</v>
      </c>
      <c r="AB25" s="3">
        <f t="shared" si="24"/>
        <v>1661.5929798115524</v>
      </c>
      <c r="AC25" s="3">
        <f t="shared" si="25"/>
        <v>307.75715224415467</v>
      </c>
      <c r="AD25" s="3">
        <f t="shared" si="26"/>
        <v>61.551430448830942</v>
      </c>
    </row>
    <row r="26" spans="1:30" x14ac:dyDescent="0.55000000000000004">
      <c r="A26" s="33"/>
      <c r="E26">
        <v>24</v>
      </c>
      <c r="F26">
        <f t="shared" si="8"/>
        <v>70.5</v>
      </c>
      <c r="G26">
        <f t="shared" si="9"/>
        <v>1.3511293634496919</v>
      </c>
      <c r="H26" s="15">
        <f t="shared" si="0"/>
        <v>15.606</v>
      </c>
      <c r="I26" s="14">
        <f t="shared" si="10"/>
        <v>2.7378947368421052E-7</v>
      </c>
      <c r="J26" s="14">
        <f t="shared" si="11"/>
        <v>0.99972177358752656</v>
      </c>
      <c r="K26" s="14">
        <f t="shared" si="18"/>
        <v>8.2639982241783372E-6</v>
      </c>
      <c r="L26" s="14" t="str">
        <f t="shared" si="12"/>
        <v>Epidemic ongoing</v>
      </c>
      <c r="M26" s="14">
        <f t="shared" si="1"/>
        <v>8.9241165796086651E-7</v>
      </c>
      <c r="N26" s="14">
        <f t="shared" si="19"/>
        <v>2.6996241424925849E-4</v>
      </c>
      <c r="O26" s="3">
        <f t="shared" si="2"/>
        <v>471.04789877816523</v>
      </c>
      <c r="P26" s="3">
        <f t="shared" si="3"/>
        <v>235.52394938908262</v>
      </c>
      <c r="Q26" s="38">
        <f t="shared" si="13"/>
        <v>47.104789877816529</v>
      </c>
      <c r="R26" s="38">
        <f t="shared" si="4"/>
        <v>235.52394938908262</v>
      </c>
      <c r="S26" s="38">
        <f t="shared" si="14"/>
        <v>1710235.5239493891</v>
      </c>
      <c r="T26" s="38">
        <f t="shared" si="15"/>
        <v>50.867464503769391</v>
      </c>
      <c r="U26" s="39">
        <f t="shared" si="16"/>
        <v>0.10798788113844206</v>
      </c>
      <c r="V26" s="38">
        <f t="shared" si="5"/>
        <v>9.4209579755633044</v>
      </c>
      <c r="W26" s="3">
        <f t="shared" si="6"/>
        <v>0</v>
      </c>
      <c r="X26" s="3">
        <f t="shared" si="7"/>
        <v>1.8841915951126609</v>
      </c>
      <c r="Y26" s="3">
        <f t="shared" si="27"/>
        <v>15858.905510985902</v>
      </c>
      <c r="Z26" s="3">
        <f t="shared" si="27"/>
        <v>7929.4527554929509</v>
      </c>
      <c r="AA26" s="3">
        <f t="shared" si="20"/>
        <v>41047929.452755496</v>
      </c>
      <c r="AB26" s="3">
        <f t="shared" si="24"/>
        <v>1712.4604443153219</v>
      </c>
      <c r="AC26" s="3">
        <f t="shared" si="25"/>
        <v>317.17811021971795</v>
      </c>
      <c r="AD26" s="3">
        <f t="shared" si="26"/>
        <v>63.435622043943603</v>
      </c>
    </row>
    <row r="27" spans="1:30" x14ac:dyDescent="0.55000000000000004">
      <c r="A27" s="33"/>
      <c r="E27">
        <v>25</v>
      </c>
      <c r="F27">
        <f t="shared" si="8"/>
        <v>73.5</v>
      </c>
      <c r="G27">
        <f t="shared" si="9"/>
        <v>1.408624229979466</v>
      </c>
      <c r="H27" s="15">
        <f t="shared" si="0"/>
        <v>15.606</v>
      </c>
      <c r="I27" s="14">
        <f t="shared" si="10"/>
        <v>2.7378947368421052E-7</v>
      </c>
      <c r="J27" s="14">
        <f t="shared" si="11"/>
        <v>0.99971373971583688</v>
      </c>
      <c r="K27" s="14">
        <f t="shared" si="18"/>
        <v>8.0338716896832807E-6</v>
      </c>
      <c r="L27" s="14" t="str">
        <f t="shared" si="12"/>
        <v>Epidemic ongoing</v>
      </c>
      <c r="M27" s="14">
        <f t="shared" si="1"/>
        <v>8.6756349195428625E-7</v>
      </c>
      <c r="N27" s="14">
        <f t="shared" si="19"/>
        <v>2.7822641247343682E-4</v>
      </c>
      <c r="O27" s="3">
        <f t="shared" si="2"/>
        <v>457.930686311947</v>
      </c>
      <c r="P27" s="3">
        <f t="shared" si="3"/>
        <v>228.9653431559735</v>
      </c>
      <c r="Q27" s="38">
        <f t="shared" si="13"/>
        <v>45.7930686311947</v>
      </c>
      <c r="R27" s="38">
        <f t="shared" si="4"/>
        <v>228.9653431559735</v>
      </c>
      <c r="S27" s="38">
        <f t="shared" si="14"/>
        <v>1710228.9653431559</v>
      </c>
      <c r="T27" s="38">
        <f t="shared" si="15"/>
        <v>49.451119041394314</v>
      </c>
      <c r="U27" s="39">
        <f t="shared" si="16"/>
        <v>0.10798821856569733</v>
      </c>
      <c r="V27" s="38">
        <f t="shared" si="5"/>
        <v>9.15861372623894</v>
      </c>
      <c r="W27" s="3">
        <f t="shared" si="6"/>
        <v>0</v>
      </c>
      <c r="X27" s="3">
        <f t="shared" si="7"/>
        <v>1.831722745247788</v>
      </c>
      <c r="Y27" s="3">
        <f t="shared" si="27"/>
        <v>16316.836197297849</v>
      </c>
      <c r="Z27" s="3">
        <f t="shared" si="27"/>
        <v>8158.4180986489246</v>
      </c>
      <c r="AA27" s="3">
        <f t="shared" si="20"/>
        <v>42758158.418098651</v>
      </c>
      <c r="AB27" s="3">
        <f t="shared" si="24"/>
        <v>1761.9115633567162</v>
      </c>
      <c r="AC27" s="3">
        <f t="shared" si="25"/>
        <v>326.33672394595692</v>
      </c>
      <c r="AD27" s="3">
        <f t="shared" si="26"/>
        <v>65.267344789191384</v>
      </c>
    </row>
    <row r="28" spans="1:30" x14ac:dyDescent="0.55000000000000004">
      <c r="A28" s="33"/>
      <c r="E28">
        <v>26</v>
      </c>
      <c r="F28">
        <f t="shared" si="8"/>
        <v>76.5</v>
      </c>
      <c r="G28">
        <f t="shared" si="9"/>
        <v>1.4661190965092403</v>
      </c>
      <c r="H28" s="15">
        <f t="shared" si="0"/>
        <v>15.606</v>
      </c>
      <c r="I28" s="14">
        <f t="shared" si="10"/>
        <v>2.7378947368421052E-7</v>
      </c>
      <c r="J28" s="14">
        <f t="shared" si="11"/>
        <v>0.99970592200132524</v>
      </c>
      <c r="K28" s="14">
        <f t="shared" si="18"/>
        <v>7.8177145116375968E-6</v>
      </c>
      <c r="L28" s="14" t="str">
        <f t="shared" si="12"/>
        <v>Epidemic ongoing</v>
      </c>
      <c r="M28" s="14">
        <f t="shared" si="1"/>
        <v>8.4422354116644172E-7</v>
      </c>
      <c r="N28" s="14">
        <f t="shared" si="19"/>
        <v>2.862602841631201E-4</v>
      </c>
      <c r="O28" s="3">
        <f t="shared" si="2"/>
        <v>445.609727163343</v>
      </c>
      <c r="P28" s="3">
        <f t="shared" si="3"/>
        <v>222.8048635816715</v>
      </c>
      <c r="Q28" s="38">
        <f t="shared" si="13"/>
        <v>44.560972716334305</v>
      </c>
      <c r="R28" s="38">
        <f t="shared" si="4"/>
        <v>222.8048635816715</v>
      </c>
      <c r="S28" s="38">
        <f t="shared" si="14"/>
        <v>1710222.8048635817</v>
      </c>
      <c r="T28" s="38">
        <f t="shared" si="15"/>
        <v>48.120741846487171</v>
      </c>
      <c r="U28" s="39">
        <f t="shared" si="16"/>
        <v>0.10798853551248445</v>
      </c>
      <c r="V28" s="38">
        <f t="shared" si="5"/>
        <v>8.9121945432668603</v>
      </c>
      <c r="W28" s="3">
        <f t="shared" si="6"/>
        <v>0</v>
      </c>
      <c r="X28" s="3">
        <f t="shared" si="7"/>
        <v>1.7824389086533721</v>
      </c>
      <c r="Y28" s="3">
        <f t="shared" si="27"/>
        <v>16762.445924461193</v>
      </c>
      <c r="Z28" s="3">
        <f t="shared" si="27"/>
        <v>8381.2229622305967</v>
      </c>
      <c r="AA28" s="3">
        <f t="shared" si="20"/>
        <v>44468381.22296223</v>
      </c>
      <c r="AB28" s="3">
        <f t="shared" si="24"/>
        <v>1810.0323052032034</v>
      </c>
      <c r="AC28" s="3">
        <f t="shared" si="25"/>
        <v>335.2489184892238</v>
      </c>
      <c r="AD28" s="3">
        <f t="shared" si="26"/>
        <v>67.049783697844759</v>
      </c>
    </row>
    <row r="29" spans="1:30" x14ac:dyDescent="0.55000000000000004">
      <c r="A29" s="33"/>
      <c r="E29">
        <v>27</v>
      </c>
      <c r="F29">
        <f t="shared" si="8"/>
        <v>79.5</v>
      </c>
      <c r="G29">
        <f t="shared" si="9"/>
        <v>1.5236139630390144</v>
      </c>
      <c r="H29" s="15">
        <f t="shared" si="0"/>
        <v>15.606</v>
      </c>
      <c r="I29" s="14">
        <f t="shared" si="10"/>
        <v>2.7378947368421052E-7</v>
      </c>
      <c r="J29" s="14">
        <f t="shared" si="11"/>
        <v>0.99969830732131615</v>
      </c>
      <c r="K29" s="14">
        <f t="shared" si="18"/>
        <v>7.6146800090937106E-6</v>
      </c>
      <c r="L29" s="14" t="str">
        <f t="shared" si="12"/>
        <v>Epidemic ongoing</v>
      </c>
      <c r="M29" s="14">
        <f t="shared" si="1"/>
        <v>8.2230040952450318E-7</v>
      </c>
      <c r="N29" s="14">
        <f t="shared" si="19"/>
        <v>2.940779986747577E-4</v>
      </c>
      <c r="O29" s="3">
        <f t="shared" si="2"/>
        <v>434.03676051834151</v>
      </c>
      <c r="P29" s="3">
        <f t="shared" si="3"/>
        <v>217.01838025917075</v>
      </c>
      <c r="Q29" s="38">
        <f t="shared" si="13"/>
        <v>43.403676051834154</v>
      </c>
      <c r="R29" s="38">
        <f t="shared" si="4"/>
        <v>217.01838025917075</v>
      </c>
      <c r="S29" s="38">
        <f t="shared" si="14"/>
        <v>1710217.0183802592</v>
      </c>
      <c r="T29" s="38">
        <f t="shared" si="15"/>
        <v>46.871123342896681</v>
      </c>
      <c r="U29" s="39">
        <f t="shared" si="16"/>
        <v>0.1079888332198443</v>
      </c>
      <c r="V29" s="38">
        <f t="shared" si="5"/>
        <v>8.68073521036683</v>
      </c>
      <c r="W29" s="3">
        <f t="shared" si="6"/>
        <v>0</v>
      </c>
      <c r="X29" s="3">
        <f t="shared" si="7"/>
        <v>1.736147042073366</v>
      </c>
      <c r="Y29" s="3">
        <f t="shared" si="27"/>
        <v>17196.482684979535</v>
      </c>
      <c r="Z29" s="3">
        <f t="shared" si="27"/>
        <v>8598.2413424897677</v>
      </c>
      <c r="AA29" s="3">
        <f t="shared" si="20"/>
        <v>46178598.241342492</v>
      </c>
      <c r="AB29" s="3">
        <f t="shared" si="24"/>
        <v>1856.9034285461</v>
      </c>
      <c r="AC29" s="3">
        <f t="shared" si="25"/>
        <v>343.92965369959063</v>
      </c>
      <c r="AD29" s="3">
        <f t="shared" si="26"/>
        <v>68.785930739918129</v>
      </c>
    </row>
    <row r="30" spans="1:30" x14ac:dyDescent="0.55000000000000004">
      <c r="A30" s="33"/>
      <c r="E30">
        <v>28</v>
      </c>
      <c r="F30">
        <f t="shared" si="8"/>
        <v>82.5</v>
      </c>
      <c r="G30">
        <f t="shared" si="9"/>
        <v>1.5811088295687885</v>
      </c>
      <c r="H30" s="15">
        <f t="shared" si="0"/>
        <v>15.606</v>
      </c>
      <c r="I30" s="14">
        <f t="shared" si="10"/>
        <v>2.7378947368421052E-7</v>
      </c>
      <c r="J30" s="14">
        <f t="shared" si="11"/>
        <v>0.99969088334873335</v>
      </c>
      <c r="K30" s="14">
        <f t="shared" si="18"/>
        <v>7.423972582798477E-6</v>
      </c>
      <c r="L30" s="14" t="str">
        <f t="shared" si="12"/>
        <v>Epidemic ongoing</v>
      </c>
      <c r="M30" s="14">
        <f t="shared" si="1"/>
        <v>8.0170821306865194E-7</v>
      </c>
      <c r="N30" s="14">
        <f t="shared" si="19"/>
        <v>3.0169267868385141E-4</v>
      </c>
      <c r="O30" s="3">
        <f t="shared" si="2"/>
        <v>423.16643721951317</v>
      </c>
      <c r="P30" s="3">
        <f t="shared" si="3"/>
        <v>211.58321860975659</v>
      </c>
      <c r="Q30" s="38">
        <f t="shared" si="13"/>
        <v>42.316643721951323</v>
      </c>
      <c r="R30" s="38">
        <f t="shared" si="4"/>
        <v>211.58321860975659</v>
      </c>
      <c r="S30" s="38">
        <f t="shared" si="14"/>
        <v>1710211.5832186097</v>
      </c>
      <c r="T30" s="38">
        <f t="shared" si="15"/>
        <v>45.697368144913156</v>
      </c>
      <c r="U30" s="39">
        <f t="shared" si="16"/>
        <v>0.10798911285397647</v>
      </c>
      <c r="V30" s="38">
        <f t="shared" si="5"/>
        <v>8.4633287443902638</v>
      </c>
      <c r="W30" s="3">
        <f t="shared" si="6"/>
        <v>0</v>
      </c>
      <c r="X30" s="3">
        <f t="shared" si="7"/>
        <v>1.6926657488780528</v>
      </c>
      <c r="Y30" s="3">
        <f t="shared" si="27"/>
        <v>17619.649122199047</v>
      </c>
      <c r="Z30" s="3">
        <f t="shared" si="27"/>
        <v>8809.8245610995236</v>
      </c>
      <c r="AA30" s="3">
        <f t="shared" si="20"/>
        <v>47888809.824561104</v>
      </c>
      <c r="AB30" s="3">
        <f t="shared" si="24"/>
        <v>1902.6007966910131</v>
      </c>
      <c r="AC30" s="3">
        <f t="shared" si="25"/>
        <v>352.39298244398088</v>
      </c>
      <c r="AD30" s="3">
        <f t="shared" si="26"/>
        <v>70.478596488796185</v>
      </c>
    </row>
    <row r="31" spans="1:30" x14ac:dyDescent="0.55000000000000004">
      <c r="A31" s="33"/>
      <c r="E31">
        <v>29</v>
      </c>
      <c r="F31">
        <f t="shared" si="8"/>
        <v>85.5</v>
      </c>
      <c r="G31">
        <f t="shared" si="9"/>
        <v>1.6386036960985626</v>
      </c>
      <c r="H31" s="15">
        <f t="shared" si="0"/>
        <v>15.606</v>
      </c>
      <c r="I31" s="14">
        <f t="shared" si="10"/>
        <v>2.7378947368421052E-7</v>
      </c>
      <c r="J31" s="14">
        <f t="shared" si="11"/>
        <v>0.99968363850407638</v>
      </c>
      <c r="K31" s="14">
        <f t="shared" si="18"/>
        <v>7.2448446569728375E-6</v>
      </c>
      <c r="L31" s="14" t="str">
        <f t="shared" si="12"/>
        <v>Epidemic ongoing</v>
      </c>
      <c r="M31" s="14">
        <f t="shared" si="1"/>
        <v>7.8236625017864442E-7</v>
      </c>
      <c r="N31" s="14">
        <f t="shared" si="19"/>
        <v>3.0911665126664989E-4</v>
      </c>
      <c r="O31" s="3">
        <f t="shared" si="2"/>
        <v>412.95614544745172</v>
      </c>
      <c r="P31" s="3">
        <f t="shared" si="3"/>
        <v>206.47807272372586</v>
      </c>
      <c r="Q31" s="38">
        <f t="shared" si="13"/>
        <v>41.295614544745177</v>
      </c>
      <c r="R31" s="38">
        <f t="shared" si="4"/>
        <v>206.47807272372586</v>
      </c>
      <c r="S31" s="38">
        <f t="shared" si="14"/>
        <v>1710206.4780727238</v>
      </c>
      <c r="T31" s="38">
        <f t="shared" si="15"/>
        <v>44.59487626018273</v>
      </c>
      <c r="U31" s="39">
        <f t="shared" si="16"/>
        <v>0.10798937551071604</v>
      </c>
      <c r="V31" s="38">
        <f t="shared" si="5"/>
        <v>8.2591229089490348</v>
      </c>
      <c r="W31" s="3">
        <f t="shared" si="6"/>
        <v>0</v>
      </c>
      <c r="X31" s="3">
        <f t="shared" si="7"/>
        <v>1.651824581789807</v>
      </c>
      <c r="Y31" s="3">
        <f t="shared" si="27"/>
        <v>18032.605267646501</v>
      </c>
      <c r="Z31" s="3">
        <f t="shared" si="27"/>
        <v>9016.3026338232503</v>
      </c>
      <c r="AA31" s="3">
        <f t="shared" si="20"/>
        <v>49599016.302633829</v>
      </c>
      <c r="AB31" s="3">
        <f t="shared" si="24"/>
        <v>1947.1956729511958</v>
      </c>
      <c r="AC31" s="3">
        <f t="shared" si="25"/>
        <v>360.65210535292994</v>
      </c>
      <c r="AD31" s="3">
        <f t="shared" si="26"/>
        <v>72.130421070585996</v>
      </c>
    </row>
    <row r="32" spans="1:30" x14ac:dyDescent="0.55000000000000004">
      <c r="A32" s="33"/>
      <c r="E32">
        <v>30</v>
      </c>
      <c r="F32">
        <f t="shared" si="8"/>
        <v>88.5</v>
      </c>
      <c r="G32">
        <f t="shared" si="9"/>
        <v>1.6960985626283367</v>
      </c>
      <c r="H32" s="15">
        <f t="shared" si="0"/>
        <v>15.606</v>
      </c>
      <c r="I32" s="14">
        <f t="shared" si="10"/>
        <v>2.7378947368421052E-7</v>
      </c>
      <c r="J32" s="14">
        <f t="shared" si="11"/>
        <v>0.99967656191027277</v>
      </c>
      <c r="K32" s="14">
        <f t="shared" si="18"/>
        <v>7.0765938036121412E-6</v>
      </c>
      <c r="L32" s="14" t="str">
        <f t="shared" si="12"/>
        <v>Epidemic ongoing</v>
      </c>
      <c r="M32" s="14">
        <f t="shared" si="1"/>
        <v>7.6419869145465377E-7</v>
      </c>
      <c r="N32" s="14">
        <f t="shared" si="19"/>
        <v>3.1636149592362273E-4</v>
      </c>
      <c r="O32" s="3">
        <f t="shared" si="2"/>
        <v>403.36584680589203</v>
      </c>
      <c r="P32" s="3">
        <f t="shared" si="3"/>
        <v>201.68292340294602</v>
      </c>
      <c r="Q32" s="38">
        <f t="shared" si="13"/>
        <v>40.336584680589205</v>
      </c>
      <c r="R32" s="38">
        <f t="shared" si="4"/>
        <v>201.68292340294602</v>
      </c>
      <c r="S32" s="38">
        <f t="shared" si="14"/>
        <v>1710201.6829234029</v>
      </c>
      <c r="T32" s="38">
        <f t="shared" si="15"/>
        <v>43.559325412915264</v>
      </c>
      <c r="U32" s="39">
        <f t="shared" si="16"/>
        <v>0.10798962221974363</v>
      </c>
      <c r="V32" s="38">
        <f t="shared" si="5"/>
        <v>8.067316936117841</v>
      </c>
      <c r="W32" s="3">
        <f t="shared" si="6"/>
        <v>0</v>
      </c>
      <c r="X32" s="3">
        <f t="shared" si="7"/>
        <v>1.6134633872235682</v>
      </c>
      <c r="Y32" s="3">
        <f t="shared" si="27"/>
        <v>18435.971114452394</v>
      </c>
      <c r="Z32" s="3">
        <f t="shared" si="27"/>
        <v>9217.9855572261968</v>
      </c>
      <c r="AA32" s="3">
        <f t="shared" si="20"/>
        <v>51309217.985557236</v>
      </c>
      <c r="AB32" s="3">
        <f t="shared" si="24"/>
        <v>1990.7549983641111</v>
      </c>
      <c r="AC32" s="3">
        <f t="shared" si="25"/>
        <v>368.71942228904777</v>
      </c>
      <c r="AD32" s="3">
        <f t="shared" si="26"/>
        <v>73.743884457809571</v>
      </c>
    </row>
    <row r="33" spans="1:30" x14ac:dyDescent="0.55000000000000004">
      <c r="A33" s="33"/>
      <c r="E33">
        <v>31</v>
      </c>
      <c r="F33">
        <f t="shared" si="8"/>
        <v>91.5</v>
      </c>
      <c r="G33">
        <f t="shared" si="9"/>
        <v>1.7535934291581108</v>
      </c>
      <c r="H33" s="15">
        <f t="shared" si="0"/>
        <v>15.606</v>
      </c>
      <c r="I33" s="14">
        <f t="shared" si="10"/>
        <v>2.7378947368421052E-7</v>
      </c>
      <c r="J33" s="14">
        <f t="shared" si="11"/>
        <v>0.99966964335023811</v>
      </c>
      <c r="K33" s="14">
        <f t="shared" si="18"/>
        <v>6.9185600346521881E-6</v>
      </c>
      <c r="L33" s="14" t="str">
        <f t="shared" si="12"/>
        <v>Epidemic ongoing</v>
      </c>
      <c r="M33" s="14">
        <f t="shared" si="1"/>
        <v>7.471342876763668E-7</v>
      </c>
      <c r="N33" s="14">
        <f t="shared" si="19"/>
        <v>3.2343808972723487E-4</v>
      </c>
      <c r="O33" s="3">
        <f t="shared" si="2"/>
        <v>394.35792197517469</v>
      </c>
      <c r="P33" s="3">
        <f t="shared" si="3"/>
        <v>197.17896098758735</v>
      </c>
      <c r="Q33" s="38">
        <f t="shared" si="13"/>
        <v>39.435792197517472</v>
      </c>
      <c r="R33" s="38">
        <f t="shared" si="4"/>
        <v>197.17896098758735</v>
      </c>
      <c r="S33" s="38">
        <f t="shared" si="14"/>
        <v>1710197.1789609876</v>
      </c>
      <c r="T33" s="38">
        <f t="shared" si="15"/>
        <v>42.586654397552905</v>
      </c>
      <c r="U33" s="39">
        <f t="shared" si="16"/>
        <v>0.10798985394855029</v>
      </c>
      <c r="V33" s="38">
        <f t="shared" si="5"/>
        <v>7.8871584395034944</v>
      </c>
      <c r="W33" s="3">
        <f t="shared" si="6"/>
        <v>0</v>
      </c>
      <c r="X33" s="3">
        <f t="shared" si="7"/>
        <v>1.5774316879006989</v>
      </c>
      <c r="Y33" s="3">
        <f t="shared" si="27"/>
        <v>18830.329036427567</v>
      </c>
      <c r="Z33" s="3">
        <f t="shared" si="27"/>
        <v>9415.1645182137836</v>
      </c>
      <c r="AA33" s="3">
        <f t="shared" si="20"/>
        <v>53019415.164518222</v>
      </c>
      <c r="AB33" s="3">
        <f t="shared" si="24"/>
        <v>2033.3416527616639</v>
      </c>
      <c r="AC33" s="3">
        <f t="shared" si="25"/>
        <v>376.60658072855125</v>
      </c>
      <c r="AD33" s="3">
        <f t="shared" si="26"/>
        <v>75.32131614571027</v>
      </c>
    </row>
    <row r="34" spans="1:30" x14ac:dyDescent="0.55000000000000004">
      <c r="A34" s="33"/>
      <c r="E34">
        <v>32</v>
      </c>
      <c r="F34">
        <f t="shared" si="8"/>
        <v>94.5</v>
      </c>
      <c r="G34">
        <f t="shared" si="9"/>
        <v>1.8110882956878851</v>
      </c>
      <c r="H34" s="15">
        <f t="shared" si="0"/>
        <v>15.606</v>
      </c>
      <c r="I34" s="14">
        <f t="shared" si="10"/>
        <v>2.7378947368421052E-7</v>
      </c>
      <c r="J34" s="14">
        <f t="shared" si="11"/>
        <v>0.999662873226982</v>
      </c>
      <c r="K34" s="14">
        <f t="shared" si="18"/>
        <v>6.7701232561168112E-6</v>
      </c>
      <c r="L34" s="14" t="str">
        <f t="shared" si="12"/>
        <v>Epidemic ongoing</v>
      </c>
      <c r="M34" s="14">
        <f t="shared" si="1"/>
        <v>7.3110609521061893E-7</v>
      </c>
      <c r="N34" s="14">
        <f t="shared" si="19"/>
        <v>3.3035664976188706E-4</v>
      </c>
      <c r="O34" s="3">
        <f t="shared" si="2"/>
        <v>385.89702559865822</v>
      </c>
      <c r="P34" s="3">
        <f t="shared" si="3"/>
        <v>192.94851279932911</v>
      </c>
      <c r="Q34" s="38">
        <f t="shared" si="13"/>
        <v>38.589702559865827</v>
      </c>
      <c r="R34" s="38">
        <f t="shared" si="4"/>
        <v>192.94851279932911</v>
      </c>
      <c r="S34" s="38">
        <f t="shared" si="14"/>
        <v>1710192.9485127993</v>
      </c>
      <c r="T34" s="38">
        <f t="shared" si="15"/>
        <v>41.673047427005272</v>
      </c>
      <c r="U34" s="39">
        <f t="shared" si="16"/>
        <v>0.10799007160616522</v>
      </c>
      <c r="V34" s="38">
        <f t="shared" si="5"/>
        <v>7.7179405119731648</v>
      </c>
      <c r="W34" s="3">
        <f t="shared" si="6"/>
        <v>0</v>
      </c>
      <c r="X34" s="3">
        <f t="shared" si="7"/>
        <v>1.543588102394633</v>
      </c>
      <c r="Y34" s="3">
        <f t="shared" si="27"/>
        <v>19216.226062026224</v>
      </c>
      <c r="Z34" s="3">
        <f t="shared" si="27"/>
        <v>9608.113031013112</v>
      </c>
      <c r="AA34" s="3">
        <f t="shared" si="20"/>
        <v>54729608.113031022</v>
      </c>
      <c r="AB34" s="3">
        <f t="shared" si="24"/>
        <v>2075.0147001886694</v>
      </c>
      <c r="AC34" s="3">
        <f t="shared" si="25"/>
        <v>384.3245212405244</v>
      </c>
      <c r="AD34" s="3">
        <f t="shared" si="26"/>
        <v>76.864904248104907</v>
      </c>
    </row>
    <row r="35" spans="1:30" x14ac:dyDescent="0.55000000000000004">
      <c r="A35" s="33"/>
      <c r="E35">
        <v>33</v>
      </c>
      <c r="F35">
        <f t="shared" si="8"/>
        <v>97.5</v>
      </c>
      <c r="G35">
        <f t="shared" si="9"/>
        <v>1.8685831622176592</v>
      </c>
      <c r="H35" s="15">
        <f t="shared" si="0"/>
        <v>15.606</v>
      </c>
      <c r="I35" s="14">
        <f t="shared" si="10"/>
        <v>2.7378947368421052E-7</v>
      </c>
      <c r="J35" s="14">
        <f t="shared" si="11"/>
        <v>0.99965624252611052</v>
      </c>
      <c r="K35" s="14">
        <f t="shared" si="18"/>
        <v>6.6307008714794335E-6</v>
      </c>
      <c r="L35" s="14" t="str">
        <f t="shared" si="12"/>
        <v>Epidemic ongoing</v>
      </c>
      <c r="M35" s="14">
        <f t="shared" si="1"/>
        <v>7.160512174939303E-7</v>
      </c>
      <c r="N35" s="14">
        <f t="shared" si="19"/>
        <v>3.3712677301800387E-4</v>
      </c>
      <c r="O35" s="3">
        <f t="shared" si="2"/>
        <v>377.94994967432774</v>
      </c>
      <c r="P35" s="3">
        <f t="shared" si="3"/>
        <v>188.97497483716387</v>
      </c>
      <c r="Q35" s="38">
        <f t="shared" si="13"/>
        <v>37.794994967432778</v>
      </c>
      <c r="R35" s="38">
        <f t="shared" si="4"/>
        <v>188.97497483716387</v>
      </c>
      <c r="S35" s="38">
        <f t="shared" si="14"/>
        <v>1710188.9749748372</v>
      </c>
      <c r="T35" s="38">
        <f t="shared" si="15"/>
        <v>40.814919397154029</v>
      </c>
      <c r="U35" s="39">
        <f t="shared" si="16"/>
        <v>0.10799027604666561</v>
      </c>
      <c r="V35" s="38">
        <f t="shared" si="5"/>
        <v>7.5589989934865551</v>
      </c>
      <c r="W35" s="3">
        <f t="shared" si="6"/>
        <v>0</v>
      </c>
      <c r="X35" s="3">
        <f t="shared" si="7"/>
        <v>1.5117997986973111</v>
      </c>
      <c r="Y35" s="3">
        <f t="shared" si="27"/>
        <v>19594.176011700551</v>
      </c>
      <c r="Z35" s="3">
        <f t="shared" si="27"/>
        <v>9797.0880058502753</v>
      </c>
      <c r="AA35" s="3">
        <f t="shared" si="20"/>
        <v>56439797.088005856</v>
      </c>
      <c r="AB35" s="3">
        <f t="shared" si="24"/>
        <v>2115.8296195858234</v>
      </c>
      <c r="AC35" s="3">
        <f t="shared" si="25"/>
        <v>391.88352023401097</v>
      </c>
      <c r="AD35" s="3">
        <f t="shared" si="26"/>
        <v>78.376704046802217</v>
      </c>
    </row>
    <row r="36" spans="1:30" x14ac:dyDescent="0.55000000000000004">
      <c r="A36" s="33"/>
      <c r="E36">
        <v>34</v>
      </c>
      <c r="F36">
        <f t="shared" si="8"/>
        <v>100.5</v>
      </c>
      <c r="G36">
        <f t="shared" si="9"/>
        <v>1.9260780287474333</v>
      </c>
      <c r="H36" s="15">
        <f t="shared" si="0"/>
        <v>15.606</v>
      </c>
      <c r="I36" s="14">
        <f t="shared" si="10"/>
        <v>2.7378947368421052E-7</v>
      </c>
      <c r="J36" s="14">
        <f t="shared" si="11"/>
        <v>0.99964974278058194</v>
      </c>
      <c r="K36" s="14">
        <f t="shared" si="18"/>
        <v>6.4997455285764616E-6</v>
      </c>
      <c r="L36" s="14" t="str">
        <f t="shared" si="12"/>
        <v>Epidemic ongoing</v>
      </c>
      <c r="M36" s="14">
        <f t="shared" si="1"/>
        <v>7.0191056198295822E-7</v>
      </c>
      <c r="N36" s="14">
        <f t="shared" si="19"/>
        <v>3.437574738894833E-4</v>
      </c>
      <c r="O36" s="3">
        <f t="shared" si="2"/>
        <v>370.4854951288583</v>
      </c>
      <c r="P36" s="3">
        <f t="shared" si="3"/>
        <v>185.24274756442915</v>
      </c>
      <c r="Q36" s="38">
        <f t="shared" si="13"/>
        <v>37.048549512885835</v>
      </c>
      <c r="R36" s="38">
        <f t="shared" si="4"/>
        <v>185.24274756442915</v>
      </c>
      <c r="S36" s="38">
        <f t="shared" si="14"/>
        <v>1710185.2427475643</v>
      </c>
      <c r="T36" s="38">
        <f t="shared" si="15"/>
        <v>40.008902033028619</v>
      </c>
      <c r="U36" s="39">
        <f t="shared" si="16"/>
        <v>0.10799046807247649</v>
      </c>
      <c r="V36" s="38">
        <f t="shared" si="5"/>
        <v>7.4097099025771662</v>
      </c>
      <c r="W36" s="3">
        <f t="shared" si="6"/>
        <v>0</v>
      </c>
      <c r="X36" s="3">
        <f t="shared" si="7"/>
        <v>1.4819419805154332</v>
      </c>
      <c r="Y36" s="3">
        <f t="shared" ref="Y36:Z51" si="28">O36+Y35</f>
        <v>19964.661506829409</v>
      </c>
      <c r="Z36" s="3">
        <f t="shared" si="28"/>
        <v>9982.3307534147043</v>
      </c>
      <c r="AA36" s="3">
        <f t="shared" si="20"/>
        <v>58149982.330753423</v>
      </c>
      <c r="AB36" s="3">
        <f t="shared" si="24"/>
        <v>2155.8385216188522</v>
      </c>
      <c r="AC36" s="3">
        <f t="shared" si="25"/>
        <v>399.29323013658814</v>
      </c>
      <c r="AD36" s="3">
        <f t="shared" si="26"/>
        <v>79.858646027317647</v>
      </c>
    </row>
    <row r="37" spans="1:30" x14ac:dyDescent="0.55000000000000004">
      <c r="A37" s="33"/>
      <c r="E37">
        <v>35</v>
      </c>
      <c r="F37">
        <f t="shared" si="8"/>
        <v>103.5</v>
      </c>
      <c r="G37">
        <f t="shared" si="9"/>
        <v>1.9835728952772074</v>
      </c>
      <c r="H37" s="15">
        <f t="shared" si="0"/>
        <v>15.606</v>
      </c>
      <c r="I37" s="14">
        <f t="shared" si="10"/>
        <v>2.7378947368421052E-7</v>
      </c>
      <c r="J37" s="14">
        <f t="shared" si="11"/>
        <v>0.99964336603758253</v>
      </c>
      <c r="K37" s="14">
        <f t="shared" si="18"/>
        <v>6.3767429994143754E-6</v>
      </c>
      <c r="L37" s="14" t="str">
        <f t="shared" si="12"/>
        <v>Epidemic ongoing</v>
      </c>
      <c r="M37" s="14">
        <f t="shared" si="1"/>
        <v>6.886286114258944E-7</v>
      </c>
      <c r="N37" s="14">
        <f t="shared" si="19"/>
        <v>3.5025721941805976E-4</v>
      </c>
      <c r="O37" s="3">
        <f t="shared" si="2"/>
        <v>363.4743509666194</v>
      </c>
      <c r="P37" s="3">
        <f t="shared" si="3"/>
        <v>181.7371754833097</v>
      </c>
      <c r="Q37" s="38">
        <f t="shared" si="13"/>
        <v>36.34743509666194</v>
      </c>
      <c r="R37" s="38">
        <f t="shared" si="4"/>
        <v>181.7371754833097</v>
      </c>
      <c r="S37" s="38">
        <f t="shared" si="14"/>
        <v>1710181.7371754833</v>
      </c>
      <c r="T37" s="38">
        <f t="shared" si="15"/>
        <v>39.251830851275976</v>
      </c>
      <c r="U37" s="39">
        <f t="shared" si="16"/>
        <v>0.10799064843747605</v>
      </c>
      <c r="V37" s="38">
        <f t="shared" si="5"/>
        <v>7.2694870193323879</v>
      </c>
      <c r="W37" s="3">
        <f t="shared" si="6"/>
        <v>0</v>
      </c>
      <c r="X37" s="3">
        <f t="shared" si="7"/>
        <v>1.4538974038664776</v>
      </c>
      <c r="Y37" s="3">
        <f t="shared" si="28"/>
        <v>20328.135857796027</v>
      </c>
      <c r="Z37" s="3">
        <f t="shared" si="28"/>
        <v>10164.067928898014</v>
      </c>
      <c r="AA37" s="3">
        <f t="shared" si="20"/>
        <v>59860164.06792891</v>
      </c>
      <c r="AB37" s="3">
        <f t="shared" si="24"/>
        <v>2195.090352470128</v>
      </c>
      <c r="AC37" s="3">
        <f t="shared" si="25"/>
        <v>406.5627171559205</v>
      </c>
      <c r="AD37" s="3">
        <f t="shared" si="26"/>
        <v>81.312543431184125</v>
      </c>
    </row>
    <row r="38" spans="1:30" x14ac:dyDescent="0.55000000000000004">
      <c r="A38" s="33"/>
      <c r="E38">
        <v>36</v>
      </c>
      <c r="F38">
        <f t="shared" si="8"/>
        <v>106.5</v>
      </c>
      <c r="G38">
        <f t="shared" si="9"/>
        <v>2.0410677618069815</v>
      </c>
      <c r="H38" s="15">
        <f t="shared" si="0"/>
        <v>15.606</v>
      </c>
      <c r="I38" s="14">
        <f t="shared" si="10"/>
        <v>2.7378947368421052E-7</v>
      </c>
      <c r="J38" s="14">
        <f t="shared" si="11"/>
        <v>0.99963710482739532</v>
      </c>
      <c r="K38" s="14">
        <f t="shared" si="18"/>
        <v>6.261210187208377E-6</v>
      </c>
      <c r="L38" s="14" t="str">
        <f t="shared" si="12"/>
        <v>Epidemic ongoing</v>
      </c>
      <c r="M38" s="14">
        <f t="shared" si="1"/>
        <v>6.7615320884685175E-7</v>
      </c>
      <c r="N38" s="14">
        <f t="shared" si="19"/>
        <v>3.5663396241747414E-4</v>
      </c>
      <c r="O38" s="3">
        <f t="shared" si="2"/>
        <v>356.88898067087746</v>
      </c>
      <c r="P38" s="3">
        <f t="shared" si="3"/>
        <v>178.44449033543873</v>
      </c>
      <c r="Q38" s="38">
        <f t="shared" si="13"/>
        <v>35.688898067087749</v>
      </c>
      <c r="R38" s="38">
        <f t="shared" si="4"/>
        <v>178.44449033543873</v>
      </c>
      <c r="S38" s="38">
        <f t="shared" si="14"/>
        <v>1710178.4444903354</v>
      </c>
      <c r="T38" s="38">
        <f t="shared" si="15"/>
        <v>38.540732904270548</v>
      </c>
      <c r="U38" s="39">
        <f t="shared" si="16"/>
        <v>0.10799081784991496</v>
      </c>
      <c r="V38" s="38">
        <f t="shared" si="5"/>
        <v>7.1377796134175497</v>
      </c>
      <c r="W38" s="3">
        <f t="shared" si="6"/>
        <v>0</v>
      </c>
      <c r="X38" s="3">
        <f t="shared" si="7"/>
        <v>1.4275559226835099</v>
      </c>
      <c r="Y38" s="3">
        <f t="shared" si="28"/>
        <v>20685.024838466903</v>
      </c>
      <c r="Z38" s="3">
        <f t="shared" si="28"/>
        <v>10342.512419233452</v>
      </c>
      <c r="AA38" s="3">
        <f t="shared" si="20"/>
        <v>61570342.512419246</v>
      </c>
      <c r="AB38" s="3">
        <f t="shared" si="24"/>
        <v>2233.6310853743985</v>
      </c>
      <c r="AC38" s="3">
        <f t="shared" si="25"/>
        <v>413.70049676933803</v>
      </c>
      <c r="AD38" s="3">
        <f t="shared" si="26"/>
        <v>82.740099353867635</v>
      </c>
    </row>
    <row r="39" spans="1:30" x14ac:dyDescent="0.55000000000000004">
      <c r="A39" s="33"/>
      <c r="E39">
        <v>37</v>
      </c>
      <c r="F39">
        <f t="shared" si="8"/>
        <v>109.5</v>
      </c>
      <c r="G39">
        <f t="shared" si="9"/>
        <v>2.0985626283367558</v>
      </c>
      <c r="H39" s="15">
        <f t="shared" si="0"/>
        <v>15.606</v>
      </c>
      <c r="I39" s="14">
        <f t="shared" si="10"/>
        <v>2.7378947368421052E-7</v>
      </c>
      <c r="J39" s="14">
        <f t="shared" si="11"/>
        <v>0.9996309521341441</v>
      </c>
      <c r="K39" s="14">
        <f t="shared" si="18"/>
        <v>6.1526932512157018E-6</v>
      </c>
      <c r="L39" s="14" t="str">
        <f t="shared" si="12"/>
        <v>Epidemic ongoing</v>
      </c>
      <c r="M39" s="14">
        <f t="shared" si="1"/>
        <v>6.6443535522727733E-7</v>
      </c>
      <c r="N39" s="14">
        <f t="shared" si="19"/>
        <v>3.6289517260468251E-4</v>
      </c>
      <c r="O39" s="3">
        <f t="shared" si="2"/>
        <v>350.70351531929498</v>
      </c>
      <c r="P39" s="3">
        <f t="shared" si="3"/>
        <v>175.35175765964749</v>
      </c>
      <c r="Q39" s="38">
        <f t="shared" si="13"/>
        <v>35.070351531929497</v>
      </c>
      <c r="R39" s="38">
        <f t="shared" si="4"/>
        <v>175.35175765964749</v>
      </c>
      <c r="S39" s="38">
        <f t="shared" si="14"/>
        <v>1710175.3517576596</v>
      </c>
      <c r="T39" s="38">
        <f t="shared" si="15"/>
        <v>37.872815247954804</v>
      </c>
      <c r="U39" s="39">
        <f t="shared" si="16"/>
        <v>0.10799097697516327</v>
      </c>
      <c r="V39" s="38">
        <f t="shared" si="5"/>
        <v>7.0140703063859</v>
      </c>
      <c r="W39" s="3">
        <f t="shared" si="6"/>
        <v>0</v>
      </c>
      <c r="X39" s="3">
        <f t="shared" si="7"/>
        <v>1.40281406127718</v>
      </c>
      <c r="Y39" s="3">
        <f t="shared" si="28"/>
        <v>21035.728353786199</v>
      </c>
      <c r="Z39" s="3">
        <f t="shared" si="28"/>
        <v>10517.864176893099</v>
      </c>
      <c r="AA39" s="3">
        <f t="shared" si="20"/>
        <v>63280517.864176907</v>
      </c>
      <c r="AB39" s="3">
        <f t="shared" si="24"/>
        <v>2271.5039006223533</v>
      </c>
      <c r="AC39" s="3">
        <f t="shared" si="25"/>
        <v>420.71456707572395</v>
      </c>
      <c r="AD39" s="3">
        <f t="shared" si="26"/>
        <v>84.142913415144818</v>
      </c>
    </row>
    <row r="40" spans="1:30" x14ac:dyDescent="0.55000000000000004">
      <c r="A40" s="34"/>
      <c r="E40">
        <v>38</v>
      </c>
      <c r="F40">
        <f t="shared" si="8"/>
        <v>112.5</v>
      </c>
      <c r="G40">
        <f t="shared" si="9"/>
        <v>2.1560574948665296</v>
      </c>
      <c r="H40" s="15">
        <f t="shared" si="0"/>
        <v>15.606</v>
      </c>
      <c r="I40" s="14">
        <f t="shared" si="10"/>
        <v>2.7378947368421052E-7</v>
      </c>
      <c r="J40" s="14">
        <f t="shared" si="11"/>
        <v>0.99962490136830029</v>
      </c>
      <c r="K40" s="14">
        <f t="shared" si="18"/>
        <v>6.0507658438124778E-6</v>
      </c>
      <c r="L40" s="14" t="str">
        <f t="shared" si="12"/>
        <v>Epidemic ongoing</v>
      </c>
      <c r="M40" s="14">
        <f t="shared" si="1"/>
        <v>6.5342901928765883E-7</v>
      </c>
      <c r="N40" s="14">
        <f t="shared" si="19"/>
        <v>3.6904786585589822E-4</v>
      </c>
      <c r="O40" s="3">
        <f t="shared" si="2"/>
        <v>344.89365309731124</v>
      </c>
      <c r="P40" s="3">
        <f t="shared" si="3"/>
        <v>172.44682654865562</v>
      </c>
      <c r="Q40" s="38">
        <f t="shared" si="13"/>
        <v>34.489365309731127</v>
      </c>
      <c r="R40" s="38">
        <f t="shared" si="4"/>
        <v>172.44682654865562</v>
      </c>
      <c r="S40" s="38">
        <f t="shared" si="14"/>
        <v>1710172.4468265485</v>
      </c>
      <c r="T40" s="38">
        <f t="shared" si="15"/>
        <v>37.245454099396554</v>
      </c>
      <c r="U40" s="39">
        <f t="shared" si="16"/>
        <v>0.10799112643829314</v>
      </c>
      <c r="V40" s="38">
        <f t="shared" si="5"/>
        <v>6.8978730619462247</v>
      </c>
      <c r="W40" s="3">
        <f t="shared" si="6"/>
        <v>0</v>
      </c>
      <c r="X40" s="3">
        <f t="shared" si="7"/>
        <v>1.3795746123892449</v>
      </c>
      <c r="Y40" s="3">
        <f t="shared" si="28"/>
        <v>21380.62200688351</v>
      </c>
      <c r="Z40" s="3">
        <f t="shared" si="28"/>
        <v>10690.311003441755</v>
      </c>
      <c r="AA40" s="3">
        <f t="shared" si="20"/>
        <v>64990690.311003454</v>
      </c>
      <c r="AB40" s="3">
        <f t="shared" si="24"/>
        <v>2308.74935472175</v>
      </c>
      <c r="AC40" s="3">
        <f t="shared" si="25"/>
        <v>427.61244013767015</v>
      </c>
      <c r="AD40" s="3">
        <f t="shared" si="26"/>
        <v>85.522488027534067</v>
      </c>
    </row>
    <row r="41" spans="1:30" x14ac:dyDescent="0.55000000000000004">
      <c r="A41" s="33"/>
      <c r="E41">
        <v>39</v>
      </c>
      <c r="F41">
        <f t="shared" si="8"/>
        <v>115.5</v>
      </c>
      <c r="G41">
        <f t="shared" si="9"/>
        <v>2.213552361396304</v>
      </c>
      <c r="H41" s="15">
        <f t="shared" si="0"/>
        <v>15.606</v>
      </c>
      <c r="I41" s="14">
        <f t="shared" si="10"/>
        <v>2.7378947368421052E-7</v>
      </c>
      <c r="J41" s="14">
        <f t="shared" si="11"/>
        <v>0.99961894634084725</v>
      </c>
      <c r="K41" s="14">
        <f t="shared" si="18"/>
        <v>5.9550274530417724E-6</v>
      </c>
      <c r="L41" s="14" t="str">
        <f t="shared" si="12"/>
        <v>Epidemic ongoing</v>
      </c>
      <c r="M41" s="14">
        <f t="shared" si="1"/>
        <v>6.4309095864060853E-7</v>
      </c>
      <c r="N41" s="14">
        <f t="shared" si="19"/>
        <v>3.7509863169971069E-4</v>
      </c>
      <c r="O41" s="3">
        <f t="shared" si="2"/>
        <v>339.43656482338105</v>
      </c>
      <c r="P41" s="3">
        <f t="shared" si="3"/>
        <v>169.71828241169052</v>
      </c>
      <c r="Q41" s="38">
        <f t="shared" si="13"/>
        <v>33.943656482338106</v>
      </c>
      <c r="R41" s="38">
        <f t="shared" si="4"/>
        <v>169.71828241169052</v>
      </c>
      <c r="S41" s="38">
        <f t="shared" si="14"/>
        <v>1710169.7182824118</v>
      </c>
      <c r="T41" s="38">
        <f t="shared" si="15"/>
        <v>36.656184642514688</v>
      </c>
      <c r="U41" s="39">
        <f t="shared" si="16"/>
        <v>0.10799126682650702</v>
      </c>
      <c r="V41" s="38">
        <f t="shared" si="5"/>
        <v>6.7887312964676214</v>
      </c>
      <c r="W41" s="3">
        <f t="shared" si="6"/>
        <v>0</v>
      </c>
      <c r="X41" s="3">
        <f t="shared" si="7"/>
        <v>1.3577462592935243</v>
      </c>
      <c r="Y41" s="3">
        <f t="shared" si="28"/>
        <v>21720.05857170689</v>
      </c>
      <c r="Z41" s="3">
        <f t="shared" si="28"/>
        <v>10860.029285853445</v>
      </c>
      <c r="AA41" s="3">
        <f t="shared" si="20"/>
        <v>66700860.029285863</v>
      </c>
      <c r="AB41" s="3">
        <f t="shared" si="24"/>
        <v>2345.4055393642648</v>
      </c>
      <c r="AC41" s="3">
        <f t="shared" si="25"/>
        <v>434.40117143413778</v>
      </c>
      <c r="AD41" s="3">
        <f t="shared" si="26"/>
        <v>86.880234286827587</v>
      </c>
    </row>
    <row r="42" spans="1:30" x14ac:dyDescent="0.55000000000000004">
      <c r="A42" s="33"/>
      <c r="E42">
        <v>40</v>
      </c>
      <c r="F42">
        <f t="shared" si="8"/>
        <v>118.5</v>
      </c>
      <c r="G42">
        <f t="shared" si="9"/>
        <v>2.2710472279260778</v>
      </c>
      <c r="H42" s="15">
        <f t="shared" si="0"/>
        <v>15.606</v>
      </c>
      <c r="I42" s="14">
        <f t="shared" si="10"/>
        <v>2.7378947368421052E-7</v>
      </c>
      <c r="J42" s="14">
        <f t="shared" si="11"/>
        <v>0.99961308123900317</v>
      </c>
      <c r="K42" s="14">
        <f t="shared" si="18"/>
        <v>5.8651018440825098E-6</v>
      </c>
      <c r="L42" s="14" t="str">
        <f t="shared" si="12"/>
        <v>Epidemic ongoing</v>
      </c>
      <c r="M42" s="14">
        <f t="shared" si="1"/>
        <v>6.3338055161010397E-7</v>
      </c>
      <c r="N42" s="14">
        <f t="shared" si="19"/>
        <v>3.8105365915275247E-4</v>
      </c>
      <c r="O42" s="3">
        <f t="shared" si="2"/>
        <v>334.31080511270306</v>
      </c>
      <c r="P42" s="3">
        <f t="shared" si="3"/>
        <v>167.15540255635153</v>
      </c>
      <c r="Q42" s="38">
        <f t="shared" si="13"/>
        <v>33.431080511270309</v>
      </c>
      <c r="R42" s="38">
        <f t="shared" si="4"/>
        <v>167.15540255635153</v>
      </c>
      <c r="S42" s="38">
        <f t="shared" si="14"/>
        <v>1710167.1554025563</v>
      </c>
      <c r="T42" s="38">
        <f t="shared" si="15"/>
        <v>36.102691441775931</v>
      </c>
      <c r="U42" s="39">
        <f t="shared" si="16"/>
        <v>0.1079913986914212</v>
      </c>
      <c r="V42" s="38">
        <f t="shared" si="5"/>
        <v>6.6862161022540612</v>
      </c>
      <c r="W42" s="3">
        <f t="shared" si="6"/>
        <v>0</v>
      </c>
      <c r="X42" s="3">
        <f t="shared" si="7"/>
        <v>1.3372432204508122</v>
      </c>
      <c r="Y42" s="3">
        <f t="shared" si="28"/>
        <v>22054.369376819592</v>
      </c>
      <c r="Z42" s="3">
        <f t="shared" si="28"/>
        <v>11027.184688409796</v>
      </c>
      <c r="AA42" s="3">
        <f t="shared" si="20"/>
        <v>68411027.184688419</v>
      </c>
      <c r="AB42" s="3">
        <f t="shared" si="24"/>
        <v>2381.5082308060405</v>
      </c>
      <c r="AC42" s="3">
        <f t="shared" si="25"/>
        <v>441.08738753639182</v>
      </c>
      <c r="AD42" s="3">
        <f t="shared" si="26"/>
        <v>88.217477507278403</v>
      </c>
    </row>
    <row r="43" spans="1:30" x14ac:dyDescent="0.55000000000000004">
      <c r="A43" s="33"/>
      <c r="E43">
        <v>41</v>
      </c>
      <c r="F43">
        <f t="shared" si="8"/>
        <v>121.5</v>
      </c>
      <c r="G43">
        <f t="shared" si="9"/>
        <v>2.3285420944558521</v>
      </c>
      <c r="H43" s="15">
        <f t="shared" si="0"/>
        <v>15.606</v>
      </c>
      <c r="I43" s="14">
        <f t="shared" si="10"/>
        <v>2.7378947368421052E-7</v>
      </c>
      <c r="J43" s="14">
        <f t="shared" si="11"/>
        <v>0.99960730060340908</v>
      </c>
      <c r="K43" s="14">
        <f t="shared" si="18"/>
        <v>5.780635594088146E-6</v>
      </c>
      <c r="L43" s="14" t="str">
        <f t="shared" si="12"/>
        <v>Epidemic ongoing</v>
      </c>
      <c r="M43" s="14">
        <f t="shared" si="1"/>
        <v>6.2425963911931287E-7</v>
      </c>
      <c r="N43" s="14">
        <f t="shared" si="19"/>
        <v>3.8691876099683498E-4</v>
      </c>
      <c r="O43" s="3">
        <f t="shared" si="2"/>
        <v>329.49622886302433</v>
      </c>
      <c r="P43" s="3">
        <f t="shared" si="3"/>
        <v>164.74811443151216</v>
      </c>
      <c r="Q43" s="38">
        <f t="shared" si="13"/>
        <v>32.949622886302436</v>
      </c>
      <c r="R43" s="38">
        <f t="shared" si="4"/>
        <v>164.74811443151216</v>
      </c>
      <c r="S43" s="38">
        <f t="shared" si="14"/>
        <v>1710164.7481144315</v>
      </c>
      <c r="T43" s="38">
        <f t="shared" si="15"/>
        <v>35.582799429800836</v>
      </c>
      <c r="U43" s="39">
        <f t="shared" si="16"/>
        <v>0.10799152255121271</v>
      </c>
      <c r="V43" s="38">
        <f t="shared" si="5"/>
        <v>6.5899245772604864</v>
      </c>
      <c r="W43" s="3">
        <f t="shared" si="6"/>
        <v>0</v>
      </c>
      <c r="X43" s="3">
        <f t="shared" si="7"/>
        <v>1.3179849154520973</v>
      </c>
      <c r="Y43" s="3">
        <f t="shared" si="28"/>
        <v>22383.865605682615</v>
      </c>
      <c r="Z43" s="3">
        <f t="shared" si="28"/>
        <v>11191.932802841307</v>
      </c>
      <c r="AA43" s="3">
        <f t="shared" si="20"/>
        <v>70121191.932802856</v>
      </c>
      <c r="AB43" s="3">
        <f t="shared" si="24"/>
        <v>2417.0910302358411</v>
      </c>
      <c r="AC43" s="3">
        <f t="shared" si="25"/>
        <v>447.67731211365231</v>
      </c>
      <c r="AD43" s="3">
        <f t="shared" si="26"/>
        <v>89.535462422730504</v>
      </c>
    </row>
    <row r="44" spans="1:30" x14ac:dyDescent="0.55000000000000004">
      <c r="A44" s="33"/>
      <c r="E44">
        <v>42</v>
      </c>
      <c r="F44">
        <f t="shared" si="8"/>
        <v>124.5</v>
      </c>
      <c r="G44">
        <f t="shared" si="9"/>
        <v>2.3860369609856265</v>
      </c>
      <c r="H44" s="15">
        <f t="shared" si="0"/>
        <v>15.606</v>
      </c>
      <c r="I44" s="14">
        <f t="shared" si="10"/>
        <v>2.7378947368421052E-7</v>
      </c>
      <c r="J44" s="14">
        <f t="shared" si="11"/>
        <v>0.99960159930669479</v>
      </c>
      <c r="K44" s="14">
        <f t="shared" si="18"/>
        <v>5.7012967142888726E-6</v>
      </c>
      <c r="L44" s="14" t="str">
        <f t="shared" si="12"/>
        <v>Epidemic ongoing</v>
      </c>
      <c r="M44" s="14">
        <f t="shared" si="1"/>
        <v>6.1569237598926912E-7</v>
      </c>
      <c r="N44" s="14">
        <f t="shared" si="19"/>
        <v>3.9269939659092312E-4</v>
      </c>
      <c r="O44" s="3">
        <f t="shared" si="2"/>
        <v>324.97391271446577</v>
      </c>
      <c r="P44" s="3">
        <f t="shared" si="3"/>
        <v>162.48695635723288</v>
      </c>
      <c r="Q44" s="38">
        <f t="shared" si="13"/>
        <v>32.497391271446581</v>
      </c>
      <c r="R44" s="38">
        <f t="shared" si="4"/>
        <v>162.48695635723288</v>
      </c>
      <c r="S44" s="38">
        <f t="shared" si="14"/>
        <v>1710162.4869563573</v>
      </c>
      <c r="T44" s="38">
        <f t="shared" si="15"/>
        <v>35.094465431388343</v>
      </c>
      <c r="U44" s="39">
        <f t="shared" si="16"/>
        <v>0.1079916388926383</v>
      </c>
      <c r="V44" s="38">
        <f t="shared" si="5"/>
        <v>6.4994782542893157</v>
      </c>
      <c r="W44" s="3">
        <f t="shared" si="6"/>
        <v>0</v>
      </c>
      <c r="X44" s="3">
        <f t="shared" si="7"/>
        <v>1.2998956508578632</v>
      </c>
      <c r="Y44" s="3">
        <f t="shared" si="28"/>
        <v>22708.839518397079</v>
      </c>
      <c r="Z44" s="3">
        <f t="shared" si="28"/>
        <v>11354.419759198539</v>
      </c>
      <c r="AA44" s="3">
        <f t="shared" si="20"/>
        <v>71831354.419759214</v>
      </c>
      <c r="AB44" s="3">
        <f t="shared" si="24"/>
        <v>2452.1854956672296</v>
      </c>
      <c r="AC44" s="3">
        <f t="shared" si="25"/>
        <v>454.17679036794163</v>
      </c>
      <c r="AD44" s="3">
        <f t="shared" si="26"/>
        <v>90.835358073588367</v>
      </c>
    </row>
    <row r="45" spans="1:30" x14ac:dyDescent="0.55000000000000004">
      <c r="A45" s="33"/>
      <c r="E45">
        <v>43</v>
      </c>
      <c r="F45">
        <f t="shared" si="8"/>
        <v>127.5</v>
      </c>
      <c r="G45">
        <f t="shared" si="9"/>
        <v>2.4435318275154003</v>
      </c>
      <c r="H45" s="15">
        <f t="shared" si="0"/>
        <v>15.606</v>
      </c>
      <c r="I45" s="14">
        <f t="shared" si="10"/>
        <v>2.7378947368421052E-7</v>
      </c>
      <c r="J45" s="14">
        <f t="shared" si="11"/>
        <v>0.99959597253333876</v>
      </c>
      <c r="K45" s="14">
        <f t="shared" si="18"/>
        <v>5.6267733560266819E-6</v>
      </c>
      <c r="L45" s="14" t="str">
        <f t="shared" si="12"/>
        <v>Epidemic ongoing</v>
      </c>
      <c r="M45" s="14">
        <f t="shared" si="1"/>
        <v>6.076450912901884E-7</v>
      </c>
      <c r="N45" s="14">
        <f t="shared" si="19"/>
        <v>3.9840069330521199E-4</v>
      </c>
      <c r="O45" s="3">
        <f t="shared" si="2"/>
        <v>320.72608129352085</v>
      </c>
      <c r="P45" s="3">
        <f t="shared" si="3"/>
        <v>160.36304064676042</v>
      </c>
      <c r="Q45" s="38">
        <f t="shared" si="13"/>
        <v>32.072608129352083</v>
      </c>
      <c r="R45" s="38">
        <f t="shared" si="4"/>
        <v>160.36304064676042</v>
      </c>
      <c r="S45" s="38">
        <f t="shared" si="14"/>
        <v>1710160.3630406468</v>
      </c>
      <c r="T45" s="38">
        <f t="shared" si="15"/>
        <v>34.635770203540737</v>
      </c>
      <c r="U45" s="39">
        <f t="shared" si="16"/>
        <v>0.10799174817293049</v>
      </c>
      <c r="V45" s="38">
        <f t="shared" si="5"/>
        <v>6.4145216258704174</v>
      </c>
      <c r="W45" s="3">
        <f t="shared" si="6"/>
        <v>0</v>
      </c>
      <c r="X45" s="3">
        <f t="shared" si="7"/>
        <v>1.2829043251740835</v>
      </c>
      <c r="Y45" s="3">
        <f t="shared" si="28"/>
        <v>23029.565599690599</v>
      </c>
      <c r="Z45" s="3">
        <f t="shared" si="28"/>
        <v>11514.782799845299</v>
      </c>
      <c r="AA45" s="3">
        <f t="shared" si="20"/>
        <v>73541514.782799855</v>
      </c>
      <c r="AB45" s="3">
        <f t="shared" si="24"/>
        <v>2486.8212658707703</v>
      </c>
      <c r="AC45" s="3">
        <f t="shared" si="25"/>
        <v>460.59131199381204</v>
      </c>
      <c r="AD45" s="3">
        <f t="shared" si="26"/>
        <v>92.118262398762454</v>
      </c>
    </row>
    <row r="46" spans="1:30" x14ac:dyDescent="0.55000000000000004">
      <c r="A46" s="33"/>
      <c r="E46">
        <v>44</v>
      </c>
      <c r="F46">
        <f t="shared" si="8"/>
        <v>130.5</v>
      </c>
      <c r="G46">
        <f t="shared" si="9"/>
        <v>2.5010266940451746</v>
      </c>
      <c r="H46" s="15">
        <f t="shared" si="0"/>
        <v>15.606</v>
      </c>
      <c r="I46" s="14">
        <f t="shared" si="10"/>
        <v>2.7378947368421052E-7</v>
      </c>
      <c r="J46" s="14">
        <f t="shared" si="11"/>
        <v>0.99959041576074614</v>
      </c>
      <c r="K46" s="14">
        <f t="shared" si="18"/>
        <v>5.556772592618664E-6</v>
      </c>
      <c r="L46" s="14" t="str">
        <f t="shared" si="12"/>
        <v>Epidemic ongoing</v>
      </c>
      <c r="M46" s="14">
        <f t="shared" si="1"/>
        <v>6.0008615687153586E-7</v>
      </c>
      <c r="N46" s="14">
        <f t="shared" si="19"/>
        <v>4.0402746666123868E-4</v>
      </c>
      <c r="O46" s="3">
        <f t="shared" si="2"/>
        <v>316.73603777926382</v>
      </c>
      <c r="P46" s="3">
        <f t="shared" si="3"/>
        <v>158.36801888963191</v>
      </c>
      <c r="Q46" s="38">
        <f t="shared" si="13"/>
        <v>31.673603777926385</v>
      </c>
      <c r="R46" s="38">
        <f t="shared" si="4"/>
        <v>158.36801888963191</v>
      </c>
      <c r="S46" s="38">
        <f t="shared" si="14"/>
        <v>1710158.3680188896</v>
      </c>
      <c r="T46" s="38">
        <f t="shared" si="15"/>
        <v>34.204910941677539</v>
      </c>
      <c r="U46" s="39">
        <f t="shared" si="16"/>
        <v>0.10799185082158301</v>
      </c>
      <c r="V46" s="38">
        <f t="shared" si="5"/>
        <v>6.3347207555852769</v>
      </c>
      <c r="W46" s="3">
        <f t="shared" si="6"/>
        <v>0</v>
      </c>
      <c r="X46" s="3">
        <f t="shared" si="7"/>
        <v>1.2669441511170554</v>
      </c>
      <c r="Y46" s="3">
        <f t="shared" si="28"/>
        <v>23346.301637469864</v>
      </c>
      <c r="Z46" s="3">
        <f t="shared" si="28"/>
        <v>11673.150818734932</v>
      </c>
      <c r="AA46" s="3">
        <f t="shared" si="20"/>
        <v>75251673.15081875</v>
      </c>
      <c r="AB46" s="3">
        <f t="shared" si="24"/>
        <v>2521.0261768124478</v>
      </c>
      <c r="AC46" s="3">
        <f t="shared" si="25"/>
        <v>466.92603274939734</v>
      </c>
      <c r="AD46" s="3">
        <f t="shared" si="26"/>
        <v>93.385206549879513</v>
      </c>
    </row>
    <row r="47" spans="1:30" x14ac:dyDescent="0.55000000000000004">
      <c r="A47" s="33"/>
      <c r="E47">
        <v>45</v>
      </c>
      <c r="F47">
        <f t="shared" si="8"/>
        <v>133.5</v>
      </c>
      <c r="G47">
        <f t="shared" si="9"/>
        <v>2.5585215605749485</v>
      </c>
      <c r="H47" s="15">
        <f t="shared" si="0"/>
        <v>15.606</v>
      </c>
      <c r="I47" s="14">
        <f t="shared" si="10"/>
        <v>2.7378947368421052E-7</v>
      </c>
      <c r="J47" s="14">
        <f t="shared" si="11"/>
        <v>0.99958492474147009</v>
      </c>
      <c r="K47" s="14">
        <f t="shared" si="18"/>
        <v>5.4910192760493359E-6</v>
      </c>
      <c r="L47" s="14" t="str">
        <f t="shared" si="12"/>
        <v>Epidemic ongoing</v>
      </c>
      <c r="M47" s="14">
        <f t="shared" si="1"/>
        <v>5.9298586396406743E-7</v>
      </c>
      <c r="N47" s="14">
        <f t="shared" si="19"/>
        <v>4.0958423925385734E-4</v>
      </c>
      <c r="O47" s="3">
        <f t="shared" si="2"/>
        <v>312.98809873481213</v>
      </c>
      <c r="P47" s="3">
        <f t="shared" si="3"/>
        <v>156.49404936740606</v>
      </c>
      <c r="Q47" s="38">
        <f t="shared" si="13"/>
        <v>31.298809873481215</v>
      </c>
      <c r="R47" s="38">
        <f t="shared" si="4"/>
        <v>156.49404936740606</v>
      </c>
      <c r="S47" s="38">
        <f t="shared" si="14"/>
        <v>1710156.4940493675</v>
      </c>
      <c r="T47" s="38">
        <f t="shared" si="15"/>
        <v>33.800194245951843</v>
      </c>
      <c r="U47" s="39">
        <f t="shared" si="16"/>
        <v>0.10799194724202596</v>
      </c>
      <c r="V47" s="38">
        <f t="shared" si="5"/>
        <v>6.259761974696243</v>
      </c>
      <c r="W47" s="3">
        <f t="shared" si="6"/>
        <v>0</v>
      </c>
      <c r="X47" s="3">
        <f t="shared" si="7"/>
        <v>1.2519523949392486</v>
      </c>
      <c r="Y47" s="3">
        <f t="shared" si="28"/>
        <v>23659.289736204675</v>
      </c>
      <c r="Z47" s="3">
        <f t="shared" si="28"/>
        <v>11829.644868102338</v>
      </c>
      <c r="AA47" s="3">
        <f t="shared" si="20"/>
        <v>76961829.644868121</v>
      </c>
      <c r="AB47" s="3">
        <f t="shared" si="24"/>
        <v>2554.8263710583997</v>
      </c>
      <c r="AC47" s="3">
        <f t="shared" si="25"/>
        <v>473.18579472409357</v>
      </c>
      <c r="AD47" s="3">
        <f t="shared" si="26"/>
        <v>94.637158944818765</v>
      </c>
    </row>
    <row r="48" spans="1:30" x14ac:dyDescent="0.55000000000000004">
      <c r="A48" s="33"/>
      <c r="E48">
        <v>46</v>
      </c>
      <c r="F48">
        <f t="shared" si="8"/>
        <v>136.5</v>
      </c>
      <c r="G48">
        <f t="shared" si="9"/>
        <v>2.6160164271047228</v>
      </c>
      <c r="H48" s="15">
        <f t="shared" si="0"/>
        <v>15.606</v>
      </c>
      <c r="I48" s="14">
        <f t="shared" si="10"/>
        <v>2.7378947368421052E-7</v>
      </c>
      <c r="J48" s="14">
        <f t="shared" si="11"/>
        <v>0.99957949548650915</v>
      </c>
      <c r="K48" s="14">
        <f t="shared" si="18"/>
        <v>5.4292549609424867E-6</v>
      </c>
      <c r="L48" s="14" t="str">
        <f t="shared" si="12"/>
        <v>Epidemic ongoing</v>
      </c>
      <c r="M48" s="14">
        <f t="shared" si="1"/>
        <v>5.8631630703962099E-7</v>
      </c>
      <c r="N48" s="14">
        <f t="shared" si="19"/>
        <v>4.1507525852990668E-4</v>
      </c>
      <c r="O48" s="3">
        <f t="shared" si="2"/>
        <v>309.46753277372176</v>
      </c>
      <c r="P48" s="3">
        <f t="shared" si="3"/>
        <v>154.73376638686088</v>
      </c>
      <c r="Q48" s="38">
        <f t="shared" si="13"/>
        <v>30.946753277372178</v>
      </c>
      <c r="R48" s="38">
        <f t="shared" si="4"/>
        <v>154.73376638686088</v>
      </c>
      <c r="S48" s="38">
        <f t="shared" si="14"/>
        <v>1710154.7337663868</v>
      </c>
      <c r="T48" s="38">
        <f t="shared" si="15"/>
        <v>33.420029501258398</v>
      </c>
      <c r="U48" s="39">
        <f t="shared" si="16"/>
        <v>0.107992037813203</v>
      </c>
      <c r="V48" s="38">
        <f t="shared" si="5"/>
        <v>6.1893506554744349</v>
      </c>
      <c r="W48" s="3">
        <f t="shared" si="6"/>
        <v>0</v>
      </c>
      <c r="X48" s="3">
        <f t="shared" si="7"/>
        <v>1.237870131094887</v>
      </c>
      <c r="Y48" s="3">
        <f t="shared" si="28"/>
        <v>23968.757268978396</v>
      </c>
      <c r="Z48" s="3">
        <f t="shared" si="28"/>
        <v>11984.378634489198</v>
      </c>
      <c r="AA48" s="3">
        <f t="shared" si="20"/>
        <v>78671984.378634512</v>
      </c>
      <c r="AB48" s="3">
        <f t="shared" si="24"/>
        <v>2588.246400559658</v>
      </c>
      <c r="AC48" s="3">
        <f t="shared" si="25"/>
        <v>479.37514537956798</v>
      </c>
      <c r="AD48" s="3">
        <f t="shared" si="26"/>
        <v>95.875029075913659</v>
      </c>
    </row>
    <row r="49" spans="1:30" x14ac:dyDescent="0.55000000000000004">
      <c r="A49" s="33"/>
      <c r="E49">
        <v>47</v>
      </c>
      <c r="F49">
        <f t="shared" si="8"/>
        <v>139.5</v>
      </c>
      <c r="G49">
        <f t="shared" si="9"/>
        <v>2.6735112936344971</v>
      </c>
      <c r="H49" s="15">
        <f t="shared" si="0"/>
        <v>15.606</v>
      </c>
      <c r="I49" s="14">
        <f t="shared" si="10"/>
        <v>2.7378947368421052E-7</v>
      </c>
      <c r="J49" s="14">
        <f t="shared" si="11"/>
        <v>0.99957412424961445</v>
      </c>
      <c r="K49" s="14">
        <f t="shared" si="18"/>
        <v>5.3712368947023137E-6</v>
      </c>
      <c r="L49" s="14" t="str">
        <f t="shared" si="12"/>
        <v>Epidemic ongoing</v>
      </c>
      <c r="M49" s="14">
        <f t="shared" si="1"/>
        <v>5.8005127480964155E-7</v>
      </c>
      <c r="N49" s="14">
        <f t="shared" si="19"/>
        <v>4.2050451349084916E-4</v>
      </c>
      <c r="O49" s="3">
        <f t="shared" si="2"/>
        <v>306.16050299803186</v>
      </c>
      <c r="P49" s="3">
        <f t="shared" si="3"/>
        <v>153.08025149901593</v>
      </c>
      <c r="Q49" s="38">
        <f t="shared" si="13"/>
        <v>30.616050299803188</v>
      </c>
      <c r="R49" s="38">
        <f t="shared" si="4"/>
        <v>153.08025149901593</v>
      </c>
      <c r="S49" s="38">
        <f t="shared" si="14"/>
        <v>1710153.0802514991</v>
      </c>
      <c r="T49" s="38">
        <f t="shared" si="15"/>
        <v>33.062922664149568</v>
      </c>
      <c r="U49" s="39">
        <f t="shared" si="16"/>
        <v>0.1079921228910514</v>
      </c>
      <c r="V49" s="38">
        <f t="shared" si="5"/>
        <v>6.1232100599606376</v>
      </c>
      <c r="W49" s="3">
        <f t="shared" si="6"/>
        <v>0</v>
      </c>
      <c r="X49" s="3">
        <f t="shared" si="7"/>
        <v>1.2246420119921275</v>
      </c>
      <c r="Y49" s="3">
        <f t="shared" si="28"/>
        <v>24274.917771976427</v>
      </c>
      <c r="Z49" s="3">
        <f t="shared" si="28"/>
        <v>12137.458885988213</v>
      </c>
      <c r="AA49" s="3">
        <f t="shared" si="20"/>
        <v>80382137.458886012</v>
      </c>
      <c r="AB49" s="3">
        <f t="shared" si="24"/>
        <v>2621.3093232238075</v>
      </c>
      <c r="AC49" s="3">
        <f t="shared" si="25"/>
        <v>485.49835543952861</v>
      </c>
      <c r="AD49" s="3">
        <f t="shared" si="26"/>
        <v>97.09967108790579</v>
      </c>
    </row>
    <row r="50" spans="1:30" x14ac:dyDescent="0.55000000000000004">
      <c r="A50" s="33"/>
      <c r="E50">
        <v>48</v>
      </c>
      <c r="F50">
        <f t="shared" si="8"/>
        <v>142.5</v>
      </c>
      <c r="G50">
        <f t="shared" si="9"/>
        <v>2.731006160164271</v>
      </c>
      <c r="H50" s="15">
        <f t="shared" si="0"/>
        <v>15.606</v>
      </c>
      <c r="I50" s="14">
        <f t="shared" si="10"/>
        <v>2.7378947368421052E-7</v>
      </c>
      <c r="J50" s="14">
        <f t="shared" si="11"/>
        <v>0.9995688075125474</v>
      </c>
      <c r="K50" s="14">
        <f t="shared" si="18"/>
        <v>5.3167370670514913E-6</v>
      </c>
      <c r="L50" s="14" t="str">
        <f t="shared" si="12"/>
        <v>Epidemic ongoing</v>
      </c>
      <c r="M50" s="14">
        <f t="shared" si="1"/>
        <v>5.7416614763191184E-7</v>
      </c>
      <c r="N50" s="14">
        <f t="shared" si="19"/>
        <v>4.2587575038555148E-4</v>
      </c>
      <c r="O50" s="3">
        <f t="shared" si="2"/>
        <v>303.05401282193498</v>
      </c>
      <c r="P50" s="3">
        <f t="shared" si="3"/>
        <v>151.52700641096749</v>
      </c>
      <c r="Q50" s="38">
        <f t="shared" si="13"/>
        <v>30.3054012821935</v>
      </c>
      <c r="R50" s="38">
        <f t="shared" si="4"/>
        <v>151.52700641096749</v>
      </c>
      <c r="S50" s="38">
        <f t="shared" si="14"/>
        <v>1710151.527006411</v>
      </c>
      <c r="T50" s="38">
        <f t="shared" si="15"/>
        <v>32.727470415018971</v>
      </c>
      <c r="U50" s="39">
        <f t="shared" si="16"/>
        <v>0.10799220280989516</v>
      </c>
      <c r="V50" s="38">
        <f t="shared" si="5"/>
        <v>6.0610802564387001</v>
      </c>
      <c r="W50" s="3">
        <f t="shared" si="6"/>
        <v>0</v>
      </c>
      <c r="X50" s="3">
        <f t="shared" si="7"/>
        <v>1.21221605128774</v>
      </c>
      <c r="Y50" s="3">
        <f t="shared" si="28"/>
        <v>24577.971784798363</v>
      </c>
      <c r="Z50" s="3">
        <f t="shared" si="28"/>
        <v>12288.985892399181</v>
      </c>
      <c r="AA50" s="3">
        <f t="shared" si="20"/>
        <v>82092288.98589243</v>
      </c>
      <c r="AB50" s="3">
        <f t="shared" si="24"/>
        <v>2654.0367936388266</v>
      </c>
      <c r="AC50" s="3">
        <f t="shared" si="25"/>
        <v>491.5594356959673</v>
      </c>
      <c r="AD50" s="3">
        <f t="shared" si="26"/>
        <v>98.31188713919353</v>
      </c>
    </row>
    <row r="51" spans="1:30" x14ac:dyDescent="0.55000000000000004">
      <c r="A51" s="33"/>
      <c r="E51">
        <v>49</v>
      </c>
      <c r="F51">
        <f t="shared" si="8"/>
        <v>145.5</v>
      </c>
      <c r="G51">
        <f t="shared" si="9"/>
        <v>2.7885010266940453</v>
      </c>
      <c r="H51" s="15">
        <f t="shared" si="0"/>
        <v>15.606</v>
      </c>
      <c r="I51" s="14">
        <f t="shared" si="10"/>
        <v>2.7378947368421052E-7</v>
      </c>
      <c r="J51" s="14">
        <f t="shared" si="11"/>
        <v>0.99956354197122965</v>
      </c>
      <c r="K51" s="14">
        <f t="shared" si="18"/>
        <v>5.2655413177449262E-6</v>
      </c>
      <c r="L51" s="14" t="str">
        <f t="shared" si="12"/>
        <v>Epidemic ongoing</v>
      </c>
      <c r="M51" s="14">
        <f t="shared" si="1"/>
        <v>5.6863780119429131E-7</v>
      </c>
      <c r="N51" s="14">
        <f t="shared" si="19"/>
        <v>4.3119248745260297E-4</v>
      </c>
      <c r="O51" s="3">
        <f t="shared" si="2"/>
        <v>300.13585511146078</v>
      </c>
      <c r="P51" s="3">
        <f t="shared" si="3"/>
        <v>150.06792755573039</v>
      </c>
      <c r="Q51" s="38">
        <f t="shared" si="13"/>
        <v>30.013585511146079</v>
      </c>
      <c r="R51" s="38">
        <f t="shared" si="4"/>
        <v>150.06792755573039</v>
      </c>
      <c r="S51" s="38">
        <f t="shared" si="14"/>
        <v>1710150.0679275556</v>
      </c>
      <c r="T51" s="38">
        <f t="shared" si="15"/>
        <v>32.412354668074606</v>
      </c>
      <c r="U51" s="39">
        <f t="shared" si="16"/>
        <v>0.10799227788375268</v>
      </c>
      <c r="V51" s="38">
        <f t="shared" si="5"/>
        <v>6.0027171022292158</v>
      </c>
      <c r="W51" s="3">
        <f t="shared" si="6"/>
        <v>0</v>
      </c>
      <c r="X51" s="3">
        <f t="shared" si="7"/>
        <v>1.2005434204458432</v>
      </c>
      <c r="Y51" s="3">
        <f t="shared" si="28"/>
        <v>24878.107639909824</v>
      </c>
      <c r="Z51" s="3">
        <f t="shared" si="28"/>
        <v>12439.053819954912</v>
      </c>
      <c r="AA51" s="3">
        <f t="shared" si="20"/>
        <v>83802439.053819984</v>
      </c>
      <c r="AB51" s="3">
        <f t="shared" si="24"/>
        <v>2686.449148306901</v>
      </c>
      <c r="AC51" s="3">
        <f t="shared" si="25"/>
        <v>497.56215279819651</v>
      </c>
      <c r="AD51" s="3">
        <f t="shared" si="26"/>
        <v>99.51243055963937</v>
      </c>
    </row>
    <row r="52" spans="1:30" x14ac:dyDescent="0.55000000000000004">
      <c r="A52" s="33"/>
      <c r="E52">
        <v>50</v>
      </c>
      <c r="F52">
        <f t="shared" si="8"/>
        <v>148.5</v>
      </c>
      <c r="G52">
        <f t="shared" si="9"/>
        <v>2.8459958932238192</v>
      </c>
      <c r="H52" s="15">
        <f t="shared" si="0"/>
        <v>15.606</v>
      </c>
      <c r="I52" s="14">
        <f t="shared" si="10"/>
        <v>2.7378947368421052E-7</v>
      </c>
      <c r="J52" s="14">
        <f t="shared" si="11"/>
        <v>0.99955832452273197</v>
      </c>
      <c r="K52" s="14">
        <f t="shared" si="18"/>
        <v>5.2174484976852398E-6</v>
      </c>
      <c r="L52" s="14" t="str">
        <f t="shared" si="12"/>
        <v>Epidemic ongoing</v>
      </c>
      <c r="M52" s="14">
        <f t="shared" si="1"/>
        <v>5.6344451596055907E-7</v>
      </c>
      <c r="N52" s="14">
        <f t="shared" si="19"/>
        <v>4.3645802877034789E-4</v>
      </c>
      <c r="O52" s="3">
        <f t="shared" si="2"/>
        <v>297.3945643680587</v>
      </c>
      <c r="P52" s="3">
        <f t="shared" si="3"/>
        <v>148.69728218402935</v>
      </c>
      <c r="Q52" s="38">
        <f t="shared" si="13"/>
        <v>29.73945643680587</v>
      </c>
      <c r="R52" s="38">
        <f t="shared" si="4"/>
        <v>148.69728218402935</v>
      </c>
      <c r="S52" s="38">
        <f t="shared" si="14"/>
        <v>1710148.6972821839</v>
      </c>
      <c r="T52" s="38">
        <f t="shared" si="15"/>
        <v>32.116337409751871</v>
      </c>
      <c r="U52" s="39">
        <f t="shared" si="16"/>
        <v>0.10799234840756655</v>
      </c>
      <c r="V52" s="38">
        <f t="shared" si="5"/>
        <v>5.9478912873611742</v>
      </c>
      <c r="W52" s="3">
        <f t="shared" si="6"/>
        <v>0</v>
      </c>
      <c r="X52" s="3">
        <f t="shared" si="7"/>
        <v>1.1895782574722349</v>
      </c>
      <c r="Y52" s="3">
        <f t="shared" ref="Y52:Z67" si="29">O52+Y51</f>
        <v>25175.502204277884</v>
      </c>
      <c r="Z52" s="3">
        <f t="shared" si="29"/>
        <v>12587.751102138942</v>
      </c>
      <c r="AA52" s="3">
        <f t="shared" si="20"/>
        <v>85512587.751102164</v>
      </c>
      <c r="AB52" s="3">
        <f t="shared" si="24"/>
        <v>2718.5654857166528</v>
      </c>
      <c r="AC52" s="3">
        <f t="shared" si="25"/>
        <v>503.51004408555769</v>
      </c>
      <c r="AD52" s="3">
        <f t="shared" si="26"/>
        <v>100.7020088171116</v>
      </c>
    </row>
    <row r="53" spans="1:30" x14ac:dyDescent="0.55000000000000004">
      <c r="A53" s="33"/>
      <c r="E53">
        <v>51</v>
      </c>
      <c r="F53">
        <f t="shared" si="8"/>
        <v>151.5</v>
      </c>
      <c r="G53">
        <f t="shared" si="9"/>
        <v>2.9034907597535935</v>
      </c>
      <c r="H53" s="15">
        <f t="shared" si="0"/>
        <v>15.606</v>
      </c>
      <c r="I53" s="14">
        <f t="shared" si="10"/>
        <v>2.7378947368421052E-7</v>
      </c>
      <c r="J53" s="14">
        <f t="shared" si="11"/>
        <v>0.99955315225305152</v>
      </c>
      <c r="K53" s="14">
        <f t="shared" si="18"/>
        <v>5.1722696804423762E-6</v>
      </c>
      <c r="L53" s="14" t="str">
        <f t="shared" si="12"/>
        <v>Epidemic ongoing</v>
      </c>
      <c r="M53" s="14">
        <f t="shared" si="1"/>
        <v>5.5856589205519233E-7</v>
      </c>
      <c r="N53" s="14">
        <f t="shared" si="19"/>
        <v>4.4167547726803313E-4</v>
      </c>
      <c r="O53" s="3">
        <f t="shared" si="2"/>
        <v>294.81937178521542</v>
      </c>
      <c r="P53" s="3">
        <f t="shared" si="3"/>
        <v>147.40968589260771</v>
      </c>
      <c r="Q53" s="38">
        <f t="shared" si="13"/>
        <v>29.481937178521544</v>
      </c>
      <c r="R53" s="38">
        <f t="shared" si="4"/>
        <v>147.40968589260771</v>
      </c>
      <c r="S53" s="38">
        <f t="shared" si="14"/>
        <v>1710147.4096858925</v>
      </c>
      <c r="T53" s="38">
        <f t="shared" si="15"/>
        <v>31.838255847145959</v>
      </c>
      <c r="U53" s="39">
        <f t="shared" si="16"/>
        <v>0.10799241465835924</v>
      </c>
      <c r="V53" s="38">
        <f t="shared" si="5"/>
        <v>5.8963874357043089</v>
      </c>
      <c r="W53" s="3">
        <f t="shared" si="6"/>
        <v>0</v>
      </c>
      <c r="X53" s="3">
        <f t="shared" si="7"/>
        <v>1.1792774871408618</v>
      </c>
      <c r="Y53" s="3">
        <f t="shared" si="29"/>
        <v>25470.321576063099</v>
      </c>
      <c r="Z53" s="3">
        <f t="shared" si="29"/>
        <v>12735.16078803155</v>
      </c>
      <c r="AA53" s="3">
        <f t="shared" si="20"/>
        <v>87222735.160788059</v>
      </c>
      <c r="AB53" s="3">
        <f t="shared" si="24"/>
        <v>2750.4037415637986</v>
      </c>
      <c r="AC53" s="3">
        <f t="shared" si="25"/>
        <v>509.40643152126199</v>
      </c>
      <c r="AD53" s="3">
        <f t="shared" si="26"/>
        <v>101.88128630425247</v>
      </c>
    </row>
    <row r="54" spans="1:30" x14ac:dyDescent="0.55000000000000004">
      <c r="A54" s="33"/>
      <c r="E54">
        <v>52</v>
      </c>
      <c r="F54">
        <f t="shared" si="8"/>
        <v>154.5</v>
      </c>
      <c r="G54">
        <f t="shared" si="9"/>
        <v>2.9609856262833674</v>
      </c>
      <c r="H54" s="15">
        <f t="shared" si="0"/>
        <v>15.606</v>
      </c>
      <c r="I54" s="14">
        <f t="shared" si="10"/>
        <v>2.7378947368421052E-7</v>
      </c>
      <c r="J54" s="14">
        <f t="shared" si="11"/>
        <v>0.99954802242562968</v>
      </c>
      <c r="K54" s="14">
        <f t="shared" si="18"/>
        <v>5.1298274218458673E-6</v>
      </c>
      <c r="L54" s="14" t="str">
        <f t="shared" si="12"/>
        <v>Epidemic ongoing</v>
      </c>
      <c r="M54" s="14">
        <f t="shared" si="1"/>
        <v>5.539827693357902E-7</v>
      </c>
      <c r="N54" s="14">
        <f t="shared" si="19"/>
        <v>4.4684774694847551E-4</v>
      </c>
      <c r="O54" s="3">
        <f t="shared" si="2"/>
        <v>292.40016304521441</v>
      </c>
      <c r="P54" s="3">
        <f t="shared" si="3"/>
        <v>146.20008152260721</v>
      </c>
      <c r="Q54" s="38">
        <f t="shared" si="13"/>
        <v>29.240016304521443</v>
      </c>
      <c r="R54" s="38">
        <f t="shared" si="4"/>
        <v>146.20008152260721</v>
      </c>
      <c r="S54" s="38">
        <f t="shared" si="14"/>
        <v>1710146.2000815226</v>
      </c>
      <c r="T54" s="38">
        <f t="shared" si="15"/>
        <v>31.577017852140038</v>
      </c>
      <c r="U54" s="39">
        <f t="shared" si="16"/>
        <v>0.10799247689631836</v>
      </c>
      <c r="V54" s="38">
        <f t="shared" si="5"/>
        <v>5.8480032609042887</v>
      </c>
      <c r="W54" s="3">
        <f t="shared" si="6"/>
        <v>0</v>
      </c>
      <c r="X54" s="3">
        <f t="shared" si="7"/>
        <v>1.1696006521808577</v>
      </c>
      <c r="Y54" s="3">
        <f t="shared" si="29"/>
        <v>25762.721739108314</v>
      </c>
      <c r="Z54" s="3">
        <f t="shared" si="29"/>
        <v>12881.360869554157</v>
      </c>
      <c r="AA54" s="3">
        <f t="shared" si="20"/>
        <v>88932881.360869586</v>
      </c>
      <c r="AB54" s="3">
        <f t="shared" si="24"/>
        <v>2781.9807594159388</v>
      </c>
      <c r="AC54" s="3">
        <f t="shared" si="25"/>
        <v>515.2544347821663</v>
      </c>
      <c r="AD54" s="3">
        <f t="shared" si="26"/>
        <v>103.05088695643333</v>
      </c>
    </row>
    <row r="55" spans="1:30" x14ac:dyDescent="0.55000000000000004">
      <c r="A55" s="33"/>
      <c r="E55">
        <v>53</v>
      </c>
      <c r="F55">
        <f t="shared" si="8"/>
        <v>157.5</v>
      </c>
      <c r="G55">
        <f t="shared" si="9"/>
        <v>3.0184804928131417</v>
      </c>
      <c r="H55" s="15">
        <f t="shared" si="0"/>
        <v>15.606</v>
      </c>
      <c r="I55" s="14">
        <f t="shared" si="10"/>
        <v>2.7378947368421052E-7</v>
      </c>
      <c r="J55" s="14">
        <f t="shared" si="11"/>
        <v>0.99954293247056591</v>
      </c>
      <c r="K55" s="14">
        <f t="shared" si="18"/>
        <v>5.0899550637639734E-6</v>
      </c>
      <c r="L55" s="14" t="str">
        <f t="shared" si="12"/>
        <v>Epidemic ongoing</v>
      </c>
      <c r="M55" s="14">
        <f t="shared" si="1"/>
        <v>5.4967715223395212E-7</v>
      </c>
      <c r="N55" s="14">
        <f t="shared" si="19"/>
        <v>4.5197757437032138E-4</v>
      </c>
      <c r="O55" s="3">
        <f t="shared" si="2"/>
        <v>290.12743863454648</v>
      </c>
      <c r="P55" s="3">
        <f t="shared" si="3"/>
        <v>145.06371931727324</v>
      </c>
      <c r="Q55" s="38">
        <f t="shared" si="13"/>
        <v>29.012743863454649</v>
      </c>
      <c r="R55" s="38">
        <f t="shared" si="4"/>
        <v>145.06371931727324</v>
      </c>
      <c r="S55" s="38">
        <f t="shared" si="14"/>
        <v>1710145.0637193173</v>
      </c>
      <c r="T55" s="38">
        <f t="shared" si="15"/>
        <v>31.331597677335267</v>
      </c>
      <c r="U55" s="39">
        <f t="shared" si="16"/>
        <v>0.10799253536581736</v>
      </c>
      <c r="V55" s="38">
        <f t="shared" si="5"/>
        <v>5.8025487726909297</v>
      </c>
      <c r="W55" s="3">
        <f t="shared" si="6"/>
        <v>0</v>
      </c>
      <c r="X55" s="3">
        <f t="shared" si="7"/>
        <v>1.1605097545381859</v>
      </c>
      <c r="Y55" s="3">
        <f t="shared" si="29"/>
        <v>26052.849177742861</v>
      </c>
      <c r="Z55" s="3">
        <f t="shared" si="29"/>
        <v>13026.42458887143</v>
      </c>
      <c r="AA55" s="3">
        <f t="shared" si="20"/>
        <v>90643026.424588904</v>
      </c>
      <c r="AB55" s="3">
        <f t="shared" si="24"/>
        <v>2813.3123570932739</v>
      </c>
      <c r="AC55" s="3">
        <f t="shared" si="25"/>
        <v>521.0569835548572</v>
      </c>
      <c r="AD55" s="3">
        <f t="shared" si="26"/>
        <v>104.21139671097151</v>
      </c>
    </row>
    <row r="56" spans="1:30" x14ac:dyDescent="0.55000000000000004">
      <c r="A56" s="33"/>
      <c r="E56">
        <v>54</v>
      </c>
      <c r="F56">
        <f t="shared" si="8"/>
        <v>160.5</v>
      </c>
      <c r="G56">
        <f t="shared" si="9"/>
        <v>3.075975359342916</v>
      </c>
      <c r="H56" s="15">
        <f t="shared" si="0"/>
        <v>15.606</v>
      </c>
      <c r="I56" s="14">
        <f t="shared" si="10"/>
        <v>2.7378947368421052E-7</v>
      </c>
      <c r="J56" s="14">
        <f t="shared" si="11"/>
        <v>0.99953787997448595</v>
      </c>
      <c r="K56" s="14">
        <f t="shared" si="18"/>
        <v>5.0524960799602781E-6</v>
      </c>
      <c r="L56" s="14" t="str">
        <f t="shared" si="12"/>
        <v>Epidemic ongoing</v>
      </c>
      <c r="M56" s="14">
        <f t="shared" si="1"/>
        <v>5.4563213913718792E-7</v>
      </c>
      <c r="N56" s="14">
        <f t="shared" si="19"/>
        <v>4.5706752943408535E-4</v>
      </c>
      <c r="O56" s="3">
        <f t="shared" si="2"/>
        <v>287.99227655773586</v>
      </c>
      <c r="P56" s="3">
        <f t="shared" si="3"/>
        <v>143.99613827886793</v>
      </c>
      <c r="Q56" s="38">
        <f t="shared" si="13"/>
        <v>28.799227655773588</v>
      </c>
      <c r="R56" s="38">
        <f t="shared" si="4"/>
        <v>143.99613827886793</v>
      </c>
      <c r="S56" s="38">
        <f t="shared" si="14"/>
        <v>1710143.9961382789</v>
      </c>
      <c r="T56" s="38">
        <f t="shared" si="15"/>
        <v>31.101031930819712</v>
      </c>
      <c r="U56" s="39">
        <f t="shared" si="16"/>
        <v>0.10799259029637438</v>
      </c>
      <c r="V56" s="38">
        <f t="shared" si="5"/>
        <v>5.759845531154717</v>
      </c>
      <c r="W56" s="3">
        <f t="shared" si="6"/>
        <v>0</v>
      </c>
      <c r="X56" s="3">
        <f t="shared" si="7"/>
        <v>1.1519691062309434</v>
      </c>
      <c r="Y56" s="3">
        <f t="shared" si="29"/>
        <v>26340.841454300597</v>
      </c>
      <c r="Z56" s="3">
        <f t="shared" si="29"/>
        <v>13170.420727150298</v>
      </c>
      <c r="AA56" s="3">
        <f t="shared" si="20"/>
        <v>92353170.420727178</v>
      </c>
      <c r="AB56" s="3">
        <f t="shared" si="24"/>
        <v>2844.4133890240937</v>
      </c>
      <c r="AC56" s="3">
        <f t="shared" si="25"/>
        <v>526.81682908601192</v>
      </c>
      <c r="AD56" s="3">
        <f t="shared" si="26"/>
        <v>105.36336581720246</v>
      </c>
    </row>
    <row r="57" spans="1:30" x14ac:dyDescent="0.55000000000000004">
      <c r="A57" s="33"/>
      <c r="E57">
        <v>55</v>
      </c>
      <c r="F57">
        <f t="shared" si="8"/>
        <v>163.5</v>
      </c>
      <c r="G57">
        <f t="shared" si="9"/>
        <v>3.1334702258726899</v>
      </c>
      <c r="H57" s="15">
        <f t="shared" si="0"/>
        <v>15.606</v>
      </c>
      <c r="I57" s="14">
        <f t="shared" si="10"/>
        <v>2.7378947368421052E-7</v>
      </c>
      <c r="J57" s="14">
        <f t="shared" si="11"/>
        <v>0.99953286267102404</v>
      </c>
      <c r="K57" s="14">
        <f t="shared" si="18"/>
        <v>5.0173034619183099E-6</v>
      </c>
      <c r="L57" s="14" t="str">
        <f t="shared" si="12"/>
        <v>Epidemic ongoing</v>
      </c>
      <c r="M57" s="14">
        <f t="shared" si="1"/>
        <v>5.4183185608439867E-7</v>
      </c>
      <c r="N57" s="14">
        <f t="shared" si="19"/>
        <v>4.6212002551404563E-4</v>
      </c>
      <c r="O57" s="3">
        <f t="shared" si="2"/>
        <v>285.98629732934364</v>
      </c>
      <c r="P57" s="3">
        <f t="shared" si="3"/>
        <v>142.99314866467182</v>
      </c>
      <c r="Q57" s="38">
        <f t="shared" si="13"/>
        <v>28.598629732934366</v>
      </c>
      <c r="R57" s="38">
        <f t="shared" si="4"/>
        <v>142.99314866467182</v>
      </c>
      <c r="S57" s="38">
        <f t="shared" si="14"/>
        <v>1710142.9931486647</v>
      </c>
      <c r="T57" s="38">
        <f t="shared" si="15"/>
        <v>30.884415796810721</v>
      </c>
      <c r="U57" s="39">
        <f t="shared" si="16"/>
        <v>0.10799264190355257</v>
      </c>
      <c r="V57" s="38">
        <f t="shared" si="5"/>
        <v>5.7197259465868733</v>
      </c>
      <c r="W57" s="3">
        <f t="shared" si="6"/>
        <v>0</v>
      </c>
      <c r="X57" s="3">
        <f t="shared" si="7"/>
        <v>1.1439451893173747</v>
      </c>
      <c r="Y57" s="3">
        <f t="shared" si="29"/>
        <v>26626.827751629939</v>
      </c>
      <c r="Z57" s="3">
        <f t="shared" si="29"/>
        <v>13313.413875814969</v>
      </c>
      <c r="AA57" s="3">
        <f t="shared" si="20"/>
        <v>94063313.413875848</v>
      </c>
      <c r="AB57" s="3">
        <f t="shared" si="24"/>
        <v>2875.2978048209043</v>
      </c>
      <c r="AC57" s="3">
        <f t="shared" si="25"/>
        <v>532.53655503259881</v>
      </c>
      <c r="AD57" s="3">
        <f t="shared" si="26"/>
        <v>106.50731100651984</v>
      </c>
    </row>
    <row r="58" spans="1:30" x14ac:dyDescent="0.55000000000000004">
      <c r="A58" s="33"/>
      <c r="E58">
        <v>56</v>
      </c>
      <c r="F58">
        <f t="shared" si="8"/>
        <v>166.5</v>
      </c>
      <c r="G58">
        <f t="shared" si="9"/>
        <v>3.1909650924024642</v>
      </c>
      <c r="H58" s="15">
        <f t="shared" si="0"/>
        <v>15.606</v>
      </c>
      <c r="I58" s="14">
        <f t="shared" si="10"/>
        <v>2.7378947368421052E-7</v>
      </c>
      <c r="J58" s="14">
        <f t="shared" si="11"/>
        <v>0.99952787843188262</v>
      </c>
      <c r="K58" s="14">
        <f t="shared" si="18"/>
        <v>4.9842391414145482E-6</v>
      </c>
      <c r="L58" s="14" t="str">
        <f t="shared" si="12"/>
        <v>Epidemic ongoing</v>
      </c>
      <c r="M58" s="14">
        <f t="shared" si="1"/>
        <v>5.3826139442753716E-7</v>
      </c>
      <c r="N58" s="14">
        <f t="shared" si="19"/>
        <v>4.6713732897596394E-4</v>
      </c>
      <c r="O58" s="3">
        <f t="shared" si="2"/>
        <v>284.10163106062924</v>
      </c>
      <c r="P58" s="3">
        <f t="shared" si="3"/>
        <v>142.05081553031462</v>
      </c>
      <c r="Q58" s="38">
        <f t="shared" si="13"/>
        <v>28.410163106062924</v>
      </c>
      <c r="R58" s="38">
        <f t="shared" si="4"/>
        <v>142.05081553031462</v>
      </c>
      <c r="S58" s="38">
        <f t="shared" si="14"/>
        <v>1710142.0508155304</v>
      </c>
      <c r="T58" s="38">
        <f t="shared" si="15"/>
        <v>30.680899482369618</v>
      </c>
      <c r="U58" s="39">
        <f t="shared" si="16"/>
        <v>0.10799269038980668</v>
      </c>
      <c r="V58" s="38">
        <f t="shared" si="5"/>
        <v>5.6820326212125849</v>
      </c>
      <c r="W58" s="3">
        <f t="shared" si="6"/>
        <v>0</v>
      </c>
      <c r="X58" s="3">
        <f t="shared" si="7"/>
        <v>1.136406524242517</v>
      </c>
      <c r="Y58" s="3">
        <f t="shared" si="29"/>
        <v>26910.929382690567</v>
      </c>
      <c r="Z58" s="3">
        <f t="shared" si="29"/>
        <v>13455.464691345283</v>
      </c>
      <c r="AA58" s="3">
        <f t="shared" si="20"/>
        <v>95773455.464691386</v>
      </c>
      <c r="AB58" s="3">
        <f t="shared" si="24"/>
        <v>2905.9787043032738</v>
      </c>
      <c r="AC58" s="3">
        <f t="shared" si="25"/>
        <v>538.21858765381137</v>
      </c>
      <c r="AD58" s="3">
        <f t="shared" si="26"/>
        <v>107.64371753076236</v>
      </c>
    </row>
    <row r="59" spans="1:30" x14ac:dyDescent="0.55000000000000004">
      <c r="A59" s="33"/>
      <c r="E59">
        <v>57</v>
      </c>
      <c r="F59">
        <f t="shared" si="8"/>
        <v>169.5</v>
      </c>
      <c r="G59">
        <f t="shared" si="9"/>
        <v>3.248459958932238</v>
      </c>
      <c r="H59" s="15">
        <f t="shared" si="0"/>
        <v>15.606</v>
      </c>
      <c r="I59" s="14">
        <f t="shared" si="10"/>
        <v>2.7378947368421052E-7</v>
      </c>
      <c r="J59" s="14">
        <f t="shared" si="11"/>
        <v>0.99952292525843511</v>
      </c>
      <c r="K59" s="14">
        <f t="shared" si="18"/>
        <v>4.9531734475083411E-6</v>
      </c>
      <c r="L59" s="14" t="str">
        <f t="shared" si="12"/>
        <v>Epidemic ongoing</v>
      </c>
      <c r="M59" s="14">
        <f t="shared" si="1"/>
        <v>5.3490675220793578E-7</v>
      </c>
      <c r="N59" s="14">
        <f t="shared" si="19"/>
        <v>4.7212156811737849E-4</v>
      </c>
      <c r="O59" s="3">
        <f t="shared" si="2"/>
        <v>282.33088650797544</v>
      </c>
      <c r="P59" s="3">
        <f t="shared" si="3"/>
        <v>141.16544325398772</v>
      </c>
      <c r="Q59" s="38">
        <f t="shared" si="13"/>
        <v>28.233088650797544</v>
      </c>
      <c r="R59" s="38">
        <f t="shared" si="4"/>
        <v>141.16544325398772</v>
      </c>
      <c r="S59" s="38">
        <f t="shared" si="14"/>
        <v>1710141.1654432539</v>
      </c>
      <c r="T59" s="38">
        <f t="shared" si="15"/>
        <v>30.489684875852337</v>
      </c>
      <c r="U59" s="39">
        <f t="shared" si="16"/>
        <v>0.10799273594527904</v>
      </c>
      <c r="V59" s="38">
        <f t="shared" si="5"/>
        <v>5.6466177301595089</v>
      </c>
      <c r="W59" s="3">
        <f t="shared" si="6"/>
        <v>0</v>
      </c>
      <c r="X59" s="3">
        <f t="shared" si="7"/>
        <v>1.1293235460319018</v>
      </c>
      <c r="Y59" s="3">
        <f t="shared" si="29"/>
        <v>27193.260269198541</v>
      </c>
      <c r="Z59" s="3">
        <f t="shared" si="29"/>
        <v>13596.630134599271</v>
      </c>
      <c r="AA59" s="3">
        <f t="shared" si="20"/>
        <v>97483596.630134642</v>
      </c>
      <c r="AB59" s="3">
        <f t="shared" si="24"/>
        <v>2936.468389179126</v>
      </c>
      <c r="AC59" s="3">
        <f t="shared" si="25"/>
        <v>543.86520538397087</v>
      </c>
      <c r="AD59" s="3">
        <f t="shared" si="26"/>
        <v>108.77304107679426</v>
      </c>
    </row>
    <row r="60" spans="1:30" x14ac:dyDescent="0.55000000000000004">
      <c r="A60" s="36" t="s">
        <v>37</v>
      </c>
      <c r="E60">
        <v>58</v>
      </c>
      <c r="F60">
        <f t="shared" si="8"/>
        <v>172.5</v>
      </c>
      <c r="G60">
        <f t="shared" si="9"/>
        <v>3.3059548254620124</v>
      </c>
      <c r="H60" s="15">
        <f t="shared" si="0"/>
        <v>15.606</v>
      </c>
      <c r="I60" s="14">
        <f t="shared" si="10"/>
        <v>2.7378947368421052E-7</v>
      </c>
      <c r="J60" s="14">
        <f t="shared" si="11"/>
        <v>0.99951800127383739</v>
      </c>
      <c r="K60" s="14">
        <f t="shared" si="18"/>
        <v>4.9239845977266938E-6</v>
      </c>
      <c r="L60" s="14" t="str">
        <f t="shared" si="12"/>
        <v>Epidemic ongoing</v>
      </c>
      <c r="M60" s="14">
        <f t="shared" si="1"/>
        <v>5.3175477922354481E-7</v>
      </c>
      <c r="N60" s="14">
        <f t="shared" si="19"/>
        <v>4.7707474156488683E-4</v>
      </c>
      <c r="O60" s="3">
        <f t="shared" si="2"/>
        <v>280.66712207042156</v>
      </c>
      <c r="P60" s="3">
        <f t="shared" si="3"/>
        <v>140.33356103521078</v>
      </c>
      <c r="Q60" s="38">
        <f t="shared" si="13"/>
        <v>28.066712207042158</v>
      </c>
      <c r="R60" s="38">
        <f t="shared" si="4"/>
        <v>140.33356103521078</v>
      </c>
      <c r="S60" s="38">
        <f t="shared" si="14"/>
        <v>1710140.3335610351</v>
      </c>
      <c r="T60" s="38">
        <f t="shared" si="15"/>
        <v>30.310022415742054</v>
      </c>
      <c r="U60" s="39">
        <f t="shared" si="16"/>
        <v>0.10799277874854553</v>
      </c>
      <c r="V60" s="38">
        <f t="shared" si="5"/>
        <v>5.613342441408431</v>
      </c>
      <c r="W60" s="3">
        <f t="shared" si="6"/>
        <v>0</v>
      </c>
      <c r="X60" s="3">
        <f t="shared" si="7"/>
        <v>1.1226684882816862</v>
      </c>
      <c r="Y60" s="3">
        <f t="shared" si="29"/>
        <v>27473.927391268964</v>
      </c>
      <c r="Z60" s="3">
        <f t="shared" si="29"/>
        <v>13736.963695634482</v>
      </c>
      <c r="AA60" s="3">
        <f t="shared" si="20"/>
        <v>99193736.963695675</v>
      </c>
      <c r="AB60" s="3">
        <f t="shared" si="24"/>
        <v>2966.778411594868</v>
      </c>
      <c r="AC60" s="3">
        <f t="shared" si="25"/>
        <v>549.47854782537934</v>
      </c>
      <c r="AD60" s="3">
        <f t="shared" si="26"/>
        <v>109.89570956507595</v>
      </c>
    </row>
    <row r="61" spans="1:30" x14ac:dyDescent="0.55000000000000004">
      <c r="A61" s="33" t="s">
        <v>38</v>
      </c>
      <c r="E61">
        <v>59</v>
      </c>
      <c r="F61">
        <f t="shared" si="8"/>
        <v>175.5</v>
      </c>
      <c r="G61">
        <f t="shared" si="9"/>
        <v>3.3634496919917862</v>
      </c>
      <c r="H61" s="15">
        <f t="shared" si="0"/>
        <v>15.606</v>
      </c>
      <c r="I61" s="14">
        <f t="shared" si="10"/>
        <v>2.7378947368421052E-7</v>
      </c>
      <c r="J61" s="14">
        <f t="shared" si="11"/>
        <v>0.99951310471561861</v>
      </c>
      <c r="K61" s="14">
        <f t="shared" si="18"/>
        <v>4.8965582187809886E-6</v>
      </c>
      <c r="L61" s="14" t="str">
        <f t="shared" si="12"/>
        <v>Epidemic ongoing</v>
      </c>
      <c r="M61" s="14">
        <f t="shared" si="1"/>
        <v>5.2879312528374933E-7</v>
      </c>
      <c r="N61" s="14">
        <f t="shared" si="19"/>
        <v>4.8199872616261352E-4</v>
      </c>
      <c r="O61" s="3">
        <f t="shared" si="2"/>
        <v>279.10381847051633</v>
      </c>
      <c r="P61" s="3">
        <f t="shared" si="3"/>
        <v>139.55190923525817</v>
      </c>
      <c r="Q61" s="38">
        <f t="shared" si="13"/>
        <v>27.910381847051635</v>
      </c>
      <c r="R61" s="38">
        <f t="shared" si="4"/>
        <v>139.55190923525817</v>
      </c>
      <c r="S61" s="38">
        <f t="shared" si="14"/>
        <v>1710139.5519092353</v>
      </c>
      <c r="T61" s="38">
        <f t="shared" si="15"/>
        <v>30.141208141173713</v>
      </c>
      <c r="U61" s="39">
        <f t="shared" si="16"/>
        <v>0.1079928189673182</v>
      </c>
      <c r="V61" s="38">
        <f t="shared" si="5"/>
        <v>5.582076369410327</v>
      </c>
      <c r="W61" s="3">
        <f t="shared" si="6"/>
        <v>0</v>
      </c>
      <c r="X61" s="3">
        <f t="shared" si="7"/>
        <v>1.1164152738820654</v>
      </c>
      <c r="Y61" s="3">
        <f t="shared" si="29"/>
        <v>27753.031209739482</v>
      </c>
      <c r="Z61" s="3">
        <f t="shared" si="29"/>
        <v>13876.515604869741</v>
      </c>
      <c r="AA61" s="3">
        <f t="shared" si="20"/>
        <v>100903876.51560491</v>
      </c>
      <c r="AB61" s="3">
        <f t="shared" si="24"/>
        <v>2996.9196197360416</v>
      </c>
      <c r="AC61" s="3">
        <f t="shared" si="25"/>
        <v>555.06062419478963</v>
      </c>
      <c r="AD61" s="3">
        <f t="shared" si="26"/>
        <v>111.01212483895802</v>
      </c>
    </row>
    <row r="62" spans="1:30" x14ac:dyDescent="0.55000000000000004">
      <c r="A62" s="33" t="s">
        <v>39</v>
      </c>
      <c r="E62">
        <v>60</v>
      </c>
      <c r="F62">
        <f t="shared" si="8"/>
        <v>178.5</v>
      </c>
      <c r="G62">
        <f t="shared" si="9"/>
        <v>3.4209445585215605</v>
      </c>
      <c r="H62" s="15">
        <f t="shared" si="0"/>
        <v>15.606</v>
      </c>
      <c r="I62" s="14">
        <f t="shared" si="10"/>
        <v>2.7378947368421052E-7</v>
      </c>
      <c r="J62" s="14">
        <f t="shared" si="11"/>
        <v>0.99950823392872212</v>
      </c>
      <c r="K62" s="14">
        <f t="shared" si="18"/>
        <v>4.8707868964825707E-6</v>
      </c>
      <c r="L62" s="14" t="str">
        <f t="shared" si="12"/>
        <v>Epidemic ongoing</v>
      </c>
      <c r="M62" s="14">
        <f t="shared" si="1"/>
        <v>5.2601019161596896E-7</v>
      </c>
      <c r="N62" s="14">
        <f t="shared" si="19"/>
        <v>4.8689528438139451E-4</v>
      </c>
      <c r="O62" s="3">
        <f t="shared" si="2"/>
        <v>277.63485309950653</v>
      </c>
      <c r="P62" s="3">
        <f t="shared" si="3"/>
        <v>138.81742654975326</v>
      </c>
      <c r="Q62" s="38">
        <f t="shared" si="13"/>
        <v>27.763485309950653</v>
      </c>
      <c r="R62" s="38">
        <f t="shared" si="4"/>
        <v>138.81742654975326</v>
      </c>
      <c r="S62" s="38">
        <f t="shared" si="14"/>
        <v>1710138.8174265497</v>
      </c>
      <c r="T62" s="38">
        <f t="shared" si="15"/>
        <v>29.98258092211023</v>
      </c>
      <c r="U62" s="39">
        <f t="shared" si="16"/>
        <v>0.10799285675910522</v>
      </c>
      <c r="V62" s="38">
        <f t="shared" si="5"/>
        <v>5.5526970619901306</v>
      </c>
      <c r="W62" s="3">
        <f t="shared" si="6"/>
        <v>0</v>
      </c>
      <c r="X62" s="3">
        <f t="shared" si="7"/>
        <v>1.1105394123980261</v>
      </c>
      <c r="Y62" s="3">
        <f t="shared" si="29"/>
        <v>28030.666062838987</v>
      </c>
      <c r="Z62" s="3">
        <f t="shared" si="29"/>
        <v>14015.333031419494</v>
      </c>
      <c r="AA62" s="3">
        <f t="shared" si="20"/>
        <v>102614015.33303146</v>
      </c>
      <c r="AB62" s="3">
        <f t="shared" si="24"/>
        <v>3026.9022006581517</v>
      </c>
      <c r="AC62" s="3">
        <f t="shared" si="25"/>
        <v>560.61332125677973</v>
      </c>
      <c r="AD62" s="3">
        <f t="shared" si="26"/>
        <v>112.12266425135604</v>
      </c>
    </row>
    <row r="63" spans="1:30" x14ac:dyDescent="0.55000000000000004">
      <c r="A63" s="33" t="s">
        <v>45</v>
      </c>
      <c r="E63">
        <v>61</v>
      </c>
      <c r="F63">
        <f t="shared" si="8"/>
        <v>181.5</v>
      </c>
      <c r="G63">
        <f t="shared" si="9"/>
        <v>3.4784394250513349</v>
      </c>
      <c r="H63" s="15">
        <f t="shared" si="0"/>
        <v>15.606</v>
      </c>
      <c r="I63" s="14">
        <f t="shared" si="10"/>
        <v>2.7378947368421052E-7</v>
      </c>
      <c r="J63" s="14">
        <f t="shared" si="11"/>
        <v>0.99950338735896849</v>
      </c>
      <c r="K63" s="14">
        <f t="shared" si="18"/>
        <v>4.8465697536359542E-6</v>
      </c>
      <c r="L63" s="14" t="str">
        <f t="shared" si="12"/>
        <v>Epidemic ongoing</v>
      </c>
      <c r="M63" s="14">
        <f t="shared" si="1"/>
        <v>5.2339508529231573E-7</v>
      </c>
      <c r="N63" s="14">
        <f t="shared" si="19"/>
        <v>4.9176607127787708E-4</v>
      </c>
      <c r="O63" s="3">
        <f t="shared" si="2"/>
        <v>276.25447595724938</v>
      </c>
      <c r="P63" s="3">
        <f t="shared" si="3"/>
        <v>138.12723797862469</v>
      </c>
      <c r="Q63" s="38">
        <f t="shared" si="13"/>
        <v>27.625447595724939</v>
      </c>
      <c r="R63" s="38">
        <f t="shared" si="4"/>
        <v>138.12723797862469</v>
      </c>
      <c r="S63" s="38">
        <f t="shared" si="14"/>
        <v>1710138.1272379786</v>
      </c>
      <c r="T63" s="38">
        <f t="shared" si="15"/>
        <v>29.833519861661994</v>
      </c>
      <c r="U63" s="39">
        <f t="shared" si="16"/>
        <v>0.10799289227182968</v>
      </c>
      <c r="V63" s="38">
        <f t="shared" si="5"/>
        <v>5.5250895191449878</v>
      </c>
      <c r="W63" s="3">
        <f t="shared" si="6"/>
        <v>0</v>
      </c>
      <c r="X63" s="3">
        <f t="shared" si="7"/>
        <v>1.1050179038289976</v>
      </c>
      <c r="Y63" s="3">
        <f t="shared" si="29"/>
        <v>28306.920538796236</v>
      </c>
      <c r="Z63" s="3">
        <f t="shared" si="29"/>
        <v>14153.460269398118</v>
      </c>
      <c r="AA63" s="3">
        <f t="shared" si="20"/>
        <v>104324153.46026944</v>
      </c>
      <c r="AB63" s="3">
        <f t="shared" si="24"/>
        <v>3056.7357205198136</v>
      </c>
      <c r="AC63" s="3">
        <f t="shared" si="25"/>
        <v>566.13841077592474</v>
      </c>
      <c r="AD63" s="3">
        <f t="shared" si="26"/>
        <v>113.22768215518504</v>
      </c>
    </row>
    <row r="64" spans="1:30" x14ac:dyDescent="0.55000000000000004">
      <c r="A64" s="33" t="s">
        <v>42</v>
      </c>
      <c r="E64">
        <v>62</v>
      </c>
      <c r="F64">
        <f t="shared" si="8"/>
        <v>184.5</v>
      </c>
      <c r="G64">
        <f t="shared" si="9"/>
        <v>3.5359342915811087</v>
      </c>
      <c r="H64" s="15">
        <f t="shared" si="0"/>
        <v>15.606</v>
      </c>
      <c r="I64" s="14">
        <f t="shared" si="10"/>
        <v>2.7378947368421052E-7</v>
      </c>
      <c r="J64" s="14">
        <f t="shared" si="11"/>
        <v>0.99949856354691602</v>
      </c>
      <c r="K64" s="14">
        <f t="shared" si="18"/>
        <v>4.8238120524679573E-6</v>
      </c>
      <c r="L64" s="14" t="str">
        <f t="shared" si="12"/>
        <v>Epidemic ongoing</v>
      </c>
      <c r="M64" s="14">
        <f t="shared" si="1"/>
        <v>5.2093757630479252E-7</v>
      </c>
      <c r="N64" s="14">
        <f t="shared" si="19"/>
        <v>4.9661264103151304E-4</v>
      </c>
      <c r="O64" s="3">
        <f t="shared" si="2"/>
        <v>274.95728699067354</v>
      </c>
      <c r="P64" s="3">
        <f t="shared" si="3"/>
        <v>137.47864349533677</v>
      </c>
      <c r="Q64" s="38">
        <f t="shared" si="13"/>
        <v>27.495728699067357</v>
      </c>
      <c r="R64" s="38">
        <f t="shared" si="4"/>
        <v>137.47864349533677</v>
      </c>
      <c r="S64" s="38">
        <f t="shared" si="14"/>
        <v>1710137.4786434954</v>
      </c>
      <c r="T64" s="38">
        <f t="shared" si="15"/>
        <v>29.693441849373173</v>
      </c>
      <c r="U64" s="39">
        <f t="shared" si="16"/>
        <v>0.10799292564441242</v>
      </c>
      <c r="V64" s="38">
        <f t="shared" si="5"/>
        <v>5.4991457398134704</v>
      </c>
      <c r="W64" s="3">
        <f t="shared" si="6"/>
        <v>0</v>
      </c>
      <c r="X64" s="3">
        <f t="shared" si="7"/>
        <v>1.099829147962694</v>
      </c>
      <c r="Y64" s="3">
        <f t="shared" si="29"/>
        <v>28581.877825786909</v>
      </c>
      <c r="Z64" s="3">
        <f t="shared" si="29"/>
        <v>14290.938912893454</v>
      </c>
      <c r="AA64" s="3">
        <f t="shared" si="20"/>
        <v>106034290.93891293</v>
      </c>
      <c r="AB64" s="3">
        <f t="shared" si="24"/>
        <v>3086.429162369187</v>
      </c>
      <c r="AC64" s="3">
        <f t="shared" si="25"/>
        <v>571.6375565157382</v>
      </c>
      <c r="AD64" s="3">
        <f t="shared" si="26"/>
        <v>114.32751130314773</v>
      </c>
    </row>
    <row r="65" spans="1:30" x14ac:dyDescent="0.55000000000000004">
      <c r="A65" s="33" t="s">
        <v>67</v>
      </c>
      <c r="E65">
        <v>63</v>
      </c>
      <c r="F65">
        <f t="shared" si="8"/>
        <v>187.5</v>
      </c>
      <c r="G65">
        <f t="shared" si="9"/>
        <v>3.593429158110883</v>
      </c>
      <c r="H65" s="15">
        <f t="shared" si="0"/>
        <v>15.606</v>
      </c>
      <c r="I65" s="14">
        <f t="shared" si="10"/>
        <v>2.7378947368421052E-7</v>
      </c>
      <c r="J65" s="14">
        <f t="shared" si="11"/>
        <v>0.99949376112209365</v>
      </c>
      <c r="K65" s="14">
        <f t="shared" si="18"/>
        <v>4.8024248223699217E-6</v>
      </c>
      <c r="L65" s="14" t="str">
        <f t="shared" si="12"/>
        <v>Epidemic ongoing</v>
      </c>
      <c r="M65" s="14">
        <f t="shared" si="1"/>
        <v>5.1862805737307135E-7</v>
      </c>
      <c r="N65" s="14">
        <f t="shared" si="19"/>
        <v>5.0143645308398099E-4</v>
      </c>
      <c r="O65" s="3">
        <f t="shared" si="2"/>
        <v>273.73821487508553</v>
      </c>
      <c r="P65" s="3">
        <f t="shared" si="3"/>
        <v>136.86910743754277</v>
      </c>
      <c r="Q65" s="38">
        <f t="shared" si="13"/>
        <v>27.373821487508554</v>
      </c>
      <c r="R65" s="38">
        <f t="shared" si="4"/>
        <v>136.86910743754277</v>
      </c>
      <c r="S65" s="38">
        <f t="shared" si="14"/>
        <v>1710136.8691074376</v>
      </c>
      <c r="T65" s="38">
        <f t="shared" si="15"/>
        <v>29.561799270265062</v>
      </c>
      <c r="U65" s="39">
        <f t="shared" si="16"/>
        <v>0.10799295700731791</v>
      </c>
      <c r="V65" s="38">
        <f t="shared" si="5"/>
        <v>5.4747642975017108</v>
      </c>
      <c r="W65" s="3">
        <f t="shared" si="6"/>
        <v>0</v>
      </c>
      <c r="X65" s="3">
        <f t="shared" si="7"/>
        <v>1.0949528595003422</v>
      </c>
      <c r="Y65" s="3">
        <f t="shared" si="29"/>
        <v>28855.616040661993</v>
      </c>
      <c r="Z65" s="3">
        <f t="shared" si="29"/>
        <v>14427.808020330996</v>
      </c>
      <c r="AA65" s="3">
        <f t="shared" si="20"/>
        <v>107744427.80802037</v>
      </c>
      <c r="AB65" s="3">
        <f t="shared" si="24"/>
        <v>3115.9909616394521</v>
      </c>
      <c r="AC65" s="3">
        <f t="shared" si="25"/>
        <v>577.11232081323988</v>
      </c>
      <c r="AD65" s="3">
        <f t="shared" si="26"/>
        <v>115.42246416264807</v>
      </c>
    </row>
    <row r="66" spans="1:30" x14ac:dyDescent="0.55000000000000004">
      <c r="E66">
        <v>64</v>
      </c>
      <c r="F66">
        <f t="shared" si="8"/>
        <v>190.5</v>
      </c>
      <c r="G66">
        <f t="shared" si="9"/>
        <v>3.6509240246406569</v>
      </c>
      <c r="H66" s="15">
        <f t="shared" si="0"/>
        <v>15.606</v>
      </c>
      <c r="I66" s="14">
        <f t="shared" si="10"/>
        <v>2.7378947368421052E-7</v>
      </c>
      <c r="J66" s="14">
        <f t="shared" si="11"/>
        <v>0.99948897879758503</v>
      </c>
      <c r="K66" s="14">
        <f t="shared" si="18"/>
        <v>4.7823245086231481E-6</v>
      </c>
      <c r="L66" s="14" t="str">
        <f t="shared" si="12"/>
        <v>Epidemic ongoing</v>
      </c>
      <c r="M66" s="14">
        <f t="shared" si="1"/>
        <v>5.164575060173905E-7</v>
      </c>
      <c r="N66" s="14">
        <f t="shared" si="19"/>
        <v>5.0623887790635091E-4</v>
      </c>
      <c r="O66" s="3">
        <f t="shared" si="2"/>
        <v>272.59249699151945</v>
      </c>
      <c r="P66" s="3">
        <f t="shared" si="3"/>
        <v>136.29624849575973</v>
      </c>
      <c r="Q66" s="38">
        <f t="shared" si="13"/>
        <v>27.259249699151948</v>
      </c>
      <c r="R66" s="38">
        <f t="shared" si="4"/>
        <v>136.29624849575973</v>
      </c>
      <c r="S66" s="38">
        <f t="shared" si="14"/>
        <v>1710136.2962484958</v>
      </c>
      <c r="T66" s="38">
        <f t="shared" si="15"/>
        <v>29.438077842991259</v>
      </c>
      <c r="U66" s="39">
        <f t="shared" si="16"/>
        <v>0.10799298648306926</v>
      </c>
      <c r="V66" s="38">
        <f t="shared" si="5"/>
        <v>5.4518499398303888</v>
      </c>
      <c r="W66" s="3">
        <f t="shared" si="6"/>
        <v>0</v>
      </c>
      <c r="X66" s="3">
        <f t="shared" si="7"/>
        <v>1.0903699879660778</v>
      </c>
      <c r="Y66" s="3">
        <f t="shared" si="29"/>
        <v>29128.208537653511</v>
      </c>
      <c r="Z66" s="3">
        <f t="shared" si="29"/>
        <v>14564.104268826755</v>
      </c>
      <c r="AA66" s="3">
        <f t="shared" si="20"/>
        <v>109454564.10426886</v>
      </c>
      <c r="AB66" s="3">
        <f t="shared" si="24"/>
        <v>3145.4290394824434</v>
      </c>
      <c r="AC66" s="3">
        <f t="shared" si="25"/>
        <v>582.56417075307024</v>
      </c>
      <c r="AD66" s="3">
        <f t="shared" si="26"/>
        <v>116.51283415061414</v>
      </c>
    </row>
    <row r="67" spans="1:30" x14ac:dyDescent="0.55000000000000004">
      <c r="E67">
        <v>65</v>
      </c>
      <c r="F67">
        <f t="shared" si="8"/>
        <v>193.5</v>
      </c>
      <c r="G67">
        <f t="shared" si="9"/>
        <v>3.7084188911704312</v>
      </c>
      <c r="H67" s="15">
        <f t="shared" ref="H67:H130" si="30">IF(F67&lt;$C$10,IF(F67&lt;$C$9,$C$8*$C$4*$C$3,$C$8*$C$4*$C$3*(1-$C$19)),IF(F67&lt;$C$9,$C$8*$C$4*$C$23,$C$8*$C$4*$C$23*(1-$C$19)))</f>
        <v>15.606</v>
      </c>
      <c r="I67" s="14">
        <f t="shared" si="10"/>
        <v>2.7378947368421052E-7</v>
      </c>
      <c r="J67" s="14">
        <f t="shared" si="11"/>
        <v>0.99948421536494103</v>
      </c>
      <c r="K67" s="14">
        <f t="shared" si="18"/>
        <v>4.7634326439949248E-6</v>
      </c>
      <c r="L67" s="14" t="str">
        <f t="shared" si="12"/>
        <v>Epidemic ongoing</v>
      </c>
      <c r="M67" s="14">
        <f t="shared" ref="M67:M130" si="31">K67*U67</f>
        <v>5.1441744910047513E-7</v>
      </c>
      <c r="N67" s="14">
        <f t="shared" si="19"/>
        <v>5.1102120241497406E-4</v>
      </c>
      <c r="O67" s="3">
        <f t="shared" ref="O67:O130" si="32">K67*$D$6</f>
        <v>271.51566070771071</v>
      </c>
      <c r="P67" s="3">
        <f t="shared" ref="P67:P130" si="33">O67*(1-$C$5)</f>
        <v>135.75783035385535</v>
      </c>
      <c r="Q67" s="38">
        <f t="shared" si="13"/>
        <v>27.151566070771072</v>
      </c>
      <c r="R67" s="38">
        <f t="shared" ref="R67:R130" si="34">O67*$C$5</f>
        <v>135.75783035385535</v>
      </c>
      <c r="S67" s="38">
        <f t="shared" si="14"/>
        <v>1710135.7578303539</v>
      </c>
      <c r="T67" s="38">
        <f t="shared" si="15"/>
        <v>29.321794598727081</v>
      </c>
      <c r="U67" s="39">
        <f t="shared" si="16"/>
        <v>0.10799301418672967</v>
      </c>
      <c r="V67" s="38">
        <f t="shared" ref="V67:V130" si="35">P67*$C$14</f>
        <v>5.4303132141542143</v>
      </c>
      <c r="W67" s="3">
        <f t="shared" ref="W67:W130" si="36">IF(V67&gt;($C$6*1000000*$C$15),V67-($C$6*1000000*$C$15),0)</f>
        <v>0</v>
      </c>
      <c r="X67" s="3">
        <f t="shared" ref="X67:X130" si="37">((V67-W67)*$C$16)+(W67*$C$17)</f>
        <v>1.0860626428308429</v>
      </c>
      <c r="Y67" s="3">
        <f t="shared" si="29"/>
        <v>29399.724198361222</v>
      </c>
      <c r="Z67" s="3">
        <f t="shared" si="29"/>
        <v>14699.862099180611</v>
      </c>
      <c r="AA67" s="3">
        <f t="shared" si="20"/>
        <v>111164699.86209922</v>
      </c>
      <c r="AB67" s="3">
        <f t="shared" si="24"/>
        <v>3174.7508340811705</v>
      </c>
      <c r="AC67" s="3">
        <f t="shared" si="25"/>
        <v>587.99448396722448</v>
      </c>
      <c r="AD67" s="3">
        <f t="shared" si="26"/>
        <v>117.59889679344498</v>
      </c>
    </row>
    <row r="68" spans="1:30" x14ac:dyDescent="0.55000000000000004">
      <c r="E68">
        <v>66</v>
      </c>
      <c r="F68">
        <f t="shared" ref="F68:F131" si="38">(E68-0.5)*$C$4</f>
        <v>196.5</v>
      </c>
      <c r="G68">
        <f t="shared" ref="G68:G131" si="39">F68*7/365.25</f>
        <v>3.7659137577002055</v>
      </c>
      <c r="H68" s="15">
        <f t="shared" si="30"/>
        <v>15.606</v>
      </c>
      <c r="I68" s="14">
        <f t="shared" ref="I68:I131" si="40">H68/$D$6</f>
        <v>2.7378947368421052E-7</v>
      </c>
      <c r="J68" s="14">
        <f t="shared" ref="J68:J131" si="41">IF(AND(F67&gt;$C$10,F67&lt;$C$12),(J67-I67)*((1-K67+(M67*$C$20))^$C$23),(J67-I67)*((1-K67+(M67*$C$20))^$C$3))</f>
        <v>0.99947946968940193</v>
      </c>
      <c r="K68" s="14">
        <f t="shared" si="18"/>
        <v>4.7456755390973271E-6</v>
      </c>
      <c r="L68" s="14" t="str">
        <f t="shared" ref="L68:L131" si="42">IF(K68*$D$6&lt;0.1,"Eliminated",IF(K68*$D$6&lt;1,"Possibly eliminated",IF(K68*$D$6&lt;10,"Approaching elimination", "Epidemic ongoing")))</f>
        <v>Epidemic ongoing</v>
      </c>
      <c r="M68" s="14">
        <f t="shared" si="31"/>
        <v>5.124999293949735E-7</v>
      </c>
      <c r="N68" s="14">
        <f t="shared" si="19"/>
        <v>5.1578463505896899E-4</v>
      </c>
      <c r="O68" s="3">
        <f t="shared" si="32"/>
        <v>270.50350572854762</v>
      </c>
      <c r="P68" s="3">
        <f t="shared" si="33"/>
        <v>135.25175286427381</v>
      </c>
      <c r="Q68" s="38">
        <f t="shared" ref="Q68:Q131" si="43">P68*$C$13</f>
        <v>27.050350572854764</v>
      </c>
      <c r="R68" s="38">
        <f t="shared" si="34"/>
        <v>135.25175286427381</v>
      </c>
      <c r="S68" s="38">
        <f t="shared" ref="S68:S131" si="44">($D$6*$C$7*$C$4)+P68</f>
        <v>1710135.2517528643</v>
      </c>
      <c r="T68" s="38">
        <f t="shared" ref="T68:T131" si="45">IF(($D$18*$C$4)&gt;Q68,Q68+((($D$18*$C$4)-Q68)*(P68-Q68)/S68),$D$18*$C$4)</f>
        <v>29.212495975513487</v>
      </c>
      <c r="U68" s="39">
        <f t="shared" ref="U68:U131" si="46">IF(O68&gt;0.1,T68/O68,0)</f>
        <v>0.10799304022635646</v>
      </c>
      <c r="V68" s="38">
        <f t="shared" si="35"/>
        <v>5.4100701145709529</v>
      </c>
      <c r="W68" s="3">
        <f t="shared" si="36"/>
        <v>0</v>
      </c>
      <c r="X68" s="3">
        <f t="shared" si="37"/>
        <v>1.0820140229141906</v>
      </c>
      <c r="Y68" s="3">
        <f t="shared" ref="Y68:Z83" si="47">O68+Y67</f>
        <v>29670.227704089768</v>
      </c>
      <c r="Z68" s="3">
        <f t="shared" si="47"/>
        <v>14835.113852044884</v>
      </c>
      <c r="AA68" s="3">
        <f t="shared" si="20"/>
        <v>112874835.11385208</v>
      </c>
      <c r="AB68" s="3">
        <f t="shared" si="24"/>
        <v>3203.9633300566838</v>
      </c>
      <c r="AC68" s="3">
        <f t="shared" si="25"/>
        <v>593.40455408179548</v>
      </c>
      <c r="AD68" s="3">
        <f t="shared" si="26"/>
        <v>118.68091081635917</v>
      </c>
    </row>
    <row r="69" spans="1:30" x14ac:dyDescent="0.55000000000000004">
      <c r="E69">
        <v>67</v>
      </c>
      <c r="F69">
        <f t="shared" si="38"/>
        <v>199.5</v>
      </c>
      <c r="G69">
        <f t="shared" si="39"/>
        <v>3.8234086242299794</v>
      </c>
      <c r="H69" s="15">
        <f t="shared" si="30"/>
        <v>15.606</v>
      </c>
      <c r="I69" s="14">
        <f t="shared" si="40"/>
        <v>2.7378947368421052E-7</v>
      </c>
      <c r="J69" s="14">
        <f t="shared" si="41"/>
        <v>0.99947474070540976</v>
      </c>
      <c r="K69" s="14">
        <f t="shared" ref="K69:K132" si="48">IF(L68="Eliminated",0,J68-J69)</f>
        <v>4.7289839921749177E-6</v>
      </c>
      <c r="L69" s="14" t="str">
        <f t="shared" si="42"/>
        <v>Epidemic ongoing</v>
      </c>
      <c r="M69" s="14">
        <f t="shared" si="31"/>
        <v>5.1069747424841452E-7</v>
      </c>
      <c r="N69" s="14">
        <f t="shared" ref="N69:N132" si="49">N68+K68</f>
        <v>5.2053031059806631E-4</v>
      </c>
      <c r="O69" s="3">
        <f t="shared" si="32"/>
        <v>269.5520875539703</v>
      </c>
      <c r="P69" s="3">
        <f t="shared" si="33"/>
        <v>134.77604377698515</v>
      </c>
      <c r="Q69" s="38">
        <f t="shared" si="43"/>
        <v>26.955208755397031</v>
      </c>
      <c r="R69" s="38">
        <f t="shared" si="34"/>
        <v>134.77604377698515</v>
      </c>
      <c r="S69" s="38">
        <f t="shared" si="44"/>
        <v>1710134.7760437769</v>
      </c>
      <c r="T69" s="38">
        <f t="shared" si="45"/>
        <v>29.109756032159623</v>
      </c>
      <c r="U69" s="39">
        <f t="shared" si="46"/>
        <v>0.10799306470342659</v>
      </c>
      <c r="V69" s="38">
        <f t="shared" si="35"/>
        <v>5.3910417510794062</v>
      </c>
      <c r="W69" s="3">
        <f t="shared" si="36"/>
        <v>0</v>
      </c>
      <c r="X69" s="3">
        <f t="shared" si="37"/>
        <v>1.0782083502158812</v>
      </c>
      <c r="Y69" s="3">
        <f t="shared" si="47"/>
        <v>29939.779791643738</v>
      </c>
      <c r="Z69" s="3">
        <f t="shared" si="47"/>
        <v>14969.889895821869</v>
      </c>
      <c r="AA69" s="3">
        <f t="shared" ref="AA69:AA132" si="50">S69+AA68</f>
        <v>114584969.88989586</v>
      </c>
      <c r="AB69" s="3">
        <f t="shared" si="24"/>
        <v>3233.0730860888434</v>
      </c>
      <c r="AC69" s="3">
        <f t="shared" si="25"/>
        <v>598.79559583287494</v>
      </c>
      <c r="AD69" s="3">
        <f t="shared" si="26"/>
        <v>119.75911916657506</v>
      </c>
    </row>
    <row r="70" spans="1:30" x14ac:dyDescent="0.55000000000000004">
      <c r="E70">
        <v>68</v>
      </c>
      <c r="F70">
        <f t="shared" si="38"/>
        <v>202.5</v>
      </c>
      <c r="G70">
        <f t="shared" si="39"/>
        <v>3.8809034907597537</v>
      </c>
      <c r="H70" s="15">
        <f t="shared" si="30"/>
        <v>15.606</v>
      </c>
      <c r="I70" s="14">
        <f t="shared" si="40"/>
        <v>2.7378947368421052E-7</v>
      </c>
      <c r="J70" s="14">
        <f t="shared" si="41"/>
        <v>0.99947002741239355</v>
      </c>
      <c r="K70" s="14">
        <f t="shared" si="48"/>
        <v>4.713293016211928E-6</v>
      </c>
      <c r="L70" s="14" t="str">
        <f t="shared" si="42"/>
        <v>Epidemic ongoing</v>
      </c>
      <c r="M70" s="14">
        <f t="shared" si="31"/>
        <v>5.0900306611796111E-7</v>
      </c>
      <c r="N70" s="14">
        <f t="shared" si="49"/>
        <v>5.2525929459024123E-4</v>
      </c>
      <c r="O70" s="3">
        <f t="shared" si="32"/>
        <v>268.6577019240799</v>
      </c>
      <c r="P70" s="3">
        <f t="shared" si="33"/>
        <v>134.32885096203995</v>
      </c>
      <c r="Q70" s="38">
        <f t="shared" si="43"/>
        <v>26.865770192407993</v>
      </c>
      <c r="R70" s="38">
        <f t="shared" si="34"/>
        <v>134.32885096203995</v>
      </c>
      <c r="S70" s="38">
        <f t="shared" si="44"/>
        <v>1710134.328850962</v>
      </c>
      <c r="T70" s="38">
        <f t="shared" si="45"/>
        <v>29.013174768723783</v>
      </c>
      <c r="U70" s="39">
        <f t="shared" si="46"/>
        <v>0.10799308771323678</v>
      </c>
      <c r="V70" s="38">
        <f t="shared" si="35"/>
        <v>5.3731540384815979</v>
      </c>
      <c r="W70" s="3">
        <f t="shared" si="36"/>
        <v>0</v>
      </c>
      <c r="X70" s="3">
        <f t="shared" si="37"/>
        <v>1.0746308076963196</v>
      </c>
      <c r="Y70" s="3">
        <f t="shared" si="47"/>
        <v>30208.437493567817</v>
      </c>
      <c r="Z70" s="3">
        <f t="shared" si="47"/>
        <v>15104.218746783909</v>
      </c>
      <c r="AA70" s="3">
        <f t="shared" si="50"/>
        <v>116295104.21874681</v>
      </c>
      <c r="AB70" s="3">
        <f t="shared" si="24"/>
        <v>3262.0862608575671</v>
      </c>
      <c r="AC70" s="3">
        <f t="shared" si="25"/>
        <v>604.16874987135657</v>
      </c>
      <c r="AD70" s="3">
        <f t="shared" si="26"/>
        <v>120.83374997427138</v>
      </c>
    </row>
    <row r="71" spans="1:30" x14ac:dyDescent="0.55000000000000004">
      <c r="E71">
        <v>69</v>
      </c>
      <c r="F71">
        <f t="shared" si="38"/>
        <v>205.5</v>
      </c>
      <c r="G71">
        <f t="shared" si="39"/>
        <v>3.9383983572895276</v>
      </c>
      <c r="H71" s="15">
        <f t="shared" si="30"/>
        <v>15.606</v>
      </c>
      <c r="I71" s="14">
        <f t="shared" si="40"/>
        <v>2.7378947368421052E-7</v>
      </c>
      <c r="J71" s="14">
        <f t="shared" si="41"/>
        <v>0.99946532887081085</v>
      </c>
      <c r="K71" s="14">
        <f t="shared" si="48"/>
        <v>4.6985415826927834E-6</v>
      </c>
      <c r="L71" s="14" t="str">
        <f t="shared" si="42"/>
        <v>Epidemic ongoing</v>
      </c>
      <c r="M71" s="14">
        <f t="shared" si="31"/>
        <v>5.0741011490308287E-7</v>
      </c>
      <c r="N71" s="14">
        <f t="shared" si="49"/>
        <v>5.2997258760645316E-4</v>
      </c>
      <c r="O71" s="3">
        <f t="shared" si="32"/>
        <v>267.81687021348864</v>
      </c>
      <c r="P71" s="3">
        <f t="shared" si="33"/>
        <v>133.90843510674432</v>
      </c>
      <c r="Q71" s="38">
        <f t="shared" si="43"/>
        <v>26.781687021348866</v>
      </c>
      <c r="R71" s="38">
        <f t="shared" si="34"/>
        <v>133.90843510674432</v>
      </c>
      <c r="S71" s="38">
        <f t="shared" si="44"/>
        <v>1710133.9084351067</v>
      </c>
      <c r="T71" s="38">
        <f t="shared" si="45"/>
        <v>28.922376549475722</v>
      </c>
      <c r="U71" s="39">
        <f t="shared" si="46"/>
        <v>0.10799310934527918</v>
      </c>
      <c r="V71" s="38">
        <f t="shared" si="35"/>
        <v>5.3563374042697731</v>
      </c>
      <c r="W71" s="3">
        <f t="shared" si="36"/>
        <v>0</v>
      </c>
      <c r="X71" s="3">
        <f t="shared" si="37"/>
        <v>1.0712674808539546</v>
      </c>
      <c r="Y71" s="3">
        <f t="shared" si="47"/>
        <v>30476.254363781307</v>
      </c>
      <c r="Z71" s="3">
        <f t="shared" si="47"/>
        <v>15238.127181890653</v>
      </c>
      <c r="AA71" s="3">
        <f t="shared" si="50"/>
        <v>118005238.12718192</v>
      </c>
      <c r="AB71" s="3">
        <f t="shared" si="24"/>
        <v>3291.0086374070429</v>
      </c>
      <c r="AC71" s="3">
        <f t="shared" si="25"/>
        <v>609.52508727562633</v>
      </c>
      <c r="AD71" s="3">
        <f t="shared" si="26"/>
        <v>121.90501745512535</v>
      </c>
    </row>
    <row r="72" spans="1:30" x14ac:dyDescent="0.55000000000000004">
      <c r="E72">
        <v>70</v>
      </c>
      <c r="F72">
        <f t="shared" si="38"/>
        <v>208.5</v>
      </c>
      <c r="G72">
        <f t="shared" si="39"/>
        <v>3.9958932238193019</v>
      </c>
      <c r="H72" s="15">
        <f t="shared" si="30"/>
        <v>15.606</v>
      </c>
      <c r="I72" s="14">
        <f t="shared" si="40"/>
        <v>2.7378947368421052E-7</v>
      </c>
      <c r="J72" s="14">
        <f t="shared" si="41"/>
        <v>0.99946064419843017</v>
      </c>
      <c r="K72" s="14">
        <f t="shared" si="48"/>
        <v>4.6846723806837076E-6</v>
      </c>
      <c r="L72" s="14" t="str">
        <f t="shared" si="42"/>
        <v>Epidemic ongoing</v>
      </c>
      <c r="M72" s="14">
        <f t="shared" si="31"/>
        <v>5.0591243193232989E-7</v>
      </c>
      <c r="N72" s="14">
        <f t="shared" si="49"/>
        <v>5.3467112918914594E-4</v>
      </c>
      <c r="O72" s="3">
        <f t="shared" si="32"/>
        <v>267.02632569897133</v>
      </c>
      <c r="P72" s="3">
        <f t="shared" si="33"/>
        <v>133.51316284948567</v>
      </c>
      <c r="Q72" s="38">
        <f t="shared" si="43"/>
        <v>26.702632569897133</v>
      </c>
      <c r="R72" s="38">
        <f t="shared" si="34"/>
        <v>133.51316284948567</v>
      </c>
      <c r="S72" s="38">
        <f t="shared" si="44"/>
        <v>1710133.5131628495</v>
      </c>
      <c r="T72" s="38">
        <f t="shared" si="45"/>
        <v>28.837008620142804</v>
      </c>
      <c r="U72" s="39">
        <f t="shared" si="46"/>
        <v>0.10799312968359469</v>
      </c>
      <c r="V72" s="38">
        <f t="shared" si="35"/>
        <v>5.3405265139794267</v>
      </c>
      <c r="W72" s="3">
        <f t="shared" si="36"/>
        <v>0</v>
      </c>
      <c r="X72" s="3">
        <f t="shared" si="37"/>
        <v>1.0681053027958853</v>
      </c>
      <c r="Y72" s="3">
        <f t="shared" si="47"/>
        <v>30743.280689480278</v>
      </c>
      <c r="Z72" s="3">
        <f t="shared" si="47"/>
        <v>15371.640344740139</v>
      </c>
      <c r="AA72" s="3">
        <f t="shared" si="50"/>
        <v>119715371.64034477</v>
      </c>
      <c r="AB72" s="3">
        <f t="shared" si="24"/>
        <v>3319.8456460271859</v>
      </c>
      <c r="AC72" s="3">
        <f t="shared" si="25"/>
        <v>614.86561378960573</v>
      </c>
      <c r="AD72" s="3">
        <f t="shared" si="26"/>
        <v>122.97312275792123</v>
      </c>
    </row>
    <row r="73" spans="1:30" x14ac:dyDescent="0.55000000000000004">
      <c r="E73">
        <v>71</v>
      </c>
      <c r="F73">
        <f t="shared" si="38"/>
        <v>211.5</v>
      </c>
      <c r="G73">
        <f t="shared" si="39"/>
        <v>4.0533880903490758</v>
      </c>
      <c r="H73" s="15">
        <f t="shared" si="30"/>
        <v>15.606</v>
      </c>
      <c r="I73" s="14">
        <f t="shared" si="40"/>
        <v>2.7378947368421052E-7</v>
      </c>
      <c r="J73" s="14">
        <f t="shared" si="41"/>
        <v>0.99945597256683938</v>
      </c>
      <c r="K73" s="14">
        <f t="shared" si="48"/>
        <v>4.6716315907913142E-6</v>
      </c>
      <c r="L73" s="14" t="str">
        <f t="shared" si="42"/>
        <v>Epidemic ongoing</v>
      </c>
      <c r="M73" s="14">
        <f t="shared" si="31"/>
        <v>5.0450420555629599E-7</v>
      </c>
      <c r="N73" s="14">
        <f t="shared" si="49"/>
        <v>5.3935580156982965E-4</v>
      </c>
      <c r="O73" s="3">
        <f t="shared" si="32"/>
        <v>266.28300067510492</v>
      </c>
      <c r="P73" s="3">
        <f t="shared" si="33"/>
        <v>133.14150033755246</v>
      </c>
      <c r="Q73" s="38">
        <f t="shared" si="43"/>
        <v>26.628300067510494</v>
      </c>
      <c r="R73" s="38">
        <f t="shared" si="34"/>
        <v>133.14150033755246</v>
      </c>
      <c r="S73" s="38">
        <f t="shared" si="44"/>
        <v>1710133.1415003375</v>
      </c>
      <c r="T73" s="38">
        <f t="shared" si="45"/>
        <v>28.756739716708871</v>
      </c>
      <c r="U73" s="39">
        <f t="shared" si="46"/>
        <v>0.10799314880710434</v>
      </c>
      <c r="V73" s="38">
        <f t="shared" si="35"/>
        <v>5.3256600135020982</v>
      </c>
      <c r="W73" s="3">
        <f t="shared" si="36"/>
        <v>0</v>
      </c>
      <c r="X73" s="3">
        <f t="shared" si="37"/>
        <v>1.0651320027004196</v>
      </c>
      <c r="Y73" s="3">
        <f t="shared" si="47"/>
        <v>31009.563690155384</v>
      </c>
      <c r="Z73" s="3">
        <f t="shared" si="47"/>
        <v>15504.781845077692</v>
      </c>
      <c r="AA73" s="3">
        <f t="shared" si="50"/>
        <v>121425504.78184511</v>
      </c>
      <c r="AB73" s="3">
        <f t="shared" si="24"/>
        <v>3348.602385743895</v>
      </c>
      <c r="AC73" s="3">
        <f t="shared" si="25"/>
        <v>620.19127380310783</v>
      </c>
      <c r="AD73" s="3">
        <f t="shared" si="26"/>
        <v>124.03825476062165</v>
      </c>
    </row>
    <row r="74" spans="1:30" x14ac:dyDescent="0.55000000000000004">
      <c r="E74">
        <v>72</v>
      </c>
      <c r="F74">
        <f t="shared" si="38"/>
        <v>214.5</v>
      </c>
      <c r="G74">
        <f t="shared" si="39"/>
        <v>4.1108829568788501</v>
      </c>
      <c r="H74" s="15">
        <f t="shared" si="30"/>
        <v>15.606</v>
      </c>
      <c r="I74" s="14">
        <f t="shared" si="40"/>
        <v>2.7378947368421052E-7</v>
      </c>
      <c r="J74" s="14">
        <f t="shared" si="41"/>
        <v>0.9994513131981666</v>
      </c>
      <c r="K74" s="14">
        <f t="shared" si="48"/>
        <v>4.6593686727769423E-6</v>
      </c>
      <c r="L74" s="14" t="str">
        <f t="shared" si="42"/>
        <v>Epidemic ongoing</v>
      </c>
      <c r="M74" s="14">
        <f t="shared" si="31"/>
        <v>5.0317997821493166E-7</v>
      </c>
      <c r="N74" s="14">
        <f t="shared" si="49"/>
        <v>5.4402743316062097E-4</v>
      </c>
      <c r="O74" s="3">
        <f t="shared" si="32"/>
        <v>265.58401434828573</v>
      </c>
      <c r="P74" s="3">
        <f t="shared" si="33"/>
        <v>132.79200717414287</v>
      </c>
      <c r="Q74" s="38">
        <f t="shared" si="43"/>
        <v>26.558401434828575</v>
      </c>
      <c r="R74" s="38">
        <f t="shared" si="34"/>
        <v>132.79200717414287</v>
      </c>
      <c r="S74" s="38">
        <f t="shared" si="44"/>
        <v>1710132.7920071741</v>
      </c>
      <c r="T74" s="38">
        <f t="shared" si="45"/>
        <v>28.681258758251108</v>
      </c>
      <c r="U74" s="39">
        <f t="shared" si="46"/>
        <v>0.10799316678992067</v>
      </c>
      <c r="V74" s="38">
        <f t="shared" si="35"/>
        <v>5.3116802869657151</v>
      </c>
      <c r="W74" s="3">
        <f t="shared" si="36"/>
        <v>0</v>
      </c>
      <c r="X74" s="3">
        <f t="shared" si="37"/>
        <v>1.0623360573931431</v>
      </c>
      <c r="Y74" s="3">
        <f t="shared" si="47"/>
        <v>31275.14770450367</v>
      </c>
      <c r="Z74" s="3">
        <f t="shared" si="47"/>
        <v>15637.573852251835</v>
      </c>
      <c r="AA74" s="3">
        <f t="shared" si="50"/>
        <v>123135637.57385229</v>
      </c>
      <c r="AB74" s="3">
        <f t="shared" si="24"/>
        <v>3377.2836445021462</v>
      </c>
      <c r="AC74" s="3">
        <f t="shared" si="25"/>
        <v>625.50295409007356</v>
      </c>
      <c r="AD74" s="3">
        <f t="shared" si="26"/>
        <v>125.10059081801479</v>
      </c>
    </row>
    <row r="75" spans="1:30" x14ac:dyDescent="0.55000000000000004">
      <c r="E75">
        <v>73</v>
      </c>
      <c r="F75">
        <f t="shared" si="38"/>
        <v>217.5</v>
      </c>
      <c r="G75">
        <f t="shared" si="39"/>
        <v>4.1683778234086244</v>
      </c>
      <c r="H75" s="15">
        <f t="shared" si="30"/>
        <v>15.606</v>
      </c>
      <c r="I75" s="14">
        <f t="shared" si="40"/>
        <v>2.7378947368421052E-7</v>
      </c>
      <c r="J75" s="14">
        <f t="shared" si="41"/>
        <v>0.99944666536200011</v>
      </c>
      <c r="K75" s="14">
        <f t="shared" si="48"/>
        <v>4.6478361664936685E-6</v>
      </c>
      <c r="L75" s="14" t="str">
        <f t="shared" si="42"/>
        <v>Epidemic ongoing</v>
      </c>
      <c r="M75" s="14">
        <f t="shared" si="31"/>
        <v>5.0193462494327594E-7</v>
      </c>
      <c r="N75" s="14">
        <f t="shared" si="49"/>
        <v>5.4868680183339791E-4</v>
      </c>
      <c r="O75" s="3">
        <f t="shared" si="32"/>
        <v>264.92666149013911</v>
      </c>
      <c r="P75" s="3">
        <f t="shared" si="33"/>
        <v>132.46333074506956</v>
      </c>
      <c r="Q75" s="38">
        <f t="shared" si="43"/>
        <v>26.492666149013914</v>
      </c>
      <c r="R75" s="38">
        <f t="shared" si="34"/>
        <v>132.46333074506956</v>
      </c>
      <c r="S75" s="38">
        <f t="shared" si="44"/>
        <v>1710132.463330745</v>
      </c>
      <c r="T75" s="38">
        <f t="shared" si="45"/>
        <v>28.61027362176673</v>
      </c>
      <c r="U75" s="39">
        <f t="shared" si="46"/>
        <v>0.10799318370163978</v>
      </c>
      <c r="V75" s="38">
        <f t="shared" si="35"/>
        <v>5.2985332298027821</v>
      </c>
      <c r="W75" s="3">
        <f t="shared" si="36"/>
        <v>0</v>
      </c>
      <c r="X75" s="3">
        <f t="shared" si="37"/>
        <v>1.0597066459605564</v>
      </c>
      <c r="Y75" s="3">
        <f t="shared" si="47"/>
        <v>31540.074365993809</v>
      </c>
      <c r="Z75" s="3">
        <f t="shared" si="47"/>
        <v>15770.037182996904</v>
      </c>
      <c r="AA75" s="3">
        <f t="shared" si="50"/>
        <v>124845770.03718303</v>
      </c>
      <c r="AB75" s="3">
        <f t="shared" si="24"/>
        <v>3405.893918123913</v>
      </c>
      <c r="AC75" s="3">
        <f t="shared" si="25"/>
        <v>630.80148731987629</v>
      </c>
      <c r="AD75" s="3">
        <f t="shared" si="26"/>
        <v>126.16029746397535</v>
      </c>
    </row>
    <row r="76" spans="1:30" x14ac:dyDescent="0.55000000000000004">
      <c r="E76">
        <v>74</v>
      </c>
      <c r="F76">
        <f t="shared" si="38"/>
        <v>220.5</v>
      </c>
      <c r="G76">
        <f t="shared" si="39"/>
        <v>4.2258726899383987</v>
      </c>
      <c r="H76" s="15">
        <f t="shared" si="30"/>
        <v>15.606</v>
      </c>
      <c r="I76" s="14">
        <f t="shared" si="40"/>
        <v>2.7378947368421052E-7</v>
      </c>
      <c r="J76" s="14">
        <f t="shared" si="41"/>
        <v>0.99944202837249663</v>
      </c>
      <c r="K76" s="14">
        <f t="shared" si="48"/>
        <v>4.636989503481459E-6</v>
      </c>
      <c r="L76" s="14" t="str">
        <f t="shared" si="42"/>
        <v>Epidemic ongoing</v>
      </c>
      <c r="M76" s="14">
        <f t="shared" si="31"/>
        <v>5.0076333302789969E-7</v>
      </c>
      <c r="N76" s="14">
        <f t="shared" si="49"/>
        <v>5.5333463799989158E-4</v>
      </c>
      <c r="O76" s="3">
        <f t="shared" si="32"/>
        <v>264.30840169844316</v>
      </c>
      <c r="P76" s="3">
        <f t="shared" si="33"/>
        <v>132.15420084922158</v>
      </c>
      <c r="Q76" s="38">
        <f t="shared" si="43"/>
        <v>26.430840169844316</v>
      </c>
      <c r="R76" s="38">
        <f t="shared" si="34"/>
        <v>132.15420084922158</v>
      </c>
      <c r="S76" s="38">
        <f t="shared" si="44"/>
        <v>1710132.1542008491</v>
      </c>
      <c r="T76" s="38">
        <f t="shared" si="45"/>
        <v>28.543509982590283</v>
      </c>
      <c r="U76" s="39">
        <f t="shared" si="46"/>
        <v>0.10799319960761736</v>
      </c>
      <c r="V76" s="38">
        <f t="shared" si="35"/>
        <v>5.2861680339688633</v>
      </c>
      <c r="W76" s="3">
        <f t="shared" si="36"/>
        <v>0</v>
      </c>
      <c r="X76" s="3">
        <f t="shared" si="37"/>
        <v>1.0572336067937727</v>
      </c>
      <c r="Y76" s="3">
        <f t="shared" si="47"/>
        <v>31804.382767692252</v>
      </c>
      <c r="Z76" s="3">
        <f t="shared" si="47"/>
        <v>15902.191383846126</v>
      </c>
      <c r="AA76" s="3">
        <f t="shared" si="50"/>
        <v>126555902.19138388</v>
      </c>
      <c r="AB76" s="3">
        <f t="shared" si="24"/>
        <v>3434.4374281065034</v>
      </c>
      <c r="AC76" s="3">
        <f t="shared" si="25"/>
        <v>636.08765535384509</v>
      </c>
      <c r="AD76" s="3">
        <f t="shared" si="26"/>
        <v>127.21753107076913</v>
      </c>
    </row>
    <row r="77" spans="1:30" x14ac:dyDescent="0.55000000000000004">
      <c r="E77">
        <v>75</v>
      </c>
      <c r="F77">
        <f t="shared" si="38"/>
        <v>223.5</v>
      </c>
      <c r="G77">
        <f t="shared" si="39"/>
        <v>4.2833675564681721</v>
      </c>
      <c r="H77" s="15">
        <f t="shared" si="30"/>
        <v>15.606</v>
      </c>
      <c r="I77" s="14">
        <f t="shared" si="40"/>
        <v>2.7378947368421052E-7</v>
      </c>
      <c r="J77" s="14">
        <f t="shared" si="41"/>
        <v>0.99943740158566452</v>
      </c>
      <c r="K77" s="14">
        <f t="shared" si="48"/>
        <v>4.6267868321070438E-6</v>
      </c>
      <c r="L77" s="14" t="str">
        <f t="shared" si="42"/>
        <v>Epidemic ongoing</v>
      </c>
      <c r="M77" s="14">
        <f t="shared" si="31"/>
        <v>4.9966158312580201E-7</v>
      </c>
      <c r="N77" s="14">
        <f t="shared" si="49"/>
        <v>5.5797162750337304E-4</v>
      </c>
      <c r="O77" s="3">
        <f t="shared" si="32"/>
        <v>263.72684943010148</v>
      </c>
      <c r="P77" s="3">
        <f t="shared" si="33"/>
        <v>131.86342471505074</v>
      </c>
      <c r="Q77" s="38">
        <f t="shared" si="43"/>
        <v>26.37268494301015</v>
      </c>
      <c r="R77" s="38">
        <f t="shared" si="34"/>
        <v>131.86342471505074</v>
      </c>
      <c r="S77" s="38">
        <f t="shared" si="44"/>
        <v>1710131.8634247151</v>
      </c>
      <c r="T77" s="38">
        <f t="shared" si="45"/>
        <v>28.480710238170715</v>
      </c>
      <c r="U77" s="39">
        <f t="shared" si="46"/>
        <v>0.10799321456922527</v>
      </c>
      <c r="V77" s="38">
        <f t="shared" si="35"/>
        <v>5.2745369886020299</v>
      </c>
      <c r="W77" s="3">
        <f t="shared" si="36"/>
        <v>0</v>
      </c>
      <c r="X77" s="3">
        <f t="shared" si="37"/>
        <v>1.054907397720406</v>
      </c>
      <c r="Y77" s="3">
        <f t="shared" si="47"/>
        <v>32068.109617122354</v>
      </c>
      <c r="Z77" s="3">
        <f t="shared" si="47"/>
        <v>16034.054808561177</v>
      </c>
      <c r="AA77" s="3">
        <f t="shared" si="50"/>
        <v>128266034.0548086</v>
      </c>
      <c r="AB77" s="3">
        <f t="shared" si="24"/>
        <v>3462.9181383446739</v>
      </c>
      <c r="AC77" s="3">
        <f t="shared" si="25"/>
        <v>641.36219234244709</v>
      </c>
      <c r="AD77" s="3">
        <f t="shared" si="26"/>
        <v>128.27243846848953</v>
      </c>
    </row>
    <row r="78" spans="1:30" x14ac:dyDescent="0.55000000000000004">
      <c r="E78">
        <v>76</v>
      </c>
      <c r="F78">
        <f t="shared" si="38"/>
        <v>226.5</v>
      </c>
      <c r="G78">
        <f t="shared" si="39"/>
        <v>4.3408624229979464</v>
      </c>
      <c r="H78" s="15">
        <f t="shared" si="30"/>
        <v>15.606</v>
      </c>
      <c r="I78" s="14">
        <f t="shared" si="40"/>
        <v>2.7378947368421052E-7</v>
      </c>
      <c r="J78" s="14">
        <f t="shared" si="41"/>
        <v>0.99943278439681305</v>
      </c>
      <c r="K78" s="14">
        <f t="shared" si="48"/>
        <v>4.6171888514745518E-6</v>
      </c>
      <c r="L78" s="14" t="str">
        <f t="shared" si="42"/>
        <v>Epidemic ongoing</v>
      </c>
      <c r="M78" s="14">
        <f t="shared" si="31"/>
        <v>4.986251313302576E-7</v>
      </c>
      <c r="N78" s="14">
        <f t="shared" si="49"/>
        <v>5.6259841433548008E-4</v>
      </c>
      <c r="O78" s="3">
        <f t="shared" si="32"/>
        <v>263.17976453404947</v>
      </c>
      <c r="P78" s="3">
        <f t="shared" si="33"/>
        <v>131.58988226702473</v>
      </c>
      <c r="Q78" s="38">
        <f t="shared" si="43"/>
        <v>26.317976453404949</v>
      </c>
      <c r="R78" s="38">
        <f t="shared" si="34"/>
        <v>131.58988226702473</v>
      </c>
      <c r="S78" s="38">
        <f t="shared" si="44"/>
        <v>1710131.5898822669</v>
      </c>
      <c r="T78" s="38">
        <f t="shared" si="45"/>
        <v>28.421632485824688</v>
      </c>
      <c r="U78" s="39">
        <f t="shared" si="46"/>
        <v>0.107993228644095</v>
      </c>
      <c r="V78" s="38">
        <f t="shared" si="35"/>
        <v>5.2635952906809891</v>
      </c>
      <c r="W78" s="3">
        <f t="shared" si="36"/>
        <v>0</v>
      </c>
      <c r="X78" s="3">
        <f t="shared" si="37"/>
        <v>1.0527190581361978</v>
      </c>
      <c r="Y78" s="3">
        <f t="shared" si="47"/>
        <v>32331.289381656403</v>
      </c>
      <c r="Z78" s="3">
        <f t="shared" si="47"/>
        <v>16165.644690828201</v>
      </c>
      <c r="AA78" s="3">
        <f t="shared" si="50"/>
        <v>129976165.64469087</v>
      </c>
      <c r="AB78" s="3">
        <f t="shared" si="24"/>
        <v>3491.3397708304988</v>
      </c>
      <c r="AC78" s="3">
        <f t="shared" si="25"/>
        <v>646.62578763312808</v>
      </c>
      <c r="AD78" s="3">
        <f t="shared" si="26"/>
        <v>129.32515752662573</v>
      </c>
    </row>
    <row r="79" spans="1:30" x14ac:dyDescent="0.55000000000000004">
      <c r="E79">
        <v>77</v>
      </c>
      <c r="F79">
        <f t="shared" si="38"/>
        <v>229.5</v>
      </c>
      <c r="G79">
        <f t="shared" si="39"/>
        <v>4.3983572895277208</v>
      </c>
      <c r="H79" s="15">
        <f t="shared" si="30"/>
        <v>15.606</v>
      </c>
      <c r="I79" s="14">
        <f t="shared" si="40"/>
        <v>2.7378947368421052E-7</v>
      </c>
      <c r="J79" s="14">
        <f t="shared" si="41"/>
        <v>0.99942817623815661</v>
      </c>
      <c r="K79" s="14">
        <f t="shared" si="48"/>
        <v>4.608158656438377E-6</v>
      </c>
      <c r="L79" s="14" t="str">
        <f t="shared" si="42"/>
        <v>Epidemic ongoing</v>
      </c>
      <c r="M79" s="14">
        <f t="shared" si="31"/>
        <v>4.9764999243540372E-7</v>
      </c>
      <c r="N79" s="14">
        <f t="shared" si="49"/>
        <v>5.6721560318695463E-4</v>
      </c>
      <c r="O79" s="3">
        <f t="shared" si="32"/>
        <v>262.66504341698749</v>
      </c>
      <c r="P79" s="3">
        <f t="shared" si="33"/>
        <v>131.33252170849374</v>
      </c>
      <c r="Q79" s="38">
        <f t="shared" si="43"/>
        <v>26.266504341698749</v>
      </c>
      <c r="R79" s="38">
        <f t="shared" si="34"/>
        <v>131.33252170849374</v>
      </c>
      <c r="S79" s="38">
        <f t="shared" si="44"/>
        <v>1710131.3325217084</v>
      </c>
      <c r="T79" s="38">
        <f t="shared" si="45"/>
        <v>28.366049568818013</v>
      </c>
      <c r="U79" s="39">
        <f t="shared" si="46"/>
        <v>0.10799324188634489</v>
      </c>
      <c r="V79" s="38">
        <f t="shared" si="35"/>
        <v>5.2533008683397497</v>
      </c>
      <c r="W79" s="3">
        <f t="shared" si="36"/>
        <v>0</v>
      </c>
      <c r="X79" s="3">
        <f t="shared" si="37"/>
        <v>1.0506601736679499</v>
      </c>
      <c r="Y79" s="3">
        <f t="shared" si="47"/>
        <v>32593.954425073389</v>
      </c>
      <c r="Z79" s="3">
        <f t="shared" si="47"/>
        <v>16296.977212536694</v>
      </c>
      <c r="AA79" s="3">
        <f t="shared" si="50"/>
        <v>131686296.97721258</v>
      </c>
      <c r="AB79" s="3">
        <f t="shared" si="24"/>
        <v>3519.705820399317</v>
      </c>
      <c r="AC79" s="3">
        <f t="shared" si="25"/>
        <v>651.87908850146778</v>
      </c>
      <c r="AD79" s="3">
        <f t="shared" si="26"/>
        <v>130.37581770029368</v>
      </c>
    </row>
    <row r="80" spans="1:30" x14ac:dyDescent="0.55000000000000004">
      <c r="E80">
        <v>78</v>
      </c>
      <c r="F80">
        <f t="shared" si="38"/>
        <v>232.5</v>
      </c>
      <c r="G80">
        <f t="shared" si="39"/>
        <v>4.4558521560574951</v>
      </c>
      <c r="H80" s="15">
        <f t="shared" si="30"/>
        <v>15.606</v>
      </c>
      <c r="I80" s="14">
        <f t="shared" si="40"/>
        <v>2.7378947368421052E-7</v>
      </c>
      <c r="J80" s="14">
        <f t="shared" si="41"/>
        <v>0.999423576576565</v>
      </c>
      <c r="K80" s="14">
        <f t="shared" si="48"/>
        <v>4.5996615916088501E-6</v>
      </c>
      <c r="L80" s="14" t="str">
        <f t="shared" si="42"/>
        <v>Epidemic ongoing</v>
      </c>
      <c r="M80" s="14">
        <f t="shared" si="31"/>
        <v>4.9673242417179547E-7</v>
      </c>
      <c r="N80" s="14">
        <f t="shared" si="49"/>
        <v>5.7182376184339301E-4</v>
      </c>
      <c r="O80" s="3">
        <f t="shared" si="32"/>
        <v>262.18071072170449</v>
      </c>
      <c r="P80" s="3">
        <f t="shared" si="33"/>
        <v>131.09035536085224</v>
      </c>
      <c r="Q80" s="38">
        <f t="shared" si="43"/>
        <v>26.218071072170449</v>
      </c>
      <c r="R80" s="38">
        <f t="shared" si="34"/>
        <v>131.09035536085224</v>
      </c>
      <c r="S80" s="38">
        <f t="shared" si="44"/>
        <v>1710131.0903553609</v>
      </c>
      <c r="T80" s="38">
        <f t="shared" si="45"/>
        <v>28.313748177792341</v>
      </c>
      <c r="U80" s="39">
        <f t="shared" si="46"/>
        <v>0.10799325434679434</v>
      </c>
      <c r="V80" s="38">
        <f t="shared" si="35"/>
        <v>5.24361421443409</v>
      </c>
      <c r="W80" s="3">
        <f t="shared" si="36"/>
        <v>0</v>
      </c>
      <c r="X80" s="3">
        <f t="shared" si="37"/>
        <v>1.0487228428868181</v>
      </c>
      <c r="Y80" s="3">
        <f t="shared" si="47"/>
        <v>32856.135135795092</v>
      </c>
      <c r="Z80" s="3">
        <f t="shared" si="47"/>
        <v>16428.067567897546</v>
      </c>
      <c r="AA80" s="3">
        <f t="shared" si="50"/>
        <v>133396428.06756794</v>
      </c>
      <c r="AB80" s="3">
        <f t="shared" si="24"/>
        <v>3548.0195685771091</v>
      </c>
      <c r="AC80" s="3">
        <f t="shared" si="25"/>
        <v>657.12270271590182</v>
      </c>
      <c r="AD80" s="3">
        <f t="shared" si="26"/>
        <v>131.42454054318051</v>
      </c>
    </row>
    <row r="81" spans="5:30" x14ac:dyDescent="0.55000000000000004">
      <c r="E81">
        <v>79</v>
      </c>
      <c r="F81">
        <f t="shared" si="38"/>
        <v>235.5</v>
      </c>
      <c r="G81">
        <f t="shared" si="39"/>
        <v>4.5133470225872694</v>
      </c>
      <c r="H81" s="15">
        <f t="shared" si="30"/>
        <v>15.606</v>
      </c>
      <c r="I81" s="14">
        <f t="shared" si="40"/>
        <v>2.7378947368421052E-7</v>
      </c>
      <c r="J81" s="14">
        <f t="shared" si="41"/>
        <v>0.99941898491145031</v>
      </c>
      <c r="K81" s="14">
        <f t="shared" si="48"/>
        <v>4.591665114683785E-6</v>
      </c>
      <c r="L81" s="14" t="str">
        <f t="shared" si="42"/>
        <v>Epidemic ongoing</v>
      </c>
      <c r="M81" s="14">
        <f t="shared" si="31"/>
        <v>4.9586891244891145E-7</v>
      </c>
      <c r="N81" s="14">
        <f t="shared" si="49"/>
        <v>5.7642342343500186E-4</v>
      </c>
      <c r="O81" s="3">
        <f t="shared" si="32"/>
        <v>261.72491153697575</v>
      </c>
      <c r="P81" s="3">
        <f t="shared" si="33"/>
        <v>130.86245576848788</v>
      </c>
      <c r="Q81" s="38">
        <f t="shared" si="43"/>
        <v>26.172491153697578</v>
      </c>
      <c r="R81" s="38">
        <f t="shared" si="34"/>
        <v>130.86245576848788</v>
      </c>
      <c r="S81" s="38">
        <f t="shared" si="44"/>
        <v>1710130.8624557685</v>
      </c>
      <c r="T81" s="38">
        <f t="shared" si="45"/>
        <v>28.264528009587956</v>
      </c>
      <c r="U81" s="39">
        <f t="shared" si="46"/>
        <v>0.10799326607316409</v>
      </c>
      <c r="V81" s="38">
        <f t="shared" si="35"/>
        <v>5.2344982307395149</v>
      </c>
      <c r="W81" s="3">
        <f t="shared" si="36"/>
        <v>0</v>
      </c>
      <c r="X81" s="3">
        <f t="shared" si="37"/>
        <v>1.046899646147903</v>
      </c>
      <c r="Y81" s="3">
        <f t="shared" si="47"/>
        <v>33117.860047332069</v>
      </c>
      <c r="Z81" s="3">
        <f t="shared" si="47"/>
        <v>16558.930023666035</v>
      </c>
      <c r="AA81" s="3">
        <f t="shared" si="50"/>
        <v>135106558.9300237</v>
      </c>
      <c r="AB81" s="3">
        <f t="shared" ref="AB81:AB144" si="51">AB80+T81</f>
        <v>3576.2840965866972</v>
      </c>
      <c r="AC81" s="3">
        <f t="shared" ref="AC81:AC144" si="52">AC80+V81</f>
        <v>662.35720094664134</v>
      </c>
      <c r="AD81" s="3">
        <f t="shared" ref="AD81:AD144" si="53">AD80+X81</f>
        <v>132.4714401893284</v>
      </c>
    </row>
    <row r="82" spans="5:30" x14ac:dyDescent="0.55000000000000004">
      <c r="E82">
        <v>80</v>
      </c>
      <c r="F82">
        <f t="shared" si="38"/>
        <v>238.5</v>
      </c>
      <c r="G82">
        <f t="shared" si="39"/>
        <v>4.5708418891170428</v>
      </c>
      <c r="H82" s="15">
        <f t="shared" si="30"/>
        <v>15.606</v>
      </c>
      <c r="I82" s="14">
        <f t="shared" si="40"/>
        <v>2.7378947368421052E-7</v>
      </c>
      <c r="J82" s="14">
        <f t="shared" si="41"/>
        <v>0.99941440077278276</v>
      </c>
      <c r="K82" s="14">
        <f t="shared" si="48"/>
        <v>4.5841386675515849E-6</v>
      </c>
      <c r="L82" s="14" t="str">
        <f t="shared" si="42"/>
        <v>Epidemic ongoing</v>
      </c>
      <c r="M82" s="14">
        <f t="shared" si="31"/>
        <v>4.950561574367804E-7</v>
      </c>
      <c r="N82" s="14">
        <f t="shared" si="49"/>
        <v>5.8101508854968564E-4</v>
      </c>
      <c r="O82" s="3">
        <f t="shared" si="32"/>
        <v>261.29590405044036</v>
      </c>
      <c r="P82" s="3">
        <f t="shared" si="33"/>
        <v>130.64795202522018</v>
      </c>
      <c r="Q82" s="38">
        <f t="shared" si="43"/>
        <v>26.129590405044038</v>
      </c>
      <c r="R82" s="38">
        <f t="shared" si="34"/>
        <v>130.64795202522018</v>
      </c>
      <c r="S82" s="38">
        <f t="shared" si="44"/>
        <v>1710130.6479520253</v>
      </c>
      <c r="T82" s="38">
        <f t="shared" si="45"/>
        <v>28.218200973896483</v>
      </c>
      <c r="U82" s="39">
        <f t="shared" si="46"/>
        <v>0.10799327711026524</v>
      </c>
      <c r="V82" s="38">
        <f t="shared" si="35"/>
        <v>5.2259180810088068</v>
      </c>
      <c r="W82" s="3">
        <f t="shared" si="36"/>
        <v>0</v>
      </c>
      <c r="X82" s="3">
        <f t="shared" si="37"/>
        <v>1.0451836162017614</v>
      </c>
      <c r="Y82" s="3">
        <f t="shared" si="47"/>
        <v>33379.155951382512</v>
      </c>
      <c r="Z82" s="3">
        <f t="shared" si="47"/>
        <v>16689.577975691256</v>
      </c>
      <c r="AA82" s="3">
        <f t="shared" si="50"/>
        <v>136816689.57797572</v>
      </c>
      <c r="AB82" s="3">
        <f t="shared" si="51"/>
        <v>3604.5022975605934</v>
      </c>
      <c r="AC82" s="3">
        <f t="shared" si="52"/>
        <v>667.58311902765013</v>
      </c>
      <c r="AD82" s="3">
        <f t="shared" si="53"/>
        <v>133.51662380553017</v>
      </c>
    </row>
    <row r="83" spans="5:30" x14ac:dyDescent="0.55000000000000004">
      <c r="E83">
        <v>81</v>
      </c>
      <c r="F83">
        <f t="shared" si="38"/>
        <v>241.5</v>
      </c>
      <c r="G83">
        <f t="shared" si="39"/>
        <v>4.6283367556468171</v>
      </c>
      <c r="H83" s="15">
        <f t="shared" si="30"/>
        <v>15.606</v>
      </c>
      <c r="I83" s="14">
        <f t="shared" si="40"/>
        <v>2.7378947368421052E-7</v>
      </c>
      <c r="J83" s="14">
        <f t="shared" si="41"/>
        <v>0.99940982371922715</v>
      </c>
      <c r="K83" s="14">
        <f t="shared" si="48"/>
        <v>4.57705355561E-6</v>
      </c>
      <c r="L83" s="14" t="str">
        <f t="shared" si="42"/>
        <v>Epidemic ongoing</v>
      </c>
      <c r="M83" s="14">
        <f t="shared" si="31"/>
        <v>4.9429106053469489E-7</v>
      </c>
      <c r="N83" s="14">
        <f t="shared" si="49"/>
        <v>5.8559922721723723E-4</v>
      </c>
      <c r="O83" s="3">
        <f t="shared" si="32"/>
        <v>260.89205266977001</v>
      </c>
      <c r="P83" s="3">
        <f t="shared" si="33"/>
        <v>130.446026334885</v>
      </c>
      <c r="Q83" s="38">
        <f t="shared" si="43"/>
        <v>26.089205266977004</v>
      </c>
      <c r="R83" s="38">
        <f t="shared" si="34"/>
        <v>130.446026334885</v>
      </c>
      <c r="S83" s="38">
        <f t="shared" si="44"/>
        <v>1710130.4460263348</v>
      </c>
      <c r="T83" s="38">
        <f t="shared" si="45"/>
        <v>28.174590450477609</v>
      </c>
      <c r="U83" s="39">
        <f t="shared" si="46"/>
        <v>0.1079932875001763</v>
      </c>
      <c r="V83" s="38">
        <f t="shared" si="35"/>
        <v>5.2178410533954001</v>
      </c>
      <c r="W83" s="3">
        <f t="shared" si="36"/>
        <v>0</v>
      </c>
      <c r="X83" s="3">
        <f t="shared" si="37"/>
        <v>1.04356821067908</v>
      </c>
      <c r="Y83" s="3">
        <f t="shared" si="47"/>
        <v>33640.048004052282</v>
      </c>
      <c r="Z83" s="3">
        <f t="shared" si="47"/>
        <v>16820.024002026141</v>
      </c>
      <c r="AA83" s="3">
        <f t="shared" si="50"/>
        <v>138526820.02400205</v>
      </c>
      <c r="AB83" s="3">
        <f t="shared" si="51"/>
        <v>3632.6768880110712</v>
      </c>
      <c r="AC83" s="3">
        <f t="shared" si="52"/>
        <v>672.80096008104556</v>
      </c>
      <c r="AD83" s="3">
        <f t="shared" si="53"/>
        <v>134.56019201620924</v>
      </c>
    </row>
    <row r="84" spans="5:30" x14ac:dyDescent="0.55000000000000004">
      <c r="E84">
        <v>82</v>
      </c>
      <c r="F84">
        <f t="shared" si="38"/>
        <v>244.5</v>
      </c>
      <c r="G84">
        <f t="shared" si="39"/>
        <v>4.6858316221765914</v>
      </c>
      <c r="H84" s="15">
        <f t="shared" si="30"/>
        <v>15.606</v>
      </c>
      <c r="I84" s="14">
        <f t="shared" si="40"/>
        <v>2.7378947368421052E-7</v>
      </c>
      <c r="J84" s="14">
        <f t="shared" si="41"/>
        <v>0.9994052533363933</v>
      </c>
      <c r="K84" s="14">
        <f t="shared" si="48"/>
        <v>4.570382833857245E-6</v>
      </c>
      <c r="L84" s="14" t="str">
        <f t="shared" si="42"/>
        <v>Epidemic ongoing</v>
      </c>
      <c r="M84" s="14">
        <f t="shared" si="31"/>
        <v>4.9357071207116949E-7</v>
      </c>
      <c r="N84" s="14">
        <f t="shared" si="49"/>
        <v>5.9017628077284723E-4</v>
      </c>
      <c r="O84" s="3">
        <f t="shared" si="32"/>
        <v>260.51182152986297</v>
      </c>
      <c r="P84" s="3">
        <f t="shared" si="33"/>
        <v>130.25591076493149</v>
      </c>
      <c r="Q84" s="38">
        <f t="shared" si="43"/>
        <v>26.0511821529863</v>
      </c>
      <c r="R84" s="38">
        <f t="shared" si="34"/>
        <v>130.25591076493149</v>
      </c>
      <c r="S84" s="38">
        <f t="shared" si="44"/>
        <v>1710130.2559107649</v>
      </c>
      <c r="T84" s="38">
        <f t="shared" si="45"/>
        <v>28.133530588056658</v>
      </c>
      <c r="U84" s="39">
        <f t="shared" si="46"/>
        <v>0.10799329728241011</v>
      </c>
      <c r="V84" s="38">
        <f t="shared" si="35"/>
        <v>5.2102364305972593</v>
      </c>
      <c r="W84" s="3">
        <f t="shared" si="36"/>
        <v>0</v>
      </c>
      <c r="X84" s="3">
        <f t="shared" si="37"/>
        <v>1.0420472861194519</v>
      </c>
      <c r="Y84" s="3">
        <f t="shared" ref="Y84:Z99" si="54">O84+Y83</f>
        <v>33900.559825582146</v>
      </c>
      <c r="Z84" s="3">
        <f t="shared" si="54"/>
        <v>16950.279912791073</v>
      </c>
      <c r="AA84" s="3">
        <f t="shared" si="50"/>
        <v>140236950.2799128</v>
      </c>
      <c r="AB84" s="3">
        <f t="shared" si="51"/>
        <v>3660.8104185991278</v>
      </c>
      <c r="AC84" s="3">
        <f t="shared" si="52"/>
        <v>678.01119651164277</v>
      </c>
      <c r="AD84" s="3">
        <f t="shared" si="53"/>
        <v>135.60223930232868</v>
      </c>
    </row>
    <row r="85" spans="5:30" x14ac:dyDescent="0.55000000000000004">
      <c r="E85">
        <v>83</v>
      </c>
      <c r="F85">
        <f t="shared" si="38"/>
        <v>247.5</v>
      </c>
      <c r="G85">
        <f t="shared" si="39"/>
        <v>4.7433264887063658</v>
      </c>
      <c r="H85" s="15">
        <f t="shared" si="30"/>
        <v>15.606</v>
      </c>
      <c r="I85" s="14">
        <f t="shared" si="40"/>
        <v>2.7378947368421052E-7</v>
      </c>
      <c r="J85" s="14">
        <f t="shared" si="41"/>
        <v>0.9994006892351921</v>
      </c>
      <c r="K85" s="14">
        <f t="shared" si="48"/>
        <v>4.5641012011987669E-6</v>
      </c>
      <c r="L85" s="14" t="str">
        <f t="shared" si="42"/>
        <v>Epidemic ongoing</v>
      </c>
      <c r="M85" s="14">
        <f t="shared" si="31"/>
        <v>4.9289237989100641E-7</v>
      </c>
      <c r="N85" s="14">
        <f t="shared" si="49"/>
        <v>5.9474666360670447E-4</v>
      </c>
      <c r="O85" s="3">
        <f t="shared" si="32"/>
        <v>260.1537684683297</v>
      </c>
      <c r="P85" s="3">
        <f t="shared" si="33"/>
        <v>130.07688423416485</v>
      </c>
      <c r="Q85" s="38">
        <f t="shared" si="43"/>
        <v>26.015376846832972</v>
      </c>
      <c r="R85" s="38">
        <f t="shared" si="34"/>
        <v>130.07688423416485</v>
      </c>
      <c r="S85" s="38">
        <f t="shared" si="44"/>
        <v>1710130.0768842341</v>
      </c>
      <c r="T85" s="38">
        <f t="shared" si="45"/>
        <v>28.094865653787366</v>
      </c>
      <c r="U85" s="39">
        <f t="shared" si="46"/>
        <v>0.10799330649406889</v>
      </c>
      <c r="V85" s="38">
        <f t="shared" si="35"/>
        <v>5.2030753693665943</v>
      </c>
      <c r="W85" s="3">
        <f t="shared" si="36"/>
        <v>0</v>
      </c>
      <c r="X85" s="3">
        <f t="shared" si="37"/>
        <v>1.0406150738733189</v>
      </c>
      <c r="Y85" s="3">
        <f t="shared" si="54"/>
        <v>34160.713594050474</v>
      </c>
      <c r="Z85" s="3">
        <f t="shared" si="54"/>
        <v>17080.356797025237</v>
      </c>
      <c r="AA85" s="3">
        <f t="shared" si="50"/>
        <v>141947080.35679704</v>
      </c>
      <c r="AB85" s="3">
        <f t="shared" si="51"/>
        <v>3688.9052842529154</v>
      </c>
      <c r="AC85" s="3">
        <f t="shared" si="52"/>
        <v>683.21427188100938</v>
      </c>
      <c r="AD85" s="3">
        <f t="shared" si="53"/>
        <v>136.642854376202</v>
      </c>
    </row>
    <row r="86" spans="5:30" x14ac:dyDescent="0.55000000000000004">
      <c r="E86">
        <v>84</v>
      </c>
      <c r="F86">
        <f t="shared" si="38"/>
        <v>250.5</v>
      </c>
      <c r="G86">
        <f t="shared" si="39"/>
        <v>4.8008213552361401</v>
      </c>
      <c r="H86" s="15">
        <f t="shared" si="30"/>
        <v>15.606</v>
      </c>
      <c r="I86" s="14">
        <f t="shared" si="40"/>
        <v>2.7378947368421052E-7</v>
      </c>
      <c r="J86" s="14">
        <f t="shared" si="41"/>
        <v>0.99939613105029279</v>
      </c>
      <c r="K86" s="14">
        <f t="shared" si="48"/>
        <v>4.5581848993059282E-6</v>
      </c>
      <c r="L86" s="14" t="str">
        <f t="shared" si="42"/>
        <v>Epidemic ongoing</v>
      </c>
      <c r="M86" s="14">
        <f t="shared" si="31"/>
        <v>4.9225349843384584E-7</v>
      </c>
      <c r="N86" s="14">
        <f t="shared" si="49"/>
        <v>5.9931076480790324E-4</v>
      </c>
      <c r="O86" s="3">
        <f t="shared" si="32"/>
        <v>259.81653926043793</v>
      </c>
      <c r="P86" s="3">
        <f t="shared" si="33"/>
        <v>129.90826963021897</v>
      </c>
      <c r="Q86" s="38">
        <f t="shared" si="43"/>
        <v>25.981653926043794</v>
      </c>
      <c r="R86" s="38">
        <f t="shared" si="34"/>
        <v>129.90826963021897</v>
      </c>
      <c r="S86" s="38">
        <f t="shared" si="44"/>
        <v>1710129.9082696303</v>
      </c>
      <c r="T86" s="38">
        <f t="shared" si="45"/>
        <v>28.058449410729214</v>
      </c>
      <c r="U86" s="39">
        <f t="shared" si="46"/>
        <v>0.10799331516999254</v>
      </c>
      <c r="V86" s="38">
        <f t="shared" si="35"/>
        <v>5.196330785208759</v>
      </c>
      <c r="W86" s="3">
        <f t="shared" si="36"/>
        <v>0</v>
      </c>
      <c r="X86" s="3">
        <f t="shared" si="37"/>
        <v>1.0392661570417518</v>
      </c>
      <c r="Y86" s="3">
        <f t="shared" si="54"/>
        <v>34420.530133310909</v>
      </c>
      <c r="Z86" s="3">
        <f t="shared" si="54"/>
        <v>17210.265066655455</v>
      </c>
      <c r="AA86" s="3">
        <f t="shared" si="50"/>
        <v>143657210.26506668</v>
      </c>
      <c r="AB86" s="3">
        <f t="shared" si="51"/>
        <v>3716.9637336636447</v>
      </c>
      <c r="AC86" s="3">
        <f t="shared" si="52"/>
        <v>688.4106026662181</v>
      </c>
      <c r="AD86" s="3">
        <f t="shared" si="53"/>
        <v>137.68212053324376</v>
      </c>
    </row>
    <row r="87" spans="5:30" x14ac:dyDescent="0.55000000000000004">
      <c r="E87">
        <v>85</v>
      </c>
      <c r="F87">
        <f t="shared" si="38"/>
        <v>253.5</v>
      </c>
      <c r="G87">
        <f t="shared" si="39"/>
        <v>4.8583162217659135</v>
      </c>
      <c r="H87" s="15">
        <f t="shared" si="30"/>
        <v>15.606</v>
      </c>
      <c r="I87" s="14">
        <f t="shared" si="40"/>
        <v>2.7378947368421052E-7</v>
      </c>
      <c r="J87" s="14">
        <f t="shared" si="41"/>
        <v>0.99939157843867354</v>
      </c>
      <c r="K87" s="14">
        <f t="shared" si="48"/>
        <v>4.5526116192462496E-6</v>
      </c>
      <c r="L87" s="14" t="str">
        <f t="shared" si="42"/>
        <v>Epidemic ongoing</v>
      </c>
      <c r="M87" s="14">
        <f t="shared" si="31"/>
        <v>4.9165165865188361E-7</v>
      </c>
      <c r="N87" s="14">
        <f t="shared" si="49"/>
        <v>6.0386894970720917E-4</v>
      </c>
      <c r="O87" s="3">
        <f t="shared" si="32"/>
        <v>259.49886229703623</v>
      </c>
      <c r="P87" s="3">
        <f t="shared" si="33"/>
        <v>129.74943114851811</v>
      </c>
      <c r="Q87" s="38">
        <f t="shared" si="43"/>
        <v>25.949886229703623</v>
      </c>
      <c r="R87" s="38">
        <f t="shared" si="34"/>
        <v>129.74943114851811</v>
      </c>
      <c r="S87" s="38">
        <f t="shared" si="44"/>
        <v>1710129.7494311484</v>
      </c>
      <c r="T87" s="38">
        <f t="shared" si="45"/>
        <v>28.024144543157362</v>
      </c>
      <c r="U87" s="39">
        <f t="shared" si="46"/>
        <v>0.10799332334289556</v>
      </c>
      <c r="V87" s="38">
        <f t="shared" si="35"/>
        <v>5.1899772459407245</v>
      </c>
      <c r="W87" s="3">
        <f t="shared" si="36"/>
        <v>0</v>
      </c>
      <c r="X87" s="3">
        <f t="shared" si="37"/>
        <v>1.0379954491881449</v>
      </c>
      <c r="Y87" s="3">
        <f t="shared" si="54"/>
        <v>34680.028995607943</v>
      </c>
      <c r="Z87" s="3">
        <f t="shared" si="54"/>
        <v>17340.014497803972</v>
      </c>
      <c r="AA87" s="3">
        <f t="shared" si="50"/>
        <v>145367340.01449785</v>
      </c>
      <c r="AB87" s="3">
        <f t="shared" si="51"/>
        <v>3744.9878782068022</v>
      </c>
      <c r="AC87" s="3">
        <f t="shared" si="52"/>
        <v>693.60057991215876</v>
      </c>
      <c r="AD87" s="3">
        <f t="shared" si="53"/>
        <v>138.72011598243191</v>
      </c>
    </row>
    <row r="88" spans="5:30" x14ac:dyDescent="0.55000000000000004">
      <c r="E88">
        <v>86</v>
      </c>
      <c r="F88">
        <f t="shared" si="38"/>
        <v>256.5</v>
      </c>
      <c r="G88">
        <f t="shared" si="39"/>
        <v>4.9158110882956878</v>
      </c>
      <c r="H88" s="15">
        <f t="shared" si="30"/>
        <v>15.606</v>
      </c>
      <c r="I88" s="14">
        <f t="shared" si="40"/>
        <v>2.7378947368421052E-7</v>
      </c>
      <c r="J88" s="14">
        <f t="shared" si="41"/>
        <v>0.99938703107826043</v>
      </c>
      <c r="K88" s="14">
        <f t="shared" si="48"/>
        <v>4.5473604131096579E-6</v>
      </c>
      <c r="L88" s="14" t="str">
        <f t="shared" si="42"/>
        <v>Epidemic ongoing</v>
      </c>
      <c r="M88" s="14">
        <f t="shared" si="31"/>
        <v>4.9108459846704262E-7</v>
      </c>
      <c r="N88" s="14">
        <f t="shared" si="49"/>
        <v>6.0842156132645542E-4</v>
      </c>
      <c r="O88" s="3">
        <f t="shared" si="32"/>
        <v>259.19954354725053</v>
      </c>
      <c r="P88" s="3">
        <f t="shared" si="33"/>
        <v>129.59977177362526</v>
      </c>
      <c r="Q88" s="38">
        <f t="shared" si="43"/>
        <v>25.919954354725053</v>
      </c>
      <c r="R88" s="38">
        <f t="shared" si="34"/>
        <v>129.59977177362526</v>
      </c>
      <c r="S88" s="38">
        <f t="shared" si="44"/>
        <v>1710129.5997717737</v>
      </c>
      <c r="T88" s="38">
        <f t="shared" si="45"/>
        <v>27.991822112621435</v>
      </c>
      <c r="U88" s="39">
        <f t="shared" si="46"/>
        <v>0.10799333104349658</v>
      </c>
      <c r="V88" s="38">
        <f t="shared" si="35"/>
        <v>5.1839908709450109</v>
      </c>
      <c r="W88" s="3">
        <f t="shared" si="36"/>
        <v>0</v>
      </c>
      <c r="X88" s="3">
        <f t="shared" si="37"/>
        <v>1.0367981741890022</v>
      </c>
      <c r="Y88" s="3">
        <f t="shared" si="54"/>
        <v>34939.228539155192</v>
      </c>
      <c r="Z88" s="3">
        <f t="shared" si="54"/>
        <v>17469.614269577596</v>
      </c>
      <c r="AA88" s="3">
        <f t="shared" si="50"/>
        <v>147077469.61426961</v>
      </c>
      <c r="AB88" s="3">
        <f t="shared" si="51"/>
        <v>3772.9797003194235</v>
      </c>
      <c r="AC88" s="3">
        <f t="shared" si="52"/>
        <v>698.78457078310373</v>
      </c>
      <c r="AD88" s="3">
        <f t="shared" si="53"/>
        <v>139.75691415662092</v>
      </c>
    </row>
    <row r="89" spans="5:30" x14ac:dyDescent="0.55000000000000004">
      <c r="E89">
        <v>87</v>
      </c>
      <c r="F89">
        <f t="shared" si="38"/>
        <v>259.5</v>
      </c>
      <c r="G89">
        <f t="shared" si="39"/>
        <v>4.9733059548254621</v>
      </c>
      <c r="H89" s="15">
        <f t="shared" si="30"/>
        <v>15.606</v>
      </c>
      <c r="I89" s="14">
        <f t="shared" si="40"/>
        <v>2.7378947368421052E-7</v>
      </c>
      <c r="J89" s="14">
        <f t="shared" si="41"/>
        <v>0.99938248866664947</v>
      </c>
      <c r="K89" s="14">
        <f t="shared" si="48"/>
        <v>4.5424116109638035E-6</v>
      </c>
      <c r="L89" s="14" t="str">
        <f t="shared" si="42"/>
        <v>Epidemic ongoing</v>
      </c>
      <c r="M89" s="14">
        <f t="shared" si="31"/>
        <v>4.9055019380357038E-7</v>
      </c>
      <c r="N89" s="14">
        <f t="shared" si="49"/>
        <v>6.1296892173956508E-4</v>
      </c>
      <c r="O89" s="3">
        <f t="shared" si="32"/>
        <v>258.91746182493682</v>
      </c>
      <c r="P89" s="3">
        <f t="shared" si="33"/>
        <v>129.45873091246841</v>
      </c>
      <c r="Q89" s="38">
        <f t="shared" si="43"/>
        <v>25.891746182493684</v>
      </c>
      <c r="R89" s="38">
        <f t="shared" si="34"/>
        <v>129.45873091246841</v>
      </c>
      <c r="S89" s="38">
        <f t="shared" si="44"/>
        <v>1710129.4587309125</v>
      </c>
      <c r="T89" s="38">
        <f t="shared" si="45"/>
        <v>27.961361046803514</v>
      </c>
      <c r="U89" s="39">
        <f t="shared" si="46"/>
        <v>0.10799333830064027</v>
      </c>
      <c r="V89" s="38">
        <f t="shared" si="35"/>
        <v>5.1783492364987369</v>
      </c>
      <c r="W89" s="3">
        <f t="shared" si="36"/>
        <v>0</v>
      </c>
      <c r="X89" s="3">
        <f t="shared" si="37"/>
        <v>1.0356698472997474</v>
      </c>
      <c r="Y89" s="3">
        <f t="shared" si="54"/>
        <v>35198.14600098013</v>
      </c>
      <c r="Z89" s="3">
        <f t="shared" si="54"/>
        <v>17599.073000490065</v>
      </c>
      <c r="AA89" s="3">
        <f t="shared" si="50"/>
        <v>148787599.07300052</v>
      </c>
      <c r="AB89" s="3">
        <f t="shared" si="51"/>
        <v>3800.9410613662271</v>
      </c>
      <c r="AC89" s="3">
        <f t="shared" si="52"/>
        <v>703.96292001960251</v>
      </c>
      <c r="AD89" s="3">
        <f t="shared" si="53"/>
        <v>140.79258400392067</v>
      </c>
    </row>
    <row r="90" spans="5:30" x14ac:dyDescent="0.55000000000000004">
      <c r="E90">
        <v>88</v>
      </c>
      <c r="F90">
        <f t="shared" si="38"/>
        <v>262.5</v>
      </c>
      <c r="G90">
        <f t="shared" si="39"/>
        <v>5.0308008213552364</v>
      </c>
      <c r="H90" s="15">
        <f t="shared" si="30"/>
        <v>15.606</v>
      </c>
      <c r="I90" s="14">
        <f t="shared" si="40"/>
        <v>2.7378947368421052E-7</v>
      </c>
      <c r="J90" s="14">
        <f t="shared" si="41"/>
        <v>0.99937795091990644</v>
      </c>
      <c r="K90" s="14">
        <f t="shared" si="48"/>
        <v>4.5377467430274265E-6</v>
      </c>
      <c r="L90" s="14" t="str">
        <f t="shared" si="42"/>
        <v>Epidemic ongoing</v>
      </c>
      <c r="M90" s="14">
        <f t="shared" si="31"/>
        <v>4.9004645018407573E-7</v>
      </c>
      <c r="N90" s="14">
        <f t="shared" si="49"/>
        <v>6.1751133335052888E-4</v>
      </c>
      <c r="O90" s="3">
        <f t="shared" si="32"/>
        <v>258.6515643525633</v>
      </c>
      <c r="P90" s="3">
        <f t="shared" si="33"/>
        <v>129.32578217628165</v>
      </c>
      <c r="Q90" s="38">
        <f t="shared" si="43"/>
        <v>25.865156435256331</v>
      </c>
      <c r="R90" s="38">
        <f t="shared" si="34"/>
        <v>129.32578217628165</v>
      </c>
      <c r="S90" s="38">
        <f t="shared" si="44"/>
        <v>1710129.3257821763</v>
      </c>
      <c r="T90" s="38">
        <f t="shared" si="45"/>
        <v>27.932647660492318</v>
      </c>
      <c r="U90" s="39">
        <f t="shared" si="46"/>
        <v>0.10799334514141128</v>
      </c>
      <c r="V90" s="38">
        <f t="shared" si="35"/>
        <v>5.1730312870512662</v>
      </c>
      <c r="W90" s="3">
        <f t="shared" si="36"/>
        <v>0</v>
      </c>
      <c r="X90" s="3">
        <f t="shared" si="37"/>
        <v>1.0346062574102532</v>
      </c>
      <c r="Y90" s="3">
        <f t="shared" si="54"/>
        <v>35456.797565332694</v>
      </c>
      <c r="Z90" s="3">
        <f t="shared" si="54"/>
        <v>17728.398782666347</v>
      </c>
      <c r="AA90" s="3">
        <f t="shared" si="50"/>
        <v>150497728.3987827</v>
      </c>
      <c r="AB90" s="3">
        <f t="shared" si="51"/>
        <v>3828.8737090267196</v>
      </c>
      <c r="AC90" s="3">
        <f t="shared" si="52"/>
        <v>709.13595130665374</v>
      </c>
      <c r="AD90" s="3">
        <f t="shared" si="53"/>
        <v>141.82719026133091</v>
      </c>
    </row>
    <row r="91" spans="5:30" x14ac:dyDescent="0.55000000000000004">
      <c r="E91">
        <v>89</v>
      </c>
      <c r="F91">
        <f t="shared" si="38"/>
        <v>265.5</v>
      </c>
      <c r="G91">
        <f t="shared" si="39"/>
        <v>5.0882956878850099</v>
      </c>
      <c r="H91" s="15">
        <f t="shared" si="30"/>
        <v>15.606</v>
      </c>
      <c r="I91" s="14">
        <f t="shared" si="40"/>
        <v>2.7378947368421052E-7</v>
      </c>
      <c r="J91" s="14">
        <f t="shared" si="41"/>
        <v>0.99937341757143983</v>
      </c>
      <c r="K91" s="14">
        <f t="shared" si="48"/>
        <v>4.5333484666176815E-6</v>
      </c>
      <c r="L91" s="14" t="str">
        <f t="shared" si="42"/>
        <v>Epidemic ongoing</v>
      </c>
      <c r="M91" s="14">
        <f t="shared" si="31"/>
        <v>4.8957149484105891E-7</v>
      </c>
      <c r="N91" s="14">
        <f t="shared" si="49"/>
        <v>6.2204908009355631E-4</v>
      </c>
      <c r="O91" s="3">
        <f t="shared" si="32"/>
        <v>258.40086259720783</v>
      </c>
      <c r="P91" s="3">
        <f t="shared" si="33"/>
        <v>129.20043129860392</v>
      </c>
      <c r="Q91" s="38">
        <f t="shared" si="43"/>
        <v>25.840086259720785</v>
      </c>
      <c r="R91" s="38">
        <f t="shared" si="34"/>
        <v>129.20043129860392</v>
      </c>
      <c r="S91" s="38">
        <f t="shared" si="44"/>
        <v>1710129.2004312987</v>
      </c>
      <c r="T91" s="38">
        <f t="shared" si="45"/>
        <v>27.905575205940359</v>
      </c>
      <c r="U91" s="39">
        <f t="shared" si="46"/>
        <v>0.10799335159124153</v>
      </c>
      <c r="V91" s="38">
        <f t="shared" si="35"/>
        <v>5.168017251944157</v>
      </c>
      <c r="W91" s="3">
        <f t="shared" si="36"/>
        <v>0</v>
      </c>
      <c r="X91" s="3">
        <f t="shared" si="37"/>
        <v>1.0336034503888314</v>
      </c>
      <c r="Y91" s="3">
        <f t="shared" si="54"/>
        <v>35715.198427929899</v>
      </c>
      <c r="Z91" s="3">
        <f t="shared" si="54"/>
        <v>17857.59921396495</v>
      </c>
      <c r="AA91" s="3">
        <f t="shared" si="50"/>
        <v>152207857.59921399</v>
      </c>
      <c r="AB91" s="3">
        <f t="shared" si="51"/>
        <v>3856.7792842326598</v>
      </c>
      <c r="AC91" s="3">
        <f t="shared" si="52"/>
        <v>714.30396855859794</v>
      </c>
      <c r="AD91" s="3">
        <f t="shared" si="53"/>
        <v>142.86079371171974</v>
      </c>
    </row>
    <row r="92" spans="5:30" x14ac:dyDescent="0.55000000000000004">
      <c r="E92">
        <v>90</v>
      </c>
      <c r="F92">
        <f t="shared" si="38"/>
        <v>268.5</v>
      </c>
      <c r="G92">
        <f t="shared" si="39"/>
        <v>5.1457905544147842</v>
      </c>
      <c r="H92" s="15">
        <f t="shared" si="30"/>
        <v>15.606</v>
      </c>
      <c r="I92" s="14">
        <f t="shared" si="40"/>
        <v>2.7378947368421052E-7</v>
      </c>
      <c r="J92" s="14">
        <f t="shared" si="41"/>
        <v>0.99936888837094251</v>
      </c>
      <c r="K92" s="14">
        <f t="shared" si="48"/>
        <v>4.5292004973163102E-6</v>
      </c>
      <c r="L92" s="14" t="str">
        <f t="shared" si="42"/>
        <v>Epidemic ongoing</v>
      </c>
      <c r="M92" s="14">
        <f t="shared" si="31"/>
        <v>4.8912356928398892E-7</v>
      </c>
      <c r="N92" s="14">
        <f t="shared" si="49"/>
        <v>6.2658242856017399E-4</v>
      </c>
      <c r="O92" s="3">
        <f t="shared" si="32"/>
        <v>258.16442834702968</v>
      </c>
      <c r="P92" s="3">
        <f t="shared" si="33"/>
        <v>129.08221417351484</v>
      </c>
      <c r="Q92" s="38">
        <f t="shared" si="43"/>
        <v>25.816442834702968</v>
      </c>
      <c r="R92" s="38">
        <f t="shared" si="34"/>
        <v>129.08221417351484</v>
      </c>
      <c r="S92" s="38">
        <f t="shared" si="44"/>
        <v>1710129.0822141736</v>
      </c>
      <c r="T92" s="38">
        <f t="shared" si="45"/>
        <v>27.880043449187372</v>
      </c>
      <c r="U92" s="39">
        <f t="shared" si="46"/>
        <v>0.10799335767401104</v>
      </c>
      <c r="V92" s="38">
        <f t="shared" si="35"/>
        <v>5.1632885669405937</v>
      </c>
      <c r="W92" s="3">
        <f t="shared" si="36"/>
        <v>0</v>
      </c>
      <c r="X92" s="3">
        <f t="shared" si="37"/>
        <v>1.0326577133881187</v>
      </c>
      <c r="Y92" s="3">
        <f t="shared" si="54"/>
        <v>35973.36285627693</v>
      </c>
      <c r="Z92" s="3">
        <f t="shared" si="54"/>
        <v>17986.681428138465</v>
      </c>
      <c r="AA92" s="3">
        <f t="shared" si="50"/>
        <v>153917986.68142816</v>
      </c>
      <c r="AB92" s="3">
        <f t="shared" si="51"/>
        <v>3884.6593276818471</v>
      </c>
      <c r="AC92" s="3">
        <f t="shared" si="52"/>
        <v>719.46725712553848</v>
      </c>
      <c r="AD92" s="3">
        <f t="shared" si="53"/>
        <v>143.89345142510786</v>
      </c>
    </row>
    <row r="93" spans="5:30" x14ac:dyDescent="0.55000000000000004">
      <c r="E93">
        <v>91</v>
      </c>
      <c r="F93">
        <f t="shared" si="38"/>
        <v>271.5</v>
      </c>
      <c r="G93">
        <f t="shared" si="39"/>
        <v>5.2032854209445585</v>
      </c>
      <c r="H93" s="15">
        <f t="shared" si="30"/>
        <v>15.606</v>
      </c>
      <c r="I93" s="14">
        <f t="shared" si="40"/>
        <v>2.7378947368421052E-7</v>
      </c>
      <c r="J93" s="14">
        <f t="shared" si="41"/>
        <v>0.99936436308339804</v>
      </c>
      <c r="K93" s="14">
        <f t="shared" si="48"/>
        <v>4.5252875444656837E-6</v>
      </c>
      <c r="L93" s="14" t="str">
        <f t="shared" si="42"/>
        <v>Epidemic ongoing</v>
      </c>
      <c r="M93" s="14">
        <f t="shared" si="31"/>
        <v>4.8870102233392493E-7</v>
      </c>
      <c r="N93" s="14">
        <f t="shared" si="49"/>
        <v>6.311116290574903E-4</v>
      </c>
      <c r="O93" s="3">
        <f t="shared" si="32"/>
        <v>257.94139003454399</v>
      </c>
      <c r="P93" s="3">
        <f t="shared" si="33"/>
        <v>128.97069501727199</v>
      </c>
      <c r="Q93" s="38">
        <f t="shared" si="43"/>
        <v>25.794139003454401</v>
      </c>
      <c r="R93" s="38">
        <f t="shared" si="34"/>
        <v>128.97069501727199</v>
      </c>
      <c r="S93" s="38">
        <f t="shared" si="44"/>
        <v>1710128.9706950174</v>
      </c>
      <c r="T93" s="38">
        <f t="shared" si="45"/>
        <v>27.855958273033725</v>
      </c>
      <c r="U93" s="39">
        <f t="shared" si="46"/>
        <v>0.10799336341214259</v>
      </c>
      <c r="V93" s="38">
        <f t="shared" si="35"/>
        <v>5.1588278006908794</v>
      </c>
      <c r="W93" s="3">
        <f t="shared" si="36"/>
        <v>0</v>
      </c>
      <c r="X93" s="3">
        <f t="shared" si="37"/>
        <v>1.0317655601381759</v>
      </c>
      <c r="Y93" s="3">
        <f t="shared" si="54"/>
        <v>36231.304246311476</v>
      </c>
      <c r="Z93" s="3">
        <f t="shared" si="54"/>
        <v>18115.652123155738</v>
      </c>
      <c r="AA93" s="3">
        <f t="shared" si="50"/>
        <v>155628115.65212318</v>
      </c>
      <c r="AB93" s="3">
        <f t="shared" si="51"/>
        <v>3912.5152859548807</v>
      </c>
      <c r="AC93" s="3">
        <f t="shared" si="52"/>
        <v>724.6260849262294</v>
      </c>
      <c r="AD93" s="3">
        <f t="shared" si="53"/>
        <v>144.92521698524604</v>
      </c>
    </row>
    <row r="94" spans="5:30" x14ac:dyDescent="0.55000000000000004">
      <c r="E94">
        <v>92</v>
      </c>
      <c r="F94">
        <f t="shared" si="38"/>
        <v>274.5</v>
      </c>
      <c r="G94">
        <f t="shared" si="39"/>
        <v>5.2607802874743328</v>
      </c>
      <c r="H94" s="15">
        <f t="shared" si="30"/>
        <v>15.606</v>
      </c>
      <c r="I94" s="14">
        <f t="shared" si="40"/>
        <v>2.7378947368421052E-7</v>
      </c>
      <c r="J94" s="14">
        <f t="shared" si="41"/>
        <v>0.99935984148814716</v>
      </c>
      <c r="K94" s="14">
        <f t="shared" si="48"/>
        <v>4.5215952508836921E-6</v>
      </c>
      <c r="L94" s="14" t="str">
        <f t="shared" si="42"/>
        <v>Epidemic ongoing</v>
      </c>
      <c r="M94" s="14">
        <f t="shared" si="31"/>
        <v>4.8830230361369278E-7</v>
      </c>
      <c r="N94" s="14">
        <f t="shared" si="49"/>
        <v>6.3563691660195598E-4</v>
      </c>
      <c r="O94" s="3">
        <f t="shared" si="32"/>
        <v>257.73092930037046</v>
      </c>
      <c r="P94" s="3">
        <f t="shared" si="33"/>
        <v>128.86546465018523</v>
      </c>
      <c r="Q94" s="38">
        <f t="shared" si="43"/>
        <v>25.773092930037048</v>
      </c>
      <c r="R94" s="38">
        <f t="shared" si="34"/>
        <v>128.86546465018523</v>
      </c>
      <c r="S94" s="38">
        <f t="shared" si="44"/>
        <v>1710128.8654646501</v>
      </c>
      <c r="T94" s="38">
        <f t="shared" si="45"/>
        <v>27.83323130598049</v>
      </c>
      <c r="U94" s="39">
        <f t="shared" si="46"/>
        <v>0.10799336882669007</v>
      </c>
      <c r="V94" s="38">
        <f t="shared" si="35"/>
        <v>5.154618586007409</v>
      </c>
      <c r="W94" s="3">
        <f t="shared" si="36"/>
        <v>0</v>
      </c>
      <c r="X94" s="3">
        <f t="shared" si="37"/>
        <v>1.0309237172014818</v>
      </c>
      <c r="Y94" s="3">
        <f t="shared" si="54"/>
        <v>36489.035175611847</v>
      </c>
      <c r="Z94" s="3">
        <f t="shared" si="54"/>
        <v>18244.517587805924</v>
      </c>
      <c r="AA94" s="3">
        <f t="shared" si="50"/>
        <v>157338244.51758784</v>
      </c>
      <c r="AB94" s="3">
        <f t="shared" si="51"/>
        <v>3940.3485172608612</v>
      </c>
      <c r="AC94" s="3">
        <f t="shared" si="52"/>
        <v>729.78070351223676</v>
      </c>
      <c r="AD94" s="3">
        <f t="shared" si="53"/>
        <v>145.95614070244753</v>
      </c>
    </row>
    <row r="95" spans="5:30" x14ac:dyDescent="0.55000000000000004">
      <c r="E95">
        <v>93</v>
      </c>
      <c r="F95">
        <f t="shared" si="38"/>
        <v>277.5</v>
      </c>
      <c r="G95">
        <f t="shared" si="39"/>
        <v>5.3182751540041071</v>
      </c>
      <c r="H95" s="15">
        <f t="shared" si="30"/>
        <v>15.606</v>
      </c>
      <c r="I95" s="14">
        <f t="shared" si="40"/>
        <v>2.7378947368421052E-7</v>
      </c>
      <c r="J95" s="14">
        <f t="shared" si="41"/>
        <v>0.9993553233780117</v>
      </c>
      <c r="K95" s="14">
        <f t="shared" si="48"/>
        <v>4.5181101354652142E-6</v>
      </c>
      <c r="L95" s="14" t="str">
        <f t="shared" si="42"/>
        <v>Epidemic ongoing</v>
      </c>
      <c r="M95" s="14">
        <f t="shared" si="31"/>
        <v>4.8792595734975425E-7</v>
      </c>
      <c r="N95" s="14">
        <f t="shared" si="49"/>
        <v>6.4015851185283967E-4</v>
      </c>
      <c r="O95" s="3">
        <f t="shared" si="32"/>
        <v>257.53227772151723</v>
      </c>
      <c r="P95" s="3">
        <f t="shared" si="33"/>
        <v>128.76613886075862</v>
      </c>
      <c r="Q95" s="38">
        <f t="shared" si="43"/>
        <v>25.753227772151725</v>
      </c>
      <c r="R95" s="38">
        <f t="shared" si="34"/>
        <v>128.76613886075862</v>
      </c>
      <c r="S95" s="38">
        <f t="shared" si="44"/>
        <v>1710128.7661388607</v>
      </c>
      <c r="T95" s="38">
        <f t="shared" si="45"/>
        <v>27.811779568935993</v>
      </c>
      <c r="U95" s="39">
        <f t="shared" si="46"/>
        <v>0.10799337393742266</v>
      </c>
      <c r="V95" s="38">
        <f t="shared" si="35"/>
        <v>5.1506455544303451</v>
      </c>
      <c r="W95" s="3">
        <f t="shared" si="36"/>
        <v>0</v>
      </c>
      <c r="X95" s="3">
        <f t="shared" si="37"/>
        <v>1.0301291108860691</v>
      </c>
      <c r="Y95" s="3">
        <f t="shared" si="54"/>
        <v>36746.567453333366</v>
      </c>
      <c r="Z95" s="3">
        <f t="shared" si="54"/>
        <v>18373.283726666683</v>
      </c>
      <c r="AA95" s="3">
        <f t="shared" si="50"/>
        <v>159048373.28372669</v>
      </c>
      <c r="AB95" s="3">
        <f t="shared" si="51"/>
        <v>3968.1602968297971</v>
      </c>
      <c r="AC95" s="3">
        <f t="shared" si="52"/>
        <v>734.93134906666705</v>
      </c>
      <c r="AD95" s="3">
        <f t="shared" si="53"/>
        <v>146.98626981333359</v>
      </c>
    </row>
    <row r="96" spans="5:30" x14ac:dyDescent="0.55000000000000004">
      <c r="E96">
        <v>94</v>
      </c>
      <c r="F96">
        <f t="shared" si="38"/>
        <v>280.5</v>
      </c>
      <c r="G96">
        <f t="shared" si="39"/>
        <v>5.3757700205338805</v>
      </c>
      <c r="H96" s="15">
        <f t="shared" si="30"/>
        <v>15.606</v>
      </c>
      <c r="I96" s="14">
        <f t="shared" si="40"/>
        <v>2.7378947368421052E-7</v>
      </c>
      <c r="J96" s="14">
        <f t="shared" si="41"/>
        <v>0.99935080855847147</v>
      </c>
      <c r="K96" s="14">
        <f t="shared" si="48"/>
        <v>4.5148195402244795E-6</v>
      </c>
      <c r="L96" s="14" t="str">
        <f t="shared" si="42"/>
        <v>Epidemic ongoing</v>
      </c>
      <c r="M96" s="14">
        <f t="shared" si="31"/>
        <v>4.8757061665361565E-7</v>
      </c>
      <c r="N96" s="14">
        <f t="shared" si="49"/>
        <v>6.4467662198830489E-4</v>
      </c>
      <c r="O96" s="3">
        <f t="shared" si="32"/>
        <v>257.34471379279535</v>
      </c>
      <c r="P96" s="3">
        <f t="shared" si="33"/>
        <v>128.67235689639767</v>
      </c>
      <c r="Q96" s="38">
        <f t="shared" si="43"/>
        <v>25.734471379279537</v>
      </c>
      <c r="R96" s="38">
        <f t="shared" si="34"/>
        <v>128.67235689639767</v>
      </c>
      <c r="S96" s="38">
        <f t="shared" si="44"/>
        <v>1710128.6723568963</v>
      </c>
      <c r="T96" s="38">
        <f t="shared" si="45"/>
        <v>27.791525149256092</v>
      </c>
      <c r="U96" s="39">
        <f t="shared" si="46"/>
        <v>0.10799337876290252</v>
      </c>
      <c r="V96" s="38">
        <f t="shared" si="35"/>
        <v>5.1468942758559066</v>
      </c>
      <c r="W96" s="3">
        <f t="shared" si="36"/>
        <v>0</v>
      </c>
      <c r="X96" s="3">
        <f t="shared" si="37"/>
        <v>1.0293788551711813</v>
      </c>
      <c r="Y96" s="3">
        <f t="shared" si="54"/>
        <v>37003.91216712616</v>
      </c>
      <c r="Z96" s="3">
        <f t="shared" si="54"/>
        <v>18501.95608356308</v>
      </c>
      <c r="AA96" s="3">
        <f t="shared" si="50"/>
        <v>160758501.9560836</v>
      </c>
      <c r="AB96" s="3">
        <f t="shared" si="51"/>
        <v>3995.951821979053</v>
      </c>
      <c r="AC96" s="3">
        <f t="shared" si="52"/>
        <v>740.07824334252291</v>
      </c>
      <c r="AD96" s="3">
        <f t="shared" si="53"/>
        <v>148.01564866850478</v>
      </c>
    </row>
    <row r="97" spans="5:30" x14ac:dyDescent="0.55000000000000004">
      <c r="E97">
        <v>95</v>
      </c>
      <c r="F97">
        <f t="shared" si="38"/>
        <v>283.5</v>
      </c>
      <c r="G97">
        <f t="shared" si="39"/>
        <v>5.4332648870636548</v>
      </c>
      <c r="H97" s="15">
        <f t="shared" si="30"/>
        <v>15.606</v>
      </c>
      <c r="I97" s="14">
        <f t="shared" si="40"/>
        <v>2.7378947368421052E-7</v>
      </c>
      <c r="J97" s="14">
        <f t="shared" si="41"/>
        <v>0.99934629684689169</v>
      </c>
      <c r="K97" s="14">
        <f t="shared" si="48"/>
        <v>4.5117115797799201E-6</v>
      </c>
      <c r="L97" s="14" t="str">
        <f t="shared" si="42"/>
        <v>Epidemic ongoing</v>
      </c>
      <c r="M97" s="14">
        <f t="shared" si="31"/>
        <v>4.8723499806697688E-7</v>
      </c>
      <c r="N97" s="14">
        <f t="shared" si="49"/>
        <v>6.4919144152852937E-4</v>
      </c>
      <c r="O97" s="3">
        <f t="shared" si="32"/>
        <v>257.16756004745542</v>
      </c>
      <c r="P97" s="3">
        <f t="shared" si="33"/>
        <v>128.58378002372771</v>
      </c>
      <c r="Q97" s="38">
        <f t="shared" si="43"/>
        <v>25.716756004745545</v>
      </c>
      <c r="R97" s="38">
        <f t="shared" si="34"/>
        <v>128.58378002372771</v>
      </c>
      <c r="S97" s="38">
        <f t="shared" si="44"/>
        <v>1710128.5837800237</v>
      </c>
      <c r="T97" s="38">
        <f t="shared" si="45"/>
        <v>27.772394889817679</v>
      </c>
      <c r="U97" s="39">
        <f t="shared" si="46"/>
        <v>0.10799338332055881</v>
      </c>
      <c r="V97" s="38">
        <f t="shared" si="35"/>
        <v>5.1433512009491089</v>
      </c>
      <c r="W97" s="3">
        <f t="shared" si="36"/>
        <v>0</v>
      </c>
      <c r="X97" s="3">
        <f t="shared" si="37"/>
        <v>1.0286702401898218</v>
      </c>
      <c r="Y97" s="3">
        <f t="shared" si="54"/>
        <v>37261.079727173616</v>
      </c>
      <c r="Z97" s="3">
        <f t="shared" si="54"/>
        <v>18630.539863586808</v>
      </c>
      <c r="AA97" s="3">
        <f t="shared" si="50"/>
        <v>162468630.53986362</v>
      </c>
      <c r="AB97" s="3">
        <f t="shared" si="51"/>
        <v>4023.7242168688708</v>
      </c>
      <c r="AC97" s="3">
        <f t="shared" si="52"/>
        <v>745.22159454347207</v>
      </c>
      <c r="AD97" s="3">
        <f t="shared" si="53"/>
        <v>149.04431890869461</v>
      </c>
    </row>
    <row r="98" spans="5:30" x14ac:dyDescent="0.55000000000000004">
      <c r="E98">
        <v>96</v>
      </c>
      <c r="F98">
        <f t="shared" si="38"/>
        <v>286.5</v>
      </c>
      <c r="G98">
        <f t="shared" si="39"/>
        <v>5.4907597535934292</v>
      </c>
      <c r="H98" s="15">
        <f t="shared" si="30"/>
        <v>15.606</v>
      </c>
      <c r="I98" s="14">
        <f t="shared" si="40"/>
        <v>2.7378947368421052E-7</v>
      </c>
      <c r="J98" s="14">
        <f t="shared" si="41"/>
        <v>0.99934178807179719</v>
      </c>
      <c r="K98" s="14">
        <f t="shared" si="48"/>
        <v>4.5087750945027594E-6</v>
      </c>
      <c r="L98" s="14" t="str">
        <f t="shared" si="42"/>
        <v>Epidemic ongoing</v>
      </c>
      <c r="M98" s="14">
        <f t="shared" si="31"/>
        <v>4.8691789650250204E-7</v>
      </c>
      <c r="N98" s="14">
        <f t="shared" si="49"/>
        <v>6.5370315310830929E-4</v>
      </c>
      <c r="O98" s="3">
        <f t="shared" si="32"/>
        <v>257.00018038665729</v>
      </c>
      <c r="P98" s="3">
        <f t="shared" si="33"/>
        <v>128.50009019332865</v>
      </c>
      <c r="Q98" s="38">
        <f t="shared" si="43"/>
        <v>25.700018038665732</v>
      </c>
      <c r="R98" s="38">
        <f t="shared" si="34"/>
        <v>128.50009019332865</v>
      </c>
      <c r="S98" s="38">
        <f t="shared" si="44"/>
        <v>1710128.5000901932</v>
      </c>
      <c r="T98" s="38">
        <f t="shared" si="45"/>
        <v>27.754320100642616</v>
      </c>
      <c r="U98" s="39">
        <f t="shared" si="46"/>
        <v>0.10799338762675646</v>
      </c>
      <c r="V98" s="38">
        <f t="shared" si="35"/>
        <v>5.1400036077331457</v>
      </c>
      <c r="W98" s="3">
        <f t="shared" si="36"/>
        <v>0</v>
      </c>
      <c r="X98" s="3">
        <f t="shared" si="37"/>
        <v>1.0280007215466291</v>
      </c>
      <c r="Y98" s="3">
        <f t="shared" si="54"/>
        <v>37518.07990756027</v>
      </c>
      <c r="Z98" s="3">
        <f t="shared" si="54"/>
        <v>18759.039953780135</v>
      </c>
      <c r="AA98" s="3">
        <f t="shared" si="50"/>
        <v>164178759.0399538</v>
      </c>
      <c r="AB98" s="3">
        <f t="shared" si="51"/>
        <v>4051.4785369695132</v>
      </c>
      <c r="AC98" s="3">
        <f t="shared" si="52"/>
        <v>750.36159815120516</v>
      </c>
      <c r="AD98" s="3">
        <f t="shared" si="53"/>
        <v>150.07231963024122</v>
      </c>
    </row>
    <row r="99" spans="5:30" x14ac:dyDescent="0.55000000000000004">
      <c r="E99">
        <v>97</v>
      </c>
      <c r="F99">
        <f t="shared" si="38"/>
        <v>289.5</v>
      </c>
      <c r="G99">
        <f t="shared" si="39"/>
        <v>5.5482546201232035</v>
      </c>
      <c r="H99" s="15">
        <f t="shared" si="30"/>
        <v>15.606</v>
      </c>
      <c r="I99" s="14">
        <f t="shared" si="40"/>
        <v>2.7378947368421052E-7</v>
      </c>
      <c r="J99" s="14">
        <f t="shared" si="41"/>
        <v>0.9993372820721913</v>
      </c>
      <c r="K99" s="14">
        <f t="shared" si="48"/>
        <v>4.5059996058860463E-6</v>
      </c>
      <c r="L99" s="14" t="str">
        <f t="shared" si="42"/>
        <v>Epidemic ongoing</v>
      </c>
      <c r="M99" s="14">
        <f t="shared" si="31"/>
        <v>4.8661818042435569E-7</v>
      </c>
      <c r="N99" s="14">
        <f t="shared" si="49"/>
        <v>6.5821192820281205E-4</v>
      </c>
      <c r="O99" s="3">
        <f t="shared" si="32"/>
        <v>256.84197753550461</v>
      </c>
      <c r="P99" s="3">
        <f t="shared" si="33"/>
        <v>128.42098876775231</v>
      </c>
      <c r="Q99" s="38">
        <f t="shared" si="43"/>
        <v>25.684197753550464</v>
      </c>
      <c r="R99" s="38">
        <f t="shared" si="34"/>
        <v>128.42098876775231</v>
      </c>
      <c r="S99" s="38">
        <f t="shared" si="44"/>
        <v>1710128.4209887676</v>
      </c>
      <c r="T99" s="38">
        <f t="shared" si="45"/>
        <v>27.73723628418827</v>
      </c>
      <c r="U99" s="39">
        <f t="shared" si="46"/>
        <v>0.10799339169686158</v>
      </c>
      <c r="V99" s="38">
        <f t="shared" si="35"/>
        <v>5.1368395507100919</v>
      </c>
      <c r="W99" s="3">
        <f t="shared" si="36"/>
        <v>0</v>
      </c>
      <c r="X99" s="3">
        <f t="shared" si="37"/>
        <v>1.0273679101420183</v>
      </c>
      <c r="Y99" s="3">
        <f t="shared" si="54"/>
        <v>37774.921885095777</v>
      </c>
      <c r="Z99" s="3">
        <f t="shared" si="54"/>
        <v>18887.460942547888</v>
      </c>
      <c r="AA99" s="3">
        <f t="shared" si="50"/>
        <v>165888887.46094257</v>
      </c>
      <c r="AB99" s="3">
        <f t="shared" si="51"/>
        <v>4079.2157732537016</v>
      </c>
      <c r="AC99" s="3">
        <f t="shared" si="52"/>
        <v>755.49843770191524</v>
      </c>
      <c r="AD99" s="3">
        <f t="shared" si="53"/>
        <v>151.09968754038323</v>
      </c>
    </row>
    <row r="100" spans="5:30" x14ac:dyDescent="0.55000000000000004">
      <c r="E100">
        <v>98</v>
      </c>
      <c r="F100">
        <f t="shared" si="38"/>
        <v>292.5</v>
      </c>
      <c r="G100">
        <f t="shared" si="39"/>
        <v>5.6057494866529778</v>
      </c>
      <c r="H100" s="15">
        <f t="shared" si="30"/>
        <v>15.606</v>
      </c>
      <c r="I100" s="14">
        <f t="shared" si="40"/>
        <v>2.7378947368421052E-7</v>
      </c>
      <c r="J100" s="14">
        <f t="shared" si="41"/>
        <v>0.99933277869691561</v>
      </c>
      <c r="K100" s="14">
        <f t="shared" si="48"/>
        <v>4.5033752756884482E-6</v>
      </c>
      <c r="L100" s="14" t="str">
        <f t="shared" si="42"/>
        <v>Epidemic ongoing</v>
      </c>
      <c r="M100" s="14">
        <f t="shared" si="31"/>
        <v>4.8633478743635282E-7</v>
      </c>
      <c r="N100" s="14">
        <f t="shared" si="49"/>
        <v>6.6271792780869809E-4</v>
      </c>
      <c r="O100" s="3">
        <f t="shared" si="32"/>
        <v>256.69239071424153</v>
      </c>
      <c r="P100" s="3">
        <f t="shared" si="33"/>
        <v>128.34619535712076</v>
      </c>
      <c r="Q100" s="38">
        <f t="shared" si="43"/>
        <v>25.669239071424155</v>
      </c>
      <c r="R100" s="38">
        <f t="shared" si="34"/>
        <v>128.34619535712076</v>
      </c>
      <c r="S100" s="38">
        <f t="shared" si="44"/>
        <v>1710128.3461953572</v>
      </c>
      <c r="T100" s="38">
        <f t="shared" si="45"/>
        <v>27.721082883872111</v>
      </c>
      <c r="U100" s="39">
        <f t="shared" si="46"/>
        <v>0.1079933955453013</v>
      </c>
      <c r="V100" s="38">
        <f t="shared" si="35"/>
        <v>5.1338478142848309</v>
      </c>
      <c r="W100" s="3">
        <f t="shared" si="36"/>
        <v>0</v>
      </c>
      <c r="X100" s="3">
        <f t="shared" si="37"/>
        <v>1.0267695628569662</v>
      </c>
      <c r="Y100" s="3">
        <f t="shared" ref="Y100:Z115" si="55">O100+Y99</f>
        <v>38031.614275810018</v>
      </c>
      <c r="Z100" s="3">
        <f t="shared" si="55"/>
        <v>19015.807137905009</v>
      </c>
      <c r="AA100" s="3">
        <f t="shared" si="50"/>
        <v>167599015.80713794</v>
      </c>
      <c r="AB100" s="3">
        <f t="shared" si="51"/>
        <v>4106.9368561375741</v>
      </c>
      <c r="AC100" s="3">
        <f t="shared" si="52"/>
        <v>760.63228551620011</v>
      </c>
      <c r="AD100" s="3">
        <f t="shared" si="53"/>
        <v>152.1264571032402</v>
      </c>
    </row>
    <row r="101" spans="5:30" x14ac:dyDescent="0.55000000000000004">
      <c r="E101">
        <v>99</v>
      </c>
      <c r="F101">
        <f t="shared" si="38"/>
        <v>295.5</v>
      </c>
      <c r="G101">
        <f t="shared" si="39"/>
        <v>5.6632443531827512</v>
      </c>
      <c r="H101" s="15">
        <f t="shared" si="30"/>
        <v>15.606</v>
      </c>
      <c r="I101" s="14">
        <f t="shared" si="40"/>
        <v>2.7378947368421052E-7</v>
      </c>
      <c r="J101" s="14">
        <f t="shared" si="41"/>
        <v>0.99932827780404943</v>
      </c>
      <c r="K101" s="14">
        <f t="shared" si="48"/>
        <v>4.5008928661882663E-6</v>
      </c>
      <c r="L101" s="14" t="str">
        <f t="shared" si="42"/>
        <v>Epidemic ongoing</v>
      </c>
      <c r="M101" s="14">
        <f t="shared" si="31"/>
        <v>4.8606671998998878E-7</v>
      </c>
      <c r="N101" s="14">
        <f t="shared" si="49"/>
        <v>6.6722130308438654E-4</v>
      </c>
      <c r="O101" s="3">
        <f t="shared" si="32"/>
        <v>256.5508933727312</v>
      </c>
      <c r="P101" s="3">
        <f t="shared" si="33"/>
        <v>128.2754466863656</v>
      </c>
      <c r="Q101" s="38">
        <f t="shared" si="43"/>
        <v>25.655089337273122</v>
      </c>
      <c r="R101" s="38">
        <f t="shared" si="34"/>
        <v>128.2754466863656</v>
      </c>
      <c r="S101" s="38">
        <f t="shared" si="44"/>
        <v>1710128.2754466864</v>
      </c>
      <c r="T101" s="38">
        <f t="shared" si="45"/>
        <v>27.705803039429366</v>
      </c>
      <c r="U101" s="39">
        <f t="shared" si="46"/>
        <v>0.10799339918562223</v>
      </c>
      <c r="V101" s="38">
        <f t="shared" si="35"/>
        <v>5.1310178674546236</v>
      </c>
      <c r="W101" s="3">
        <f t="shared" si="36"/>
        <v>0</v>
      </c>
      <c r="X101" s="3">
        <f t="shared" si="37"/>
        <v>1.0262035734909247</v>
      </c>
      <c r="Y101" s="3">
        <f t="shared" si="55"/>
        <v>38288.16516918275</v>
      </c>
      <c r="Z101" s="3">
        <f t="shared" si="55"/>
        <v>19144.082584591375</v>
      </c>
      <c r="AA101" s="3">
        <f t="shared" si="50"/>
        <v>169309144.08258462</v>
      </c>
      <c r="AB101" s="3">
        <f t="shared" si="51"/>
        <v>4134.6426591770032</v>
      </c>
      <c r="AC101" s="3">
        <f t="shared" si="52"/>
        <v>765.76330338365472</v>
      </c>
      <c r="AD101" s="3">
        <f t="shared" si="53"/>
        <v>153.15266067673113</v>
      </c>
    </row>
    <row r="102" spans="5:30" x14ac:dyDescent="0.55000000000000004">
      <c r="E102">
        <v>100</v>
      </c>
      <c r="F102">
        <f t="shared" si="38"/>
        <v>298.5</v>
      </c>
      <c r="G102">
        <f t="shared" si="39"/>
        <v>5.7207392197125255</v>
      </c>
      <c r="H102" s="15">
        <f t="shared" si="30"/>
        <v>15.606</v>
      </c>
      <c r="I102" s="14">
        <f t="shared" si="40"/>
        <v>2.7378947368421052E-7</v>
      </c>
      <c r="J102" s="14">
        <f t="shared" si="41"/>
        <v>0.99932377926034566</v>
      </c>
      <c r="K102" s="14">
        <f t="shared" si="48"/>
        <v>4.4985437037681208E-6</v>
      </c>
      <c r="L102" s="14" t="str">
        <f t="shared" si="42"/>
        <v>Epidemic ongoing</v>
      </c>
      <c r="M102" s="14">
        <f t="shared" si="31"/>
        <v>4.8581304145212803E-7</v>
      </c>
      <c r="N102" s="14">
        <f t="shared" si="49"/>
        <v>6.7172219595057481E-4</v>
      </c>
      <c r="O102" s="3">
        <f t="shared" si="32"/>
        <v>256.41699111478289</v>
      </c>
      <c r="P102" s="3">
        <f t="shared" si="33"/>
        <v>128.20849555739144</v>
      </c>
      <c r="Q102" s="38">
        <f t="shared" si="43"/>
        <v>25.641699111478289</v>
      </c>
      <c r="R102" s="38">
        <f t="shared" si="34"/>
        <v>128.20849555739144</v>
      </c>
      <c r="S102" s="38">
        <f t="shared" si="44"/>
        <v>1710128.2084955573</v>
      </c>
      <c r="T102" s="38">
        <f t="shared" si="45"/>
        <v>27.691343362771299</v>
      </c>
      <c r="U102" s="39">
        <f t="shared" si="46"/>
        <v>0.10799340263054372</v>
      </c>
      <c r="V102" s="38">
        <f t="shared" si="35"/>
        <v>5.1283398222956578</v>
      </c>
      <c r="W102" s="3">
        <f t="shared" si="36"/>
        <v>0</v>
      </c>
      <c r="X102" s="3">
        <f t="shared" si="37"/>
        <v>1.0256679644591316</v>
      </c>
      <c r="Y102" s="3">
        <f t="shared" si="55"/>
        <v>38544.582160297534</v>
      </c>
      <c r="Z102" s="3">
        <f t="shared" si="55"/>
        <v>19272.291080148767</v>
      </c>
      <c r="AA102" s="3">
        <f t="shared" si="50"/>
        <v>171019272.29108018</v>
      </c>
      <c r="AB102" s="3">
        <f t="shared" si="51"/>
        <v>4162.3340025397747</v>
      </c>
      <c r="AC102" s="3">
        <f t="shared" si="52"/>
        <v>770.89164320595034</v>
      </c>
      <c r="AD102" s="3">
        <f t="shared" si="53"/>
        <v>154.17832864119026</v>
      </c>
    </row>
    <row r="103" spans="5:30" x14ac:dyDescent="0.55000000000000004">
      <c r="E103">
        <v>101</v>
      </c>
      <c r="F103">
        <f t="shared" si="38"/>
        <v>301.5</v>
      </c>
      <c r="G103">
        <f t="shared" si="39"/>
        <v>5.7782340862422998</v>
      </c>
      <c r="H103" s="15">
        <f t="shared" si="30"/>
        <v>15.606</v>
      </c>
      <c r="I103" s="14">
        <f t="shared" si="40"/>
        <v>2.7378947368421052E-7</v>
      </c>
      <c r="J103" s="14">
        <f t="shared" si="41"/>
        <v>0.99931928294070094</v>
      </c>
      <c r="K103" s="14">
        <f t="shared" si="48"/>
        <v>4.4963196447200815E-6</v>
      </c>
      <c r="L103" s="14" t="str">
        <f t="shared" si="42"/>
        <v>Epidemic ongoing</v>
      </c>
      <c r="M103" s="14">
        <f t="shared" si="31"/>
        <v>4.8557287241246504E-7</v>
      </c>
      <c r="N103" s="14">
        <f t="shared" si="49"/>
        <v>6.7622073965434293E-4</v>
      </c>
      <c r="O103" s="3">
        <f t="shared" si="32"/>
        <v>256.29021974904464</v>
      </c>
      <c r="P103" s="3">
        <f t="shared" si="33"/>
        <v>128.14510987452232</v>
      </c>
      <c r="Q103" s="38">
        <f t="shared" si="43"/>
        <v>25.629021974904465</v>
      </c>
      <c r="R103" s="38">
        <f t="shared" si="34"/>
        <v>128.14510987452232</v>
      </c>
      <c r="S103" s="38">
        <f t="shared" si="44"/>
        <v>1710128.1451098744</v>
      </c>
      <c r="T103" s="38">
        <f t="shared" si="45"/>
        <v>27.67765372751051</v>
      </c>
      <c r="U103" s="39">
        <f t="shared" si="46"/>
        <v>0.10799340589200802</v>
      </c>
      <c r="V103" s="38">
        <f t="shared" si="35"/>
        <v>5.1258043949808929</v>
      </c>
      <c r="W103" s="3">
        <f t="shared" si="36"/>
        <v>0</v>
      </c>
      <c r="X103" s="3">
        <f t="shared" si="37"/>
        <v>1.0251608789961786</v>
      </c>
      <c r="Y103" s="3">
        <f t="shared" si="55"/>
        <v>38800.872380046581</v>
      </c>
      <c r="Z103" s="3">
        <f t="shared" si="55"/>
        <v>19400.436190023291</v>
      </c>
      <c r="AA103" s="3">
        <f t="shared" si="50"/>
        <v>172729400.43619004</v>
      </c>
      <c r="AB103" s="3">
        <f t="shared" si="51"/>
        <v>4190.0116562672856</v>
      </c>
      <c r="AC103" s="3">
        <f t="shared" si="52"/>
        <v>776.01744760093129</v>
      </c>
      <c r="AD103" s="3">
        <f t="shared" si="53"/>
        <v>155.20348952018645</v>
      </c>
    </row>
    <row r="104" spans="5:30" x14ac:dyDescent="0.55000000000000004">
      <c r="E104">
        <v>102</v>
      </c>
      <c r="F104">
        <f t="shared" si="38"/>
        <v>304.5</v>
      </c>
      <c r="G104">
        <f t="shared" si="39"/>
        <v>5.8357289527720742</v>
      </c>
      <c r="H104" s="15">
        <f t="shared" si="30"/>
        <v>15.606</v>
      </c>
      <c r="I104" s="14">
        <f t="shared" si="40"/>
        <v>2.7378947368421052E-7</v>
      </c>
      <c r="J104" s="14">
        <f t="shared" si="41"/>
        <v>0.99931478872765844</v>
      </c>
      <c r="K104" s="14">
        <f t="shared" si="48"/>
        <v>4.4942130424940885E-6</v>
      </c>
      <c r="L104" s="14" t="str">
        <f t="shared" si="42"/>
        <v>Epidemic ongoing</v>
      </c>
      <c r="M104" s="14">
        <f t="shared" si="31"/>
        <v>4.8534538714683489E-7</v>
      </c>
      <c r="N104" s="14">
        <f t="shared" si="49"/>
        <v>6.8071705929906301E-4</v>
      </c>
      <c r="O104" s="3">
        <f t="shared" si="32"/>
        <v>256.17014342216305</v>
      </c>
      <c r="P104" s="3">
        <f t="shared" si="33"/>
        <v>128.08507171108153</v>
      </c>
      <c r="Q104" s="38">
        <f t="shared" si="43"/>
        <v>25.617014342216308</v>
      </c>
      <c r="R104" s="38">
        <f t="shared" si="34"/>
        <v>128.08507171108153</v>
      </c>
      <c r="S104" s="38">
        <f t="shared" si="44"/>
        <v>1710128.0850717111</v>
      </c>
      <c r="T104" s="38">
        <f t="shared" si="45"/>
        <v>27.664687067369588</v>
      </c>
      <c r="U104" s="39">
        <f t="shared" si="46"/>
        <v>0.10799340898122839</v>
      </c>
      <c r="V104" s="38">
        <f t="shared" si="35"/>
        <v>5.1234028684432609</v>
      </c>
      <c r="W104" s="3">
        <f t="shared" si="36"/>
        <v>0</v>
      </c>
      <c r="X104" s="3">
        <f t="shared" si="37"/>
        <v>1.0246805736886522</v>
      </c>
      <c r="Y104" s="3">
        <f t="shared" si="55"/>
        <v>39057.042523468743</v>
      </c>
      <c r="Z104" s="3">
        <f t="shared" si="55"/>
        <v>19528.521261734371</v>
      </c>
      <c r="AA104" s="3">
        <f t="shared" si="50"/>
        <v>174439528.52126175</v>
      </c>
      <c r="AB104" s="3">
        <f t="shared" si="51"/>
        <v>4217.676343334655</v>
      </c>
      <c r="AC104" s="3">
        <f t="shared" si="52"/>
        <v>781.14085046937453</v>
      </c>
      <c r="AD104" s="3">
        <f t="shared" si="53"/>
        <v>156.22817009387509</v>
      </c>
    </row>
    <row r="105" spans="5:30" x14ac:dyDescent="0.55000000000000004">
      <c r="E105">
        <v>103</v>
      </c>
      <c r="F105">
        <f t="shared" si="38"/>
        <v>307.5</v>
      </c>
      <c r="G105">
        <f t="shared" si="39"/>
        <v>5.8932238193018485</v>
      </c>
      <c r="H105" s="15">
        <f t="shared" si="30"/>
        <v>15.606</v>
      </c>
      <c r="I105" s="14">
        <f t="shared" si="40"/>
        <v>2.7378947368421052E-7</v>
      </c>
      <c r="J105" s="14">
        <f t="shared" si="41"/>
        <v>0.9993102965109405</v>
      </c>
      <c r="K105" s="14">
        <f t="shared" si="48"/>
        <v>4.4922167179439754E-6</v>
      </c>
      <c r="L105" s="14" t="str">
        <f t="shared" si="42"/>
        <v>Epidemic ongoing</v>
      </c>
      <c r="M105" s="14">
        <f t="shared" si="31"/>
        <v>4.8512981040421847E-7</v>
      </c>
      <c r="N105" s="14">
        <f t="shared" si="49"/>
        <v>6.852112723415571E-4</v>
      </c>
      <c r="O105" s="3">
        <f t="shared" si="32"/>
        <v>256.05635292280658</v>
      </c>
      <c r="P105" s="3">
        <f t="shared" si="33"/>
        <v>128.02817646140329</v>
      </c>
      <c r="Q105" s="38">
        <f t="shared" si="43"/>
        <v>25.60563529228066</v>
      </c>
      <c r="R105" s="38">
        <f t="shared" si="34"/>
        <v>128.02817646140329</v>
      </c>
      <c r="S105" s="38">
        <f t="shared" si="44"/>
        <v>1710128.0281764613</v>
      </c>
      <c r="T105" s="38">
        <f t="shared" si="45"/>
        <v>27.652399193040452</v>
      </c>
      <c r="U105" s="39">
        <f t="shared" si="46"/>
        <v>0.10799341190873257</v>
      </c>
      <c r="V105" s="38">
        <f t="shared" si="35"/>
        <v>5.1211270584561319</v>
      </c>
      <c r="W105" s="3">
        <f t="shared" si="36"/>
        <v>0</v>
      </c>
      <c r="X105" s="3">
        <f t="shared" si="37"/>
        <v>1.0242254116912264</v>
      </c>
      <c r="Y105" s="3">
        <f t="shared" si="55"/>
        <v>39313.098876391552</v>
      </c>
      <c r="Z105" s="3">
        <f t="shared" si="55"/>
        <v>19656.549438195776</v>
      </c>
      <c r="AA105" s="3">
        <f t="shared" si="50"/>
        <v>176149656.54943821</v>
      </c>
      <c r="AB105" s="3">
        <f t="shared" si="51"/>
        <v>4245.3287425276958</v>
      </c>
      <c r="AC105" s="3">
        <f t="shared" si="52"/>
        <v>786.26197752783071</v>
      </c>
      <c r="AD105" s="3">
        <f t="shared" si="53"/>
        <v>157.25239550556631</v>
      </c>
    </row>
    <row r="106" spans="5:30" x14ac:dyDescent="0.55000000000000004">
      <c r="E106">
        <v>104</v>
      </c>
      <c r="F106">
        <f t="shared" si="38"/>
        <v>310.5</v>
      </c>
      <c r="G106">
        <f t="shared" si="39"/>
        <v>5.9507186858316219</v>
      </c>
      <c r="H106" s="15">
        <f t="shared" si="30"/>
        <v>15.606</v>
      </c>
      <c r="I106" s="14">
        <f t="shared" si="40"/>
        <v>2.7378947368421052E-7</v>
      </c>
      <c r="J106" s="14">
        <f t="shared" si="41"/>
        <v>0.99930580618701015</v>
      </c>
      <c r="K106" s="14">
        <f t="shared" si="48"/>
        <v>4.4903239303506481E-6</v>
      </c>
      <c r="L106" s="14" t="str">
        <f t="shared" si="42"/>
        <v>Epidemic ongoing</v>
      </c>
      <c r="M106" s="14">
        <f t="shared" si="31"/>
        <v>4.8492541427766712E-7</v>
      </c>
      <c r="N106" s="14">
        <f t="shared" si="49"/>
        <v>6.8970348905950107E-4</v>
      </c>
      <c r="O106" s="3">
        <f t="shared" si="32"/>
        <v>255.94846402998695</v>
      </c>
      <c r="P106" s="3">
        <f t="shared" si="33"/>
        <v>127.97423201499348</v>
      </c>
      <c r="Q106" s="38">
        <f t="shared" si="43"/>
        <v>25.594846402998698</v>
      </c>
      <c r="R106" s="38">
        <f t="shared" si="34"/>
        <v>127.97423201499348</v>
      </c>
      <c r="S106" s="38">
        <f t="shared" si="44"/>
        <v>1710127.974232015</v>
      </c>
      <c r="T106" s="38">
        <f t="shared" si="45"/>
        <v>27.640748613827025</v>
      </c>
      <c r="U106" s="39">
        <f t="shared" si="46"/>
        <v>0.1079934146844055</v>
      </c>
      <c r="V106" s="38">
        <f t="shared" si="35"/>
        <v>5.1189692805997389</v>
      </c>
      <c r="W106" s="3">
        <f t="shared" si="36"/>
        <v>0</v>
      </c>
      <c r="X106" s="3">
        <f t="shared" si="37"/>
        <v>1.0237938561199478</v>
      </c>
      <c r="Y106" s="3">
        <f t="shared" si="55"/>
        <v>39569.047340421537</v>
      </c>
      <c r="Z106" s="3">
        <f t="shared" si="55"/>
        <v>19784.523670210769</v>
      </c>
      <c r="AA106" s="3">
        <f t="shared" si="50"/>
        <v>177859784.52367023</v>
      </c>
      <c r="AB106" s="3">
        <f t="shared" si="51"/>
        <v>4272.9694911415227</v>
      </c>
      <c r="AC106" s="3">
        <f t="shared" si="52"/>
        <v>791.38094680843039</v>
      </c>
      <c r="AD106" s="3">
        <f t="shared" si="53"/>
        <v>158.27618936168625</v>
      </c>
    </row>
    <row r="107" spans="5:30" x14ac:dyDescent="0.55000000000000004">
      <c r="E107">
        <v>105</v>
      </c>
      <c r="F107">
        <f t="shared" si="38"/>
        <v>313.5</v>
      </c>
      <c r="G107">
        <f t="shared" si="39"/>
        <v>6.0082135523613962</v>
      </c>
      <c r="H107" s="15">
        <f t="shared" si="30"/>
        <v>15.606</v>
      </c>
      <c r="I107" s="14">
        <f t="shared" si="40"/>
        <v>2.7378947368421052E-7</v>
      </c>
      <c r="J107" s="14">
        <f t="shared" si="41"/>
        <v>0.99930131765865937</v>
      </c>
      <c r="K107" s="14">
        <f t="shared" si="48"/>
        <v>4.4885283507767326E-6</v>
      </c>
      <c r="L107" s="14" t="str">
        <f t="shared" si="42"/>
        <v>Epidemic ongoing</v>
      </c>
      <c r="M107" s="14">
        <f t="shared" si="31"/>
        <v>4.8473151532698803E-7</v>
      </c>
      <c r="N107" s="14">
        <f t="shared" si="49"/>
        <v>6.9419381298985172E-4</v>
      </c>
      <c r="O107" s="3">
        <f t="shared" si="32"/>
        <v>255.84611599427376</v>
      </c>
      <c r="P107" s="3">
        <f t="shared" si="33"/>
        <v>127.92305799713688</v>
      </c>
      <c r="Q107" s="38">
        <f t="shared" si="43"/>
        <v>25.584611599427376</v>
      </c>
      <c r="R107" s="38">
        <f t="shared" si="34"/>
        <v>127.92305799713688</v>
      </c>
      <c r="S107" s="38">
        <f t="shared" si="44"/>
        <v>1710127.9230579971</v>
      </c>
      <c r="T107" s="38">
        <f t="shared" si="45"/>
        <v>27.629696373638318</v>
      </c>
      <c r="U107" s="39">
        <f t="shared" si="46"/>
        <v>0.10799341731752814</v>
      </c>
      <c r="V107" s="38">
        <f t="shared" si="35"/>
        <v>5.1169223198854752</v>
      </c>
      <c r="W107" s="3">
        <f t="shared" si="36"/>
        <v>0</v>
      </c>
      <c r="X107" s="3">
        <f t="shared" si="37"/>
        <v>1.023384463977095</v>
      </c>
      <c r="Y107" s="3">
        <f t="shared" si="55"/>
        <v>39824.893456415812</v>
      </c>
      <c r="Z107" s="3">
        <f t="shared" si="55"/>
        <v>19912.446728207906</v>
      </c>
      <c r="AA107" s="3">
        <f t="shared" si="50"/>
        <v>179569912.44672823</v>
      </c>
      <c r="AB107" s="3">
        <f t="shared" si="51"/>
        <v>4300.5991875151612</v>
      </c>
      <c r="AC107" s="3">
        <f t="shared" si="52"/>
        <v>796.49786912831587</v>
      </c>
      <c r="AD107" s="3">
        <f t="shared" si="53"/>
        <v>159.29957382566334</v>
      </c>
    </row>
    <row r="108" spans="5:30" x14ac:dyDescent="0.55000000000000004">
      <c r="E108">
        <v>106</v>
      </c>
      <c r="F108">
        <f t="shared" si="38"/>
        <v>316.5</v>
      </c>
      <c r="G108">
        <f t="shared" si="39"/>
        <v>6.0657084188911705</v>
      </c>
      <c r="H108" s="15">
        <f t="shared" si="30"/>
        <v>15.606</v>
      </c>
      <c r="I108" s="14">
        <f t="shared" si="40"/>
        <v>2.7378947368421052E-7</v>
      </c>
      <c r="J108" s="14">
        <f t="shared" si="41"/>
        <v>0.9992968308346224</v>
      </c>
      <c r="K108" s="14">
        <f t="shared" si="48"/>
        <v>4.4868240369755341E-6</v>
      </c>
      <c r="L108" s="14" t="str">
        <f t="shared" si="42"/>
        <v>Epidemic ongoing</v>
      </c>
      <c r="M108" s="14">
        <f t="shared" si="31"/>
        <v>4.845474718692733E-7</v>
      </c>
      <c r="N108" s="14">
        <f t="shared" si="49"/>
        <v>6.9868234134062845E-4</v>
      </c>
      <c r="O108" s="3">
        <f t="shared" si="32"/>
        <v>255.74897010760543</v>
      </c>
      <c r="P108" s="3">
        <f t="shared" si="33"/>
        <v>127.87448505380272</v>
      </c>
      <c r="Q108" s="38">
        <f t="shared" si="43"/>
        <v>25.574897010760544</v>
      </c>
      <c r="R108" s="38">
        <f t="shared" si="34"/>
        <v>127.87448505380272</v>
      </c>
      <c r="S108" s="38">
        <f t="shared" si="44"/>
        <v>1710127.8744850538</v>
      </c>
      <c r="T108" s="38">
        <f t="shared" si="45"/>
        <v>27.619205896548578</v>
      </c>
      <c r="U108" s="39">
        <f t="shared" si="46"/>
        <v>0.10799341981681451</v>
      </c>
      <c r="V108" s="38">
        <f t="shared" si="35"/>
        <v>5.1149794021521089</v>
      </c>
      <c r="W108" s="3">
        <f t="shared" si="36"/>
        <v>0</v>
      </c>
      <c r="X108" s="3">
        <f t="shared" si="37"/>
        <v>1.0229958804304218</v>
      </c>
      <c r="Y108" s="3">
        <f t="shared" si="55"/>
        <v>40080.642426523416</v>
      </c>
      <c r="Z108" s="3">
        <f t="shared" si="55"/>
        <v>20040.321213261708</v>
      </c>
      <c r="AA108" s="3">
        <f t="shared" si="50"/>
        <v>181280040.32121328</v>
      </c>
      <c r="AB108" s="3">
        <f t="shared" si="51"/>
        <v>4328.2183934117102</v>
      </c>
      <c r="AC108" s="3">
        <f t="shared" si="52"/>
        <v>801.612848530468</v>
      </c>
      <c r="AD108" s="3">
        <f t="shared" si="53"/>
        <v>160.32256970609376</v>
      </c>
    </row>
    <row r="109" spans="5:30" x14ac:dyDescent="0.55000000000000004">
      <c r="E109">
        <v>107</v>
      </c>
      <c r="F109">
        <f t="shared" si="38"/>
        <v>319.5</v>
      </c>
      <c r="G109">
        <f t="shared" si="39"/>
        <v>6.1232032854209448</v>
      </c>
      <c r="H109" s="15">
        <f t="shared" si="30"/>
        <v>15.606</v>
      </c>
      <c r="I109" s="14">
        <f t="shared" si="40"/>
        <v>2.7378947368421052E-7</v>
      </c>
      <c r="J109" s="14">
        <f t="shared" si="41"/>
        <v>0.99929234562921254</v>
      </c>
      <c r="K109" s="14">
        <f t="shared" si="48"/>
        <v>4.4852054098543093E-6</v>
      </c>
      <c r="L109" s="14" t="str">
        <f t="shared" si="42"/>
        <v>Epidemic ongoing</v>
      </c>
      <c r="M109" s="14">
        <f t="shared" si="31"/>
        <v>4.8437268143726877E-7</v>
      </c>
      <c r="N109" s="14">
        <f t="shared" si="49"/>
        <v>7.0316916537760399E-4</v>
      </c>
      <c r="O109" s="3">
        <f t="shared" si="32"/>
        <v>255.65670836169562</v>
      </c>
      <c r="P109" s="3">
        <f t="shared" si="33"/>
        <v>127.82835418084781</v>
      </c>
      <c r="Q109" s="38">
        <f t="shared" si="43"/>
        <v>25.565670836169563</v>
      </c>
      <c r="R109" s="38">
        <f t="shared" si="34"/>
        <v>127.82835418084781</v>
      </c>
      <c r="S109" s="38">
        <f t="shared" si="44"/>
        <v>1710127.8283541808</v>
      </c>
      <c r="T109" s="38">
        <f t="shared" si="45"/>
        <v>27.609242841924321</v>
      </c>
      <c r="U109" s="39">
        <f t="shared" si="46"/>
        <v>0.107993422190446</v>
      </c>
      <c r="V109" s="38">
        <f t="shared" si="35"/>
        <v>5.1131341672339126</v>
      </c>
      <c r="W109" s="3">
        <f t="shared" si="36"/>
        <v>0</v>
      </c>
      <c r="X109" s="3">
        <f t="shared" si="37"/>
        <v>1.0226268334467825</v>
      </c>
      <c r="Y109" s="3">
        <f t="shared" si="55"/>
        <v>40336.299134885114</v>
      </c>
      <c r="Z109" s="3">
        <f t="shared" si="55"/>
        <v>20168.149567442557</v>
      </c>
      <c r="AA109" s="3">
        <f t="shared" si="50"/>
        <v>182990168.14956746</v>
      </c>
      <c r="AB109" s="3">
        <f t="shared" si="51"/>
        <v>4355.8276362536344</v>
      </c>
      <c r="AC109" s="3">
        <f t="shared" si="52"/>
        <v>806.72598269770197</v>
      </c>
      <c r="AD109" s="3">
        <f t="shared" si="53"/>
        <v>161.34519653954055</v>
      </c>
    </row>
    <row r="110" spans="5:30" x14ac:dyDescent="0.55000000000000004">
      <c r="E110">
        <v>108</v>
      </c>
      <c r="F110">
        <f t="shared" si="38"/>
        <v>322.5</v>
      </c>
      <c r="G110">
        <f t="shared" si="39"/>
        <v>6.1806981519507183</v>
      </c>
      <c r="H110" s="15">
        <f t="shared" si="30"/>
        <v>15.606</v>
      </c>
      <c r="I110" s="14">
        <f t="shared" si="40"/>
        <v>2.7378947368421052E-7</v>
      </c>
      <c r="J110" s="14">
        <f t="shared" si="41"/>
        <v>0.99928786196198138</v>
      </c>
      <c r="K110" s="14">
        <f t="shared" si="48"/>
        <v>4.4836672311587833E-6</v>
      </c>
      <c r="L110" s="14" t="str">
        <f t="shared" si="42"/>
        <v>Epidemic ongoing</v>
      </c>
      <c r="M110" s="14">
        <f t="shared" si="31"/>
        <v>4.8420657836961944E-7</v>
      </c>
      <c r="N110" s="14">
        <f t="shared" si="49"/>
        <v>7.076543707874583E-4</v>
      </c>
      <c r="O110" s="3">
        <f t="shared" si="32"/>
        <v>255.56903217605065</v>
      </c>
      <c r="P110" s="3">
        <f t="shared" si="33"/>
        <v>127.78451608802533</v>
      </c>
      <c r="Q110" s="38">
        <f t="shared" si="43"/>
        <v>25.556903217605068</v>
      </c>
      <c r="R110" s="38">
        <f t="shared" si="34"/>
        <v>127.78451608802533</v>
      </c>
      <c r="S110" s="38">
        <f t="shared" si="44"/>
        <v>1710127.784516088</v>
      </c>
      <c r="T110" s="38">
        <f t="shared" si="45"/>
        <v>27.59977496706831</v>
      </c>
      <c r="U110" s="39">
        <f t="shared" si="46"/>
        <v>0.10799342444610424</v>
      </c>
      <c r="V110" s="38">
        <f t="shared" si="35"/>
        <v>5.111380643521013</v>
      </c>
      <c r="W110" s="3">
        <f t="shared" si="36"/>
        <v>0</v>
      </c>
      <c r="X110" s="3">
        <f t="shared" si="37"/>
        <v>1.0222761287042026</v>
      </c>
      <c r="Y110" s="3">
        <f t="shared" si="55"/>
        <v>40591.868167061162</v>
      </c>
      <c r="Z110" s="3">
        <f t="shared" si="55"/>
        <v>20295.934083530581</v>
      </c>
      <c r="AA110" s="3">
        <f t="shared" si="50"/>
        <v>184700295.93408355</v>
      </c>
      <c r="AB110" s="3">
        <f t="shared" si="51"/>
        <v>4383.4274112207031</v>
      </c>
      <c r="AC110" s="3">
        <f t="shared" si="52"/>
        <v>811.83736334122295</v>
      </c>
      <c r="AD110" s="3">
        <f t="shared" si="53"/>
        <v>162.36747266824474</v>
      </c>
    </row>
    <row r="111" spans="5:30" x14ac:dyDescent="0.55000000000000004">
      <c r="E111">
        <v>109</v>
      </c>
      <c r="F111">
        <f t="shared" si="38"/>
        <v>325.5</v>
      </c>
      <c r="G111">
        <f t="shared" si="39"/>
        <v>6.2381930184804926</v>
      </c>
      <c r="H111" s="15">
        <f t="shared" si="30"/>
        <v>15.606</v>
      </c>
      <c r="I111" s="14">
        <f t="shared" si="40"/>
        <v>2.7378947368421052E-7</v>
      </c>
      <c r="J111" s="14">
        <f t="shared" si="41"/>
        <v>0.99928337975739867</v>
      </c>
      <c r="K111" s="14">
        <f t="shared" si="48"/>
        <v>4.4822045827119794E-6</v>
      </c>
      <c r="L111" s="14" t="str">
        <f t="shared" si="42"/>
        <v>Epidemic ongoing</v>
      </c>
      <c r="M111" s="14">
        <f t="shared" si="31"/>
        <v>4.8404863156895633E-7</v>
      </c>
      <c r="N111" s="14">
        <f t="shared" si="49"/>
        <v>7.1213803801861708E-4</v>
      </c>
      <c r="O111" s="3">
        <f t="shared" si="32"/>
        <v>255.48566121458282</v>
      </c>
      <c r="P111" s="3">
        <f t="shared" si="33"/>
        <v>127.74283060729141</v>
      </c>
      <c r="Q111" s="38">
        <f t="shared" si="43"/>
        <v>25.548566121458283</v>
      </c>
      <c r="R111" s="38">
        <f t="shared" si="34"/>
        <v>127.74283060729141</v>
      </c>
      <c r="S111" s="38">
        <f t="shared" si="44"/>
        <v>1710127.7428306073</v>
      </c>
      <c r="T111" s="38">
        <f t="shared" si="45"/>
        <v>27.590771999430508</v>
      </c>
      <c r="U111" s="39">
        <f t="shared" si="46"/>
        <v>0.10799342659100142</v>
      </c>
      <c r="V111" s="38">
        <f t="shared" si="35"/>
        <v>5.1097132242916565</v>
      </c>
      <c r="W111" s="3">
        <f t="shared" si="36"/>
        <v>0</v>
      </c>
      <c r="X111" s="3">
        <f t="shared" si="37"/>
        <v>1.0219426448583313</v>
      </c>
      <c r="Y111" s="3">
        <f t="shared" si="55"/>
        <v>40847.353828275744</v>
      </c>
      <c r="Z111" s="3">
        <f t="shared" si="55"/>
        <v>20423.676914137872</v>
      </c>
      <c r="AA111" s="3">
        <f t="shared" si="50"/>
        <v>186410423.67691416</v>
      </c>
      <c r="AB111" s="3">
        <f t="shared" si="51"/>
        <v>4411.0181832201333</v>
      </c>
      <c r="AC111" s="3">
        <f t="shared" si="52"/>
        <v>816.94707656551464</v>
      </c>
      <c r="AD111" s="3">
        <f t="shared" si="53"/>
        <v>163.38941531310309</v>
      </c>
    </row>
    <row r="112" spans="5:30" x14ac:dyDescent="0.55000000000000004">
      <c r="E112">
        <v>110</v>
      </c>
      <c r="F112">
        <f t="shared" si="38"/>
        <v>328.5</v>
      </c>
      <c r="G112">
        <f t="shared" si="39"/>
        <v>6.2956878850102669</v>
      </c>
      <c r="H112" s="15">
        <f t="shared" si="30"/>
        <v>15.606</v>
      </c>
      <c r="I112" s="14">
        <f t="shared" si="40"/>
        <v>2.7378947368421052E-7</v>
      </c>
      <c r="J112" s="14">
        <f t="shared" si="41"/>
        <v>0.99927889894455157</v>
      </c>
      <c r="K112" s="14">
        <f t="shared" si="48"/>
        <v>4.4808128470963382E-6</v>
      </c>
      <c r="L112" s="14" t="str">
        <f t="shared" si="42"/>
        <v>Epidemic ongoing</v>
      </c>
      <c r="M112" s="14">
        <f t="shared" si="31"/>
        <v>4.8389834241583839E-7</v>
      </c>
      <c r="N112" s="14">
        <f t="shared" si="49"/>
        <v>7.1662024260132906E-4</v>
      </c>
      <c r="O112" s="3">
        <f t="shared" si="32"/>
        <v>255.40633228449127</v>
      </c>
      <c r="P112" s="3">
        <f t="shared" si="33"/>
        <v>127.70316614224564</v>
      </c>
      <c r="Q112" s="38">
        <f t="shared" si="43"/>
        <v>25.540633228449128</v>
      </c>
      <c r="R112" s="38">
        <f t="shared" si="34"/>
        <v>127.70316614224564</v>
      </c>
      <c r="S112" s="38">
        <f t="shared" si="44"/>
        <v>1710127.7031661423</v>
      </c>
      <c r="T112" s="38">
        <f t="shared" si="45"/>
        <v>27.582205517702786</v>
      </c>
      <c r="U112" s="39">
        <f t="shared" si="46"/>
        <v>0.10799342863190878</v>
      </c>
      <c r="V112" s="38">
        <f t="shared" si="35"/>
        <v>5.1081266456898256</v>
      </c>
      <c r="W112" s="3">
        <f t="shared" si="36"/>
        <v>0</v>
      </c>
      <c r="X112" s="3">
        <f t="shared" si="37"/>
        <v>1.0216253291379651</v>
      </c>
      <c r="Y112" s="3">
        <f t="shared" si="55"/>
        <v>41102.760160560232</v>
      </c>
      <c r="Z112" s="3">
        <f t="shared" si="55"/>
        <v>20551.380080280116</v>
      </c>
      <c r="AA112" s="3">
        <f t="shared" si="50"/>
        <v>188120551.38008031</v>
      </c>
      <c r="AB112" s="3">
        <f t="shared" si="51"/>
        <v>4438.6003887378365</v>
      </c>
      <c r="AC112" s="3">
        <f t="shared" si="52"/>
        <v>822.05520321120446</v>
      </c>
      <c r="AD112" s="3">
        <f t="shared" si="53"/>
        <v>164.41104064224106</v>
      </c>
    </row>
    <row r="113" spans="5:30" x14ac:dyDescent="0.55000000000000004">
      <c r="E113">
        <v>111</v>
      </c>
      <c r="F113">
        <f t="shared" si="38"/>
        <v>331.5</v>
      </c>
      <c r="G113">
        <f t="shared" si="39"/>
        <v>6.3531827515400412</v>
      </c>
      <c r="H113" s="15">
        <f t="shared" si="30"/>
        <v>15.606</v>
      </c>
      <c r="I113" s="14">
        <f t="shared" si="40"/>
        <v>2.7378947368421052E-7</v>
      </c>
      <c r="J113" s="14">
        <f t="shared" si="41"/>
        <v>0.99927441945686268</v>
      </c>
      <c r="K113" s="14">
        <f t="shared" si="48"/>
        <v>4.4794876888909485E-6</v>
      </c>
      <c r="L113" s="14" t="str">
        <f t="shared" si="42"/>
        <v>Epidemic ongoing</v>
      </c>
      <c r="M113" s="14">
        <f t="shared" si="31"/>
        <v>4.837552427426357E-7</v>
      </c>
      <c r="N113" s="14">
        <f t="shared" si="49"/>
        <v>7.211010554484254E-4</v>
      </c>
      <c r="O113" s="3">
        <f t="shared" si="32"/>
        <v>255.33079826678406</v>
      </c>
      <c r="P113" s="3">
        <f t="shared" si="33"/>
        <v>127.66539913339203</v>
      </c>
      <c r="Q113" s="38">
        <f t="shared" si="43"/>
        <v>25.533079826678406</v>
      </c>
      <c r="R113" s="38">
        <f t="shared" si="34"/>
        <v>127.66539913339203</v>
      </c>
      <c r="S113" s="38">
        <f t="shared" si="44"/>
        <v>1710127.6653991335</v>
      </c>
      <c r="T113" s="38">
        <f t="shared" si="45"/>
        <v>27.574048836330235</v>
      </c>
      <c r="U113" s="39">
        <f t="shared" si="46"/>
        <v>0.10799343057518392</v>
      </c>
      <c r="V113" s="38">
        <f t="shared" si="35"/>
        <v>5.1066159653356813</v>
      </c>
      <c r="W113" s="3">
        <f t="shared" si="36"/>
        <v>0</v>
      </c>
      <c r="X113" s="3">
        <f t="shared" si="37"/>
        <v>1.0213231930671363</v>
      </c>
      <c r="Y113" s="3">
        <f t="shared" si="55"/>
        <v>41358.090958827015</v>
      </c>
      <c r="Z113" s="3">
        <f t="shared" si="55"/>
        <v>20679.045479413508</v>
      </c>
      <c r="AA113" s="3">
        <f t="shared" si="50"/>
        <v>189830679.04547945</v>
      </c>
      <c r="AB113" s="3">
        <f t="shared" si="51"/>
        <v>4466.1744375741664</v>
      </c>
      <c r="AC113" s="3">
        <f t="shared" si="52"/>
        <v>827.16181917654012</v>
      </c>
      <c r="AD113" s="3">
        <f t="shared" si="53"/>
        <v>165.43236383530819</v>
      </c>
    </row>
    <row r="114" spans="5:30" x14ac:dyDescent="0.55000000000000004">
      <c r="E114">
        <v>112</v>
      </c>
      <c r="F114">
        <f t="shared" si="38"/>
        <v>334.5</v>
      </c>
      <c r="G114">
        <f t="shared" si="39"/>
        <v>6.4106776180698155</v>
      </c>
      <c r="H114" s="15">
        <f t="shared" si="30"/>
        <v>15.606</v>
      </c>
      <c r="I114" s="14">
        <f t="shared" si="40"/>
        <v>2.7378947368421052E-7</v>
      </c>
      <c r="J114" s="14">
        <f t="shared" si="41"/>
        <v>0.999269941231825</v>
      </c>
      <c r="K114" s="14">
        <f t="shared" si="48"/>
        <v>4.4782250376851351E-6</v>
      </c>
      <c r="L114" s="14" t="str">
        <f t="shared" si="42"/>
        <v>Epidemic ongoing</v>
      </c>
      <c r="M114" s="14">
        <f t="shared" si="31"/>
        <v>4.8361889299923528E-7</v>
      </c>
      <c r="N114" s="14">
        <f t="shared" si="49"/>
        <v>7.2558054313731635E-4</v>
      </c>
      <c r="O114" s="3">
        <f t="shared" si="32"/>
        <v>255.25882714805272</v>
      </c>
      <c r="P114" s="3">
        <f t="shared" si="33"/>
        <v>127.62941357402636</v>
      </c>
      <c r="Q114" s="38">
        <f t="shared" si="43"/>
        <v>25.525882714805274</v>
      </c>
      <c r="R114" s="38">
        <f t="shared" si="34"/>
        <v>127.62941357402636</v>
      </c>
      <c r="S114" s="38">
        <f t="shared" si="44"/>
        <v>1710127.629413574</v>
      </c>
      <c r="T114" s="38">
        <f t="shared" si="45"/>
        <v>27.56627690095641</v>
      </c>
      <c r="U114" s="39">
        <f t="shared" si="46"/>
        <v>0.10799343242679592</v>
      </c>
      <c r="V114" s="38">
        <f t="shared" si="35"/>
        <v>5.1051765429610541</v>
      </c>
      <c r="W114" s="3">
        <f t="shared" si="36"/>
        <v>0</v>
      </c>
      <c r="X114" s="3">
        <f t="shared" si="37"/>
        <v>1.0210353085922108</v>
      </c>
      <c r="Y114" s="3">
        <f t="shared" si="55"/>
        <v>41613.349785975071</v>
      </c>
      <c r="Z114" s="3">
        <f t="shared" si="55"/>
        <v>20806.674892987536</v>
      </c>
      <c r="AA114" s="3">
        <f t="shared" si="50"/>
        <v>191540806.67489302</v>
      </c>
      <c r="AB114" s="3">
        <f t="shared" si="51"/>
        <v>4493.7407144751232</v>
      </c>
      <c r="AC114" s="3">
        <f t="shared" si="52"/>
        <v>832.26699571950121</v>
      </c>
      <c r="AD114" s="3">
        <f t="shared" si="53"/>
        <v>166.45339914390041</v>
      </c>
    </row>
    <row r="115" spans="5:30" x14ac:dyDescent="0.55000000000000004">
      <c r="E115">
        <v>113</v>
      </c>
      <c r="F115">
        <f t="shared" si="38"/>
        <v>337.5</v>
      </c>
      <c r="G115">
        <f t="shared" si="39"/>
        <v>6.4681724845995889</v>
      </c>
      <c r="H115" s="15">
        <f t="shared" si="30"/>
        <v>15.606</v>
      </c>
      <c r="I115" s="14">
        <f t="shared" si="40"/>
        <v>2.7378947368421052E-7</v>
      </c>
      <c r="J115" s="14">
        <f t="shared" si="41"/>
        <v>0.99926546421075269</v>
      </c>
      <c r="K115" s="14">
        <f t="shared" si="48"/>
        <v>4.4770210723132919E-6</v>
      </c>
      <c r="L115" s="14" t="str">
        <f t="shared" si="42"/>
        <v>Epidemic ongoing</v>
      </c>
      <c r="M115" s="14">
        <f t="shared" si="31"/>
        <v>4.8348888055062204E-7</v>
      </c>
      <c r="N115" s="14">
        <f t="shared" si="49"/>
        <v>7.3005876817500148E-4</v>
      </c>
      <c r="O115" s="3">
        <f t="shared" si="32"/>
        <v>255.19020112185763</v>
      </c>
      <c r="P115" s="3">
        <f t="shared" si="33"/>
        <v>127.59510056092881</v>
      </c>
      <c r="Q115" s="38">
        <f t="shared" si="43"/>
        <v>25.519020112185764</v>
      </c>
      <c r="R115" s="38">
        <f t="shared" si="34"/>
        <v>127.59510056092881</v>
      </c>
      <c r="S115" s="38">
        <f t="shared" si="44"/>
        <v>1710127.5951005609</v>
      </c>
      <c r="T115" s="38">
        <f t="shared" si="45"/>
        <v>27.558866191385452</v>
      </c>
      <c r="U115" s="39">
        <f t="shared" si="46"/>
        <v>0.10799343419234828</v>
      </c>
      <c r="V115" s="38">
        <f t="shared" si="35"/>
        <v>5.1038040224371528</v>
      </c>
      <c r="W115" s="3">
        <f t="shared" si="36"/>
        <v>0</v>
      </c>
      <c r="X115" s="3">
        <f t="shared" si="37"/>
        <v>1.0207608044874306</v>
      </c>
      <c r="Y115" s="3">
        <f t="shared" si="55"/>
        <v>41868.539987096927</v>
      </c>
      <c r="Z115" s="3">
        <f t="shared" si="55"/>
        <v>20934.269993548463</v>
      </c>
      <c r="AA115" s="3">
        <f t="shared" si="50"/>
        <v>193250934.26999357</v>
      </c>
      <c r="AB115" s="3">
        <f t="shared" si="51"/>
        <v>4521.2995806665085</v>
      </c>
      <c r="AC115" s="3">
        <f t="shared" si="52"/>
        <v>837.37079974193841</v>
      </c>
      <c r="AD115" s="3">
        <f t="shared" si="53"/>
        <v>167.47415994838784</v>
      </c>
    </row>
    <row r="116" spans="5:30" x14ac:dyDescent="0.55000000000000004">
      <c r="E116">
        <v>114</v>
      </c>
      <c r="F116">
        <f t="shared" si="38"/>
        <v>340.5</v>
      </c>
      <c r="G116">
        <f t="shared" si="39"/>
        <v>6.5256673511293632</v>
      </c>
      <c r="H116" s="15">
        <f t="shared" si="30"/>
        <v>15.606</v>
      </c>
      <c r="I116" s="14">
        <f t="shared" si="40"/>
        <v>2.7378947368421052E-7</v>
      </c>
      <c r="J116" s="14">
        <f t="shared" si="41"/>
        <v>0.99926098833854815</v>
      </c>
      <c r="K116" s="14">
        <f t="shared" si="48"/>
        <v>4.4758722045346033E-6</v>
      </c>
      <c r="L116" s="14" t="str">
        <f t="shared" si="42"/>
        <v>Epidemic ongoing</v>
      </c>
      <c r="M116" s="14">
        <f t="shared" si="31"/>
        <v>4.8336481791451507E-7</v>
      </c>
      <c r="N116" s="14">
        <f t="shared" si="49"/>
        <v>7.3453578924731477E-4</v>
      </c>
      <c r="O116" s="3">
        <f t="shared" si="32"/>
        <v>255.12471565847238</v>
      </c>
      <c r="P116" s="3">
        <f t="shared" si="33"/>
        <v>127.56235782923619</v>
      </c>
      <c r="Q116" s="38">
        <f t="shared" si="43"/>
        <v>25.512471565847239</v>
      </c>
      <c r="R116" s="38">
        <f t="shared" si="34"/>
        <v>127.56235782923619</v>
      </c>
      <c r="S116" s="38">
        <f t="shared" si="44"/>
        <v>1710127.5623578292</v>
      </c>
      <c r="T116" s="38">
        <f t="shared" si="45"/>
        <v>27.551794621127357</v>
      </c>
      <c r="U116" s="39">
        <f t="shared" si="46"/>
        <v>0.10799343587710293</v>
      </c>
      <c r="V116" s="38">
        <f t="shared" si="35"/>
        <v>5.1024943131694478</v>
      </c>
      <c r="W116" s="3">
        <f t="shared" si="36"/>
        <v>0</v>
      </c>
      <c r="X116" s="3">
        <f t="shared" si="37"/>
        <v>1.0204988626338896</v>
      </c>
      <c r="Y116" s="3">
        <f t="shared" ref="Y116:Z131" si="56">O116+Y115</f>
        <v>42123.664702755399</v>
      </c>
      <c r="Z116" s="3">
        <f t="shared" si="56"/>
        <v>21061.8323513777</v>
      </c>
      <c r="AA116" s="3">
        <f t="shared" si="50"/>
        <v>194961061.83235142</v>
      </c>
      <c r="AB116" s="3">
        <f t="shared" si="51"/>
        <v>4548.8513752876361</v>
      </c>
      <c r="AC116" s="3">
        <f t="shared" si="52"/>
        <v>842.47329405510789</v>
      </c>
      <c r="AD116" s="3">
        <f t="shared" si="53"/>
        <v>168.49465881102174</v>
      </c>
    </row>
    <row r="117" spans="5:30" x14ac:dyDescent="0.55000000000000004">
      <c r="E117">
        <v>115</v>
      </c>
      <c r="F117">
        <f t="shared" si="38"/>
        <v>343.5</v>
      </c>
      <c r="G117">
        <f t="shared" si="39"/>
        <v>6.5831622176591376</v>
      </c>
      <c r="H117" s="15">
        <f t="shared" si="30"/>
        <v>15.606</v>
      </c>
      <c r="I117" s="14">
        <f t="shared" si="40"/>
        <v>2.7378947368421052E-7</v>
      </c>
      <c r="J117" s="14">
        <f t="shared" si="41"/>
        <v>0.99925651356348222</v>
      </c>
      <c r="K117" s="14">
        <f t="shared" si="48"/>
        <v>4.4747750659324126E-6</v>
      </c>
      <c r="L117" s="14" t="str">
        <f t="shared" si="42"/>
        <v>Epidemic ongoing</v>
      </c>
      <c r="M117" s="14">
        <f t="shared" si="31"/>
        <v>4.8324634134668154E-7</v>
      </c>
      <c r="N117" s="14">
        <f t="shared" si="49"/>
        <v>7.3901166145184938E-4</v>
      </c>
      <c r="O117" s="3">
        <f t="shared" si="32"/>
        <v>255.06217875814752</v>
      </c>
      <c r="P117" s="3">
        <f t="shared" si="33"/>
        <v>127.53108937907376</v>
      </c>
      <c r="Q117" s="38">
        <f t="shared" si="43"/>
        <v>25.506217875814755</v>
      </c>
      <c r="R117" s="38">
        <f t="shared" si="34"/>
        <v>127.53108937907376</v>
      </c>
      <c r="S117" s="38">
        <f t="shared" si="44"/>
        <v>1710127.531089379</v>
      </c>
      <c r="T117" s="38">
        <f t="shared" si="45"/>
        <v>27.545041456760845</v>
      </c>
      <c r="U117" s="39">
        <f t="shared" si="46"/>
        <v>0.10799343748599954</v>
      </c>
      <c r="V117" s="38">
        <f t="shared" si="35"/>
        <v>5.1012435751629503</v>
      </c>
      <c r="W117" s="3">
        <f t="shared" si="36"/>
        <v>0</v>
      </c>
      <c r="X117" s="3">
        <f t="shared" si="37"/>
        <v>1.0202487150325901</v>
      </c>
      <c r="Y117" s="3">
        <f t="shared" si="56"/>
        <v>42378.726881513547</v>
      </c>
      <c r="Z117" s="3">
        <f t="shared" si="56"/>
        <v>21189.363440756773</v>
      </c>
      <c r="AA117" s="3">
        <f t="shared" si="50"/>
        <v>196671189.36344078</v>
      </c>
      <c r="AB117" s="3">
        <f t="shared" si="51"/>
        <v>4576.3964167443974</v>
      </c>
      <c r="AC117" s="3">
        <f t="shared" si="52"/>
        <v>847.57453763027081</v>
      </c>
      <c r="AD117" s="3">
        <f t="shared" si="53"/>
        <v>169.51490752605432</v>
      </c>
    </row>
    <row r="118" spans="5:30" x14ac:dyDescent="0.55000000000000004">
      <c r="E118">
        <v>116</v>
      </c>
      <c r="F118">
        <f t="shared" si="38"/>
        <v>346.5</v>
      </c>
      <c r="G118">
        <f t="shared" si="39"/>
        <v>6.6406570841889119</v>
      </c>
      <c r="H118" s="15">
        <f t="shared" si="30"/>
        <v>15.606</v>
      </c>
      <c r="I118" s="14">
        <f t="shared" si="40"/>
        <v>2.7378947368421052E-7</v>
      </c>
      <c r="J118" s="14">
        <f t="shared" si="41"/>
        <v>0.99925203983698829</v>
      </c>
      <c r="K118" s="14">
        <f t="shared" si="48"/>
        <v>4.4737264939254118E-6</v>
      </c>
      <c r="L118" s="14" t="str">
        <f t="shared" si="42"/>
        <v>Epidemic ongoing</v>
      </c>
      <c r="M118" s="14">
        <f t="shared" si="31"/>
        <v>4.8313310933033693E-7</v>
      </c>
      <c r="N118" s="14">
        <f t="shared" si="49"/>
        <v>7.4348643651778179E-4</v>
      </c>
      <c r="O118" s="3">
        <f t="shared" si="32"/>
        <v>255.00241015374849</v>
      </c>
      <c r="P118" s="3">
        <f t="shared" si="33"/>
        <v>127.50120507687424</v>
      </c>
      <c r="Q118" s="38">
        <f t="shared" si="43"/>
        <v>25.500241015374851</v>
      </c>
      <c r="R118" s="38">
        <f t="shared" si="34"/>
        <v>127.50120507687424</v>
      </c>
      <c r="S118" s="38">
        <f t="shared" si="44"/>
        <v>1710127.5012050769</v>
      </c>
      <c r="T118" s="38">
        <f t="shared" si="45"/>
        <v>27.538587231829204</v>
      </c>
      <c r="U118" s="39">
        <f t="shared" si="46"/>
        <v>0.10799343902367581</v>
      </c>
      <c r="V118" s="38">
        <f t="shared" si="35"/>
        <v>5.1000482030749694</v>
      </c>
      <c r="W118" s="3">
        <f t="shared" si="36"/>
        <v>0</v>
      </c>
      <c r="X118" s="3">
        <f t="shared" si="37"/>
        <v>1.0200096406149939</v>
      </c>
      <c r="Y118" s="3">
        <f t="shared" si="56"/>
        <v>42633.729291667296</v>
      </c>
      <c r="Z118" s="3">
        <f t="shared" si="56"/>
        <v>21316.864645833648</v>
      </c>
      <c r="AA118" s="3">
        <f t="shared" si="50"/>
        <v>198381316.86464587</v>
      </c>
      <c r="AB118" s="3">
        <f t="shared" si="51"/>
        <v>4603.9350039762267</v>
      </c>
      <c r="AC118" s="3">
        <f t="shared" si="52"/>
        <v>852.67458583334576</v>
      </c>
      <c r="AD118" s="3">
        <f t="shared" si="53"/>
        <v>170.53491716666932</v>
      </c>
    </row>
    <row r="119" spans="5:30" x14ac:dyDescent="0.55000000000000004">
      <c r="E119">
        <v>117</v>
      </c>
      <c r="F119">
        <f t="shared" si="38"/>
        <v>349.5</v>
      </c>
      <c r="G119">
        <f t="shared" si="39"/>
        <v>6.6981519507186862</v>
      </c>
      <c r="H119" s="15">
        <f t="shared" si="30"/>
        <v>15.606</v>
      </c>
      <c r="I119" s="14">
        <f t="shared" si="40"/>
        <v>2.7378947368421052E-7</v>
      </c>
      <c r="J119" s="14">
        <f t="shared" si="41"/>
        <v>0.99924756711346907</v>
      </c>
      <c r="K119" s="14">
        <f t="shared" si="48"/>
        <v>4.4727235192221215E-6</v>
      </c>
      <c r="L119" s="14" t="str">
        <f t="shared" si="42"/>
        <v>Epidemic ongoing</v>
      </c>
      <c r="M119" s="14">
        <f t="shared" si="31"/>
        <v>4.8302480122140249E-7</v>
      </c>
      <c r="N119" s="14">
        <f t="shared" si="49"/>
        <v>7.479601630117072E-4</v>
      </c>
      <c r="O119" s="3">
        <f t="shared" si="32"/>
        <v>254.94524059566092</v>
      </c>
      <c r="P119" s="3">
        <f t="shared" si="33"/>
        <v>127.47262029783046</v>
      </c>
      <c r="Q119" s="38">
        <f t="shared" si="43"/>
        <v>25.494524059566093</v>
      </c>
      <c r="R119" s="38">
        <f t="shared" si="34"/>
        <v>127.47262029783046</v>
      </c>
      <c r="S119" s="38">
        <f t="shared" si="44"/>
        <v>1710127.4726202979</v>
      </c>
      <c r="T119" s="38">
        <f t="shared" si="45"/>
        <v>27.532413669619938</v>
      </c>
      <c r="U119" s="39">
        <f t="shared" si="46"/>
        <v>0.10799344049448606</v>
      </c>
      <c r="V119" s="38">
        <f t="shared" si="35"/>
        <v>5.0989048119132185</v>
      </c>
      <c r="W119" s="3">
        <f t="shared" si="36"/>
        <v>0</v>
      </c>
      <c r="X119" s="3">
        <f t="shared" si="37"/>
        <v>1.0197809623826437</v>
      </c>
      <c r="Y119" s="3">
        <f t="shared" si="56"/>
        <v>42888.674532262958</v>
      </c>
      <c r="Z119" s="3">
        <f t="shared" si="56"/>
        <v>21444.337266131479</v>
      </c>
      <c r="AA119" s="3">
        <f t="shared" si="50"/>
        <v>200091444.33726618</v>
      </c>
      <c r="AB119" s="3">
        <f t="shared" si="51"/>
        <v>4631.4674176458466</v>
      </c>
      <c r="AC119" s="3">
        <f t="shared" si="52"/>
        <v>857.77349064525902</v>
      </c>
      <c r="AD119" s="3">
        <f t="shared" si="53"/>
        <v>171.55469812905196</v>
      </c>
    </row>
    <row r="120" spans="5:30" x14ac:dyDescent="0.55000000000000004">
      <c r="E120">
        <v>118</v>
      </c>
      <c r="F120">
        <f t="shared" si="38"/>
        <v>352.5</v>
      </c>
      <c r="G120">
        <f t="shared" si="39"/>
        <v>6.7556468172484596</v>
      </c>
      <c r="H120" s="15">
        <f t="shared" si="30"/>
        <v>15.606</v>
      </c>
      <c r="I120" s="14">
        <f t="shared" si="40"/>
        <v>2.7378947368421052E-7</v>
      </c>
      <c r="J120" s="14">
        <f t="shared" si="41"/>
        <v>0.9992430953501148</v>
      </c>
      <c r="K120" s="14">
        <f t="shared" si="48"/>
        <v>4.4717633542745716E-6</v>
      </c>
      <c r="L120" s="14" t="str">
        <f t="shared" si="42"/>
        <v>Epidemic ongoing</v>
      </c>
      <c r="M120" s="14">
        <f t="shared" si="31"/>
        <v>4.829211160016603E-7</v>
      </c>
      <c r="N120" s="14">
        <f t="shared" si="49"/>
        <v>7.5243288653092932E-4</v>
      </c>
      <c r="O120" s="3">
        <f t="shared" si="32"/>
        <v>254.89051119365058</v>
      </c>
      <c r="P120" s="3">
        <f t="shared" si="33"/>
        <v>127.44525559682529</v>
      </c>
      <c r="Q120" s="38">
        <f t="shared" si="43"/>
        <v>25.489051119365058</v>
      </c>
      <c r="R120" s="38">
        <f t="shared" si="34"/>
        <v>127.44525559682529</v>
      </c>
      <c r="S120" s="38">
        <f t="shared" si="44"/>
        <v>1710127.4452555969</v>
      </c>
      <c r="T120" s="38">
        <f t="shared" si="45"/>
        <v>27.526503612094636</v>
      </c>
      <c r="U120" s="39">
        <f t="shared" si="46"/>
        <v>0.10799344190251807</v>
      </c>
      <c r="V120" s="38">
        <f t="shared" si="35"/>
        <v>5.0978102238730116</v>
      </c>
      <c r="W120" s="3">
        <f t="shared" si="36"/>
        <v>0</v>
      </c>
      <c r="X120" s="3">
        <f t="shared" si="37"/>
        <v>1.0195620447746023</v>
      </c>
      <c r="Y120" s="3">
        <f t="shared" si="56"/>
        <v>43143.565043456605</v>
      </c>
      <c r="Z120" s="3">
        <f t="shared" si="56"/>
        <v>21571.782521728303</v>
      </c>
      <c r="AA120" s="3">
        <f t="shared" si="50"/>
        <v>201801571.78252178</v>
      </c>
      <c r="AB120" s="3">
        <f t="shared" si="51"/>
        <v>4658.9939212579411</v>
      </c>
      <c r="AC120" s="3">
        <f t="shared" si="52"/>
        <v>862.87130086913203</v>
      </c>
      <c r="AD120" s="3">
        <f t="shared" si="53"/>
        <v>172.57426017382656</v>
      </c>
    </row>
    <row r="121" spans="5:30" x14ac:dyDescent="0.55000000000000004">
      <c r="E121">
        <v>119</v>
      </c>
      <c r="F121">
        <f t="shared" si="38"/>
        <v>355.5</v>
      </c>
      <c r="G121">
        <f t="shared" si="39"/>
        <v>6.8131416837782339</v>
      </c>
      <c r="H121" s="15">
        <f t="shared" si="30"/>
        <v>15.606</v>
      </c>
      <c r="I121" s="14">
        <f t="shared" si="40"/>
        <v>2.7378947368421052E-7</v>
      </c>
      <c r="J121" s="14">
        <f t="shared" si="41"/>
        <v>0.99923862450673295</v>
      </c>
      <c r="K121" s="14">
        <f t="shared" si="48"/>
        <v>4.4708433818430038E-6</v>
      </c>
      <c r="L121" s="14" t="str">
        <f t="shared" si="42"/>
        <v>Epidemic ongoing</v>
      </c>
      <c r="M121" s="14">
        <f t="shared" si="31"/>
        <v>4.8282177104389806E-7</v>
      </c>
      <c r="N121" s="14">
        <f t="shared" si="49"/>
        <v>7.569046498852039E-4</v>
      </c>
      <c r="O121" s="3">
        <f t="shared" si="32"/>
        <v>254.83807276505121</v>
      </c>
      <c r="P121" s="3">
        <f t="shared" si="33"/>
        <v>127.4190363825256</v>
      </c>
      <c r="Q121" s="38">
        <f t="shared" si="43"/>
        <v>25.483807276505122</v>
      </c>
      <c r="R121" s="38">
        <f t="shared" si="34"/>
        <v>127.4190363825256</v>
      </c>
      <c r="S121" s="38">
        <f t="shared" si="44"/>
        <v>1710127.4190363826</v>
      </c>
      <c r="T121" s="38">
        <f t="shared" si="45"/>
        <v>27.520840949502187</v>
      </c>
      <c r="U121" s="39">
        <f t="shared" si="46"/>
        <v>0.10799344325160988</v>
      </c>
      <c r="V121" s="38">
        <f t="shared" si="35"/>
        <v>5.0967614553010243</v>
      </c>
      <c r="W121" s="3">
        <f t="shared" si="36"/>
        <v>0</v>
      </c>
      <c r="X121" s="3">
        <f t="shared" si="37"/>
        <v>1.0193522910602049</v>
      </c>
      <c r="Y121" s="3">
        <f t="shared" si="56"/>
        <v>43398.403116221656</v>
      </c>
      <c r="Z121" s="3">
        <f t="shared" si="56"/>
        <v>21699.201558110828</v>
      </c>
      <c r="AA121" s="3">
        <f t="shared" si="50"/>
        <v>203511699.20155817</v>
      </c>
      <c r="AB121" s="3">
        <f t="shared" si="51"/>
        <v>4686.5147622074437</v>
      </c>
      <c r="AC121" s="3">
        <f t="shared" si="52"/>
        <v>867.96806232443305</v>
      </c>
      <c r="AD121" s="3">
        <f t="shared" si="53"/>
        <v>173.59361246488677</v>
      </c>
    </row>
    <row r="122" spans="5:30" x14ac:dyDescent="0.55000000000000004">
      <c r="E122">
        <v>120</v>
      </c>
      <c r="F122">
        <f t="shared" si="38"/>
        <v>358.5</v>
      </c>
      <c r="G122">
        <f t="shared" si="39"/>
        <v>6.8706365503080082</v>
      </c>
      <c r="H122" s="15">
        <f t="shared" si="30"/>
        <v>15.606</v>
      </c>
      <c r="I122" s="14">
        <f t="shared" si="40"/>
        <v>2.7378947368421052E-7</v>
      </c>
      <c r="J122" s="14">
        <f t="shared" si="41"/>
        <v>0.99923415454558806</v>
      </c>
      <c r="K122" s="14">
        <f t="shared" si="48"/>
        <v>4.4699611448928422E-6</v>
      </c>
      <c r="L122" s="14" t="str">
        <f t="shared" si="42"/>
        <v>Epidemic ongoing</v>
      </c>
      <c r="M122" s="14">
        <f t="shared" si="31"/>
        <v>4.8272650102091964E-7</v>
      </c>
      <c r="N122" s="14">
        <f t="shared" si="49"/>
        <v>7.613754932670469E-4</v>
      </c>
      <c r="O122" s="3">
        <f t="shared" si="32"/>
        <v>254.787785258892</v>
      </c>
      <c r="P122" s="3">
        <f t="shared" si="33"/>
        <v>127.393892629446</v>
      </c>
      <c r="Q122" s="38">
        <f t="shared" si="43"/>
        <v>25.478778525889201</v>
      </c>
      <c r="R122" s="38">
        <f t="shared" si="34"/>
        <v>127.393892629446</v>
      </c>
      <c r="S122" s="38">
        <f t="shared" si="44"/>
        <v>1710127.3938926295</v>
      </c>
      <c r="T122" s="38">
        <f t="shared" si="45"/>
        <v>27.515410558192421</v>
      </c>
      <c r="U122" s="39">
        <f t="shared" si="46"/>
        <v>0.10799344454536461</v>
      </c>
      <c r="V122" s="38">
        <f t="shared" si="35"/>
        <v>5.0957557051778402</v>
      </c>
      <c r="W122" s="3">
        <f t="shared" si="36"/>
        <v>0</v>
      </c>
      <c r="X122" s="3">
        <f t="shared" si="37"/>
        <v>1.019151141035568</v>
      </c>
      <c r="Y122" s="3">
        <f t="shared" si="56"/>
        <v>43653.19090148055</v>
      </c>
      <c r="Z122" s="3">
        <f t="shared" si="56"/>
        <v>21826.595450740275</v>
      </c>
      <c r="AA122" s="3">
        <f t="shared" si="50"/>
        <v>205221826.59545079</v>
      </c>
      <c r="AB122" s="3">
        <f t="shared" si="51"/>
        <v>4714.0301727656361</v>
      </c>
      <c r="AC122" s="3">
        <f t="shared" si="52"/>
        <v>873.06381802961084</v>
      </c>
      <c r="AD122" s="3">
        <f t="shared" si="53"/>
        <v>174.61276360592234</v>
      </c>
    </row>
    <row r="123" spans="5:30" x14ac:dyDescent="0.55000000000000004">
      <c r="E123">
        <v>121</v>
      </c>
      <c r="F123">
        <f t="shared" si="38"/>
        <v>361.5</v>
      </c>
      <c r="G123">
        <f t="shared" si="39"/>
        <v>6.9281314168377826</v>
      </c>
      <c r="H123" s="15">
        <f t="shared" si="30"/>
        <v>15.606</v>
      </c>
      <c r="I123" s="14">
        <f t="shared" si="40"/>
        <v>2.7378947368421052E-7</v>
      </c>
      <c r="J123" s="14">
        <f t="shared" si="41"/>
        <v>0.99922968543125146</v>
      </c>
      <c r="K123" s="14">
        <f t="shared" si="48"/>
        <v>4.4691143366026864E-6</v>
      </c>
      <c r="L123" s="14" t="str">
        <f t="shared" si="42"/>
        <v>Epidemic ongoing</v>
      </c>
      <c r="M123" s="14">
        <f t="shared" si="31"/>
        <v>4.8263505682654454E-7</v>
      </c>
      <c r="N123" s="14">
        <f t="shared" si="49"/>
        <v>7.6584545441193974E-4</v>
      </c>
      <c r="O123" s="3">
        <f t="shared" si="32"/>
        <v>254.73951718635311</v>
      </c>
      <c r="P123" s="3">
        <f t="shared" si="33"/>
        <v>127.36975859317656</v>
      </c>
      <c r="Q123" s="38">
        <f t="shared" si="43"/>
        <v>25.473951718635313</v>
      </c>
      <c r="R123" s="38">
        <f t="shared" si="34"/>
        <v>127.36975859317656</v>
      </c>
      <c r="S123" s="38">
        <f t="shared" si="44"/>
        <v>1710127.3697585932</v>
      </c>
      <c r="T123" s="38">
        <f t="shared" si="45"/>
        <v>27.510198239113038</v>
      </c>
      <c r="U123" s="39">
        <f t="shared" si="46"/>
        <v>0.1079934457871651</v>
      </c>
      <c r="V123" s="38">
        <f t="shared" si="35"/>
        <v>5.0947903437270625</v>
      </c>
      <c r="W123" s="3">
        <f t="shared" si="36"/>
        <v>0</v>
      </c>
      <c r="X123" s="3">
        <f t="shared" si="37"/>
        <v>1.0189580687454125</v>
      </c>
      <c r="Y123" s="3">
        <f t="shared" si="56"/>
        <v>43907.930418666903</v>
      </c>
      <c r="Z123" s="3">
        <f t="shared" si="56"/>
        <v>21953.965209333452</v>
      </c>
      <c r="AA123" s="3">
        <f t="shared" si="50"/>
        <v>206931953.96520939</v>
      </c>
      <c r="AB123" s="3">
        <f t="shared" si="51"/>
        <v>4741.5403710047494</v>
      </c>
      <c r="AC123" s="3">
        <f t="shared" si="52"/>
        <v>878.15860837333787</v>
      </c>
      <c r="AD123" s="3">
        <f t="shared" si="53"/>
        <v>175.63172167466774</v>
      </c>
    </row>
    <row r="124" spans="5:30" x14ac:dyDescent="0.55000000000000004">
      <c r="E124">
        <v>122</v>
      </c>
      <c r="F124">
        <f t="shared" si="38"/>
        <v>364.5</v>
      </c>
      <c r="G124">
        <f t="shared" si="39"/>
        <v>6.9856262833675569</v>
      </c>
      <c r="H124" s="15">
        <f t="shared" si="30"/>
        <v>15.606</v>
      </c>
      <c r="I124" s="14">
        <f t="shared" si="40"/>
        <v>2.7378947368421052E-7</v>
      </c>
      <c r="J124" s="14">
        <f t="shared" si="41"/>
        <v>0.9992252171304602</v>
      </c>
      <c r="K124" s="14">
        <f t="shared" si="48"/>
        <v>4.4683007912604822E-6</v>
      </c>
      <c r="L124" s="14" t="str">
        <f t="shared" si="42"/>
        <v>Epidemic ongoing</v>
      </c>
      <c r="M124" s="14">
        <f t="shared" si="31"/>
        <v>4.825472045925175E-7</v>
      </c>
      <c r="N124" s="14">
        <f t="shared" si="49"/>
        <v>7.7031456874854243E-4</v>
      </c>
      <c r="O124" s="3">
        <f t="shared" si="32"/>
        <v>254.69314510184748</v>
      </c>
      <c r="P124" s="3">
        <f t="shared" si="33"/>
        <v>127.34657255092374</v>
      </c>
      <c r="Q124" s="38">
        <f t="shared" si="43"/>
        <v>25.469314510184748</v>
      </c>
      <c r="R124" s="38">
        <f t="shared" si="34"/>
        <v>127.34657255092374</v>
      </c>
      <c r="S124" s="38">
        <f t="shared" si="44"/>
        <v>1710127.3465725509</v>
      </c>
      <c r="T124" s="38">
        <f t="shared" si="45"/>
        <v>27.505190661773494</v>
      </c>
      <c r="U124" s="39">
        <f t="shared" si="46"/>
        <v>0.10799344698018722</v>
      </c>
      <c r="V124" s="38">
        <f t="shared" si="35"/>
        <v>5.0938629020369497</v>
      </c>
      <c r="W124" s="3">
        <f t="shared" si="36"/>
        <v>0</v>
      </c>
      <c r="X124" s="3">
        <f t="shared" si="37"/>
        <v>1.0187725804073899</v>
      </c>
      <c r="Y124" s="3">
        <f t="shared" si="56"/>
        <v>44162.62356376875</v>
      </c>
      <c r="Z124" s="3">
        <f t="shared" si="56"/>
        <v>22081.311781884375</v>
      </c>
      <c r="AA124" s="3">
        <f t="shared" si="50"/>
        <v>208642081.31178194</v>
      </c>
      <c r="AB124" s="3">
        <f t="shared" si="51"/>
        <v>4769.0455616665231</v>
      </c>
      <c r="AC124" s="3">
        <f t="shared" si="52"/>
        <v>883.25247127537477</v>
      </c>
      <c r="AD124" s="3">
        <f t="shared" si="53"/>
        <v>176.65049425507513</v>
      </c>
    </row>
    <row r="125" spans="5:30" x14ac:dyDescent="0.55000000000000004">
      <c r="E125">
        <v>123</v>
      </c>
      <c r="F125">
        <f t="shared" si="38"/>
        <v>367.5</v>
      </c>
      <c r="G125">
        <f t="shared" si="39"/>
        <v>7.0431211498973303</v>
      </c>
      <c r="H125" s="15">
        <f t="shared" si="30"/>
        <v>15.606</v>
      </c>
      <c r="I125" s="14">
        <f t="shared" si="40"/>
        <v>2.7378947368421052E-7</v>
      </c>
      <c r="J125" s="14">
        <f t="shared" si="41"/>
        <v>0.99922074961198448</v>
      </c>
      <c r="K125" s="14">
        <f t="shared" si="48"/>
        <v>4.4675184757148045E-6</v>
      </c>
      <c r="L125" s="14" t="str">
        <f t="shared" si="42"/>
        <v>Epidemic ongoing</v>
      </c>
      <c r="M125" s="14">
        <f t="shared" si="31"/>
        <v>4.8246272476536365E-7</v>
      </c>
      <c r="N125" s="14">
        <f t="shared" si="49"/>
        <v>7.7478286953980291E-4</v>
      </c>
      <c r="O125" s="3">
        <f t="shared" si="32"/>
        <v>254.64855311574385</v>
      </c>
      <c r="P125" s="3">
        <f t="shared" si="33"/>
        <v>127.32427655787193</v>
      </c>
      <c r="Q125" s="38">
        <f t="shared" si="43"/>
        <v>25.464855311574386</v>
      </c>
      <c r="R125" s="38">
        <f t="shared" si="34"/>
        <v>127.32427655787193</v>
      </c>
      <c r="S125" s="38">
        <f t="shared" si="44"/>
        <v>1710127.3242765579</v>
      </c>
      <c r="T125" s="38">
        <f t="shared" si="45"/>
        <v>27.500375311625728</v>
      </c>
      <c r="U125" s="39">
        <f t="shared" si="46"/>
        <v>0.10799344812741249</v>
      </c>
      <c r="V125" s="38">
        <f t="shared" si="35"/>
        <v>5.0929710623148772</v>
      </c>
      <c r="W125" s="3">
        <f t="shared" si="36"/>
        <v>0</v>
      </c>
      <c r="X125" s="3">
        <f t="shared" si="37"/>
        <v>1.0185942124629754</v>
      </c>
      <c r="Y125" s="3">
        <f t="shared" si="56"/>
        <v>44417.272116884495</v>
      </c>
      <c r="Z125" s="3">
        <f t="shared" si="56"/>
        <v>22208.636058442247</v>
      </c>
      <c r="AA125" s="3">
        <f t="shared" si="50"/>
        <v>210352208.63605851</v>
      </c>
      <c r="AB125" s="3">
        <f t="shared" si="51"/>
        <v>4796.5459369781493</v>
      </c>
      <c r="AC125" s="3">
        <f t="shared" si="52"/>
        <v>888.34544233768963</v>
      </c>
      <c r="AD125" s="3">
        <f t="shared" si="53"/>
        <v>177.6690884675381</v>
      </c>
    </row>
    <row r="126" spans="5:30" x14ac:dyDescent="0.55000000000000004">
      <c r="E126">
        <v>124</v>
      </c>
      <c r="F126">
        <f t="shared" si="38"/>
        <v>370.5</v>
      </c>
      <c r="G126">
        <f t="shared" si="39"/>
        <v>7.1006160164271046</v>
      </c>
      <c r="H126" s="15">
        <f t="shared" si="30"/>
        <v>15.606</v>
      </c>
      <c r="I126" s="14">
        <f t="shared" si="40"/>
        <v>2.7378947368421052E-7</v>
      </c>
      <c r="J126" s="14">
        <f t="shared" si="41"/>
        <v>0.99921628284650355</v>
      </c>
      <c r="K126" s="14">
        <f t="shared" si="48"/>
        <v>4.4667654809371626E-6</v>
      </c>
      <c r="L126" s="14" t="str">
        <f t="shared" si="42"/>
        <v>Epidemic ongoing</v>
      </c>
      <c r="M126" s="14">
        <f t="shared" si="31"/>
        <v>4.8238141119523129E-7</v>
      </c>
      <c r="N126" s="14">
        <f t="shared" si="49"/>
        <v>7.7925038801551771E-4</v>
      </c>
      <c r="O126" s="3">
        <f t="shared" si="32"/>
        <v>254.60563241341828</v>
      </c>
      <c r="P126" s="3">
        <f t="shared" si="33"/>
        <v>127.30281620670914</v>
      </c>
      <c r="Q126" s="38">
        <f t="shared" si="43"/>
        <v>25.460563241341831</v>
      </c>
      <c r="R126" s="38">
        <f t="shared" si="34"/>
        <v>127.30281620670914</v>
      </c>
      <c r="S126" s="38">
        <f t="shared" si="44"/>
        <v>1710127.3028162068</v>
      </c>
      <c r="T126" s="38">
        <f t="shared" si="45"/>
        <v>27.495740438128184</v>
      </c>
      <c r="U126" s="39">
        <f t="shared" si="46"/>
        <v>0.10799344923164039</v>
      </c>
      <c r="V126" s="38">
        <f t="shared" si="35"/>
        <v>5.0921126482683654</v>
      </c>
      <c r="W126" s="3">
        <f t="shared" si="36"/>
        <v>0</v>
      </c>
      <c r="X126" s="3">
        <f t="shared" si="37"/>
        <v>1.0184225296536731</v>
      </c>
      <c r="Y126" s="3">
        <f t="shared" si="56"/>
        <v>44671.877749297913</v>
      </c>
      <c r="Z126" s="3">
        <f t="shared" si="56"/>
        <v>22335.938874648957</v>
      </c>
      <c r="AA126" s="3">
        <f t="shared" si="50"/>
        <v>212062335.93887472</v>
      </c>
      <c r="AB126" s="3">
        <f t="shared" si="51"/>
        <v>4824.0416774162777</v>
      </c>
      <c r="AC126" s="3">
        <f t="shared" si="52"/>
        <v>893.43755498595795</v>
      </c>
      <c r="AD126" s="3">
        <f t="shared" si="53"/>
        <v>178.68751099719177</v>
      </c>
    </row>
    <row r="127" spans="5:30" x14ac:dyDescent="0.55000000000000004">
      <c r="E127">
        <v>125</v>
      </c>
      <c r="F127">
        <f t="shared" si="38"/>
        <v>373.5</v>
      </c>
      <c r="G127">
        <f t="shared" si="39"/>
        <v>7.1581108829568789</v>
      </c>
      <c r="H127" s="15">
        <f t="shared" si="30"/>
        <v>15.606</v>
      </c>
      <c r="I127" s="14">
        <f t="shared" si="40"/>
        <v>2.7378947368421052E-7</v>
      </c>
      <c r="J127" s="14">
        <f t="shared" si="41"/>
        <v>0.99921181680648874</v>
      </c>
      <c r="K127" s="14">
        <f t="shared" si="48"/>
        <v>4.4660400148055501E-6</v>
      </c>
      <c r="L127" s="14" t="str">
        <f t="shared" si="42"/>
        <v>Epidemic ongoing</v>
      </c>
      <c r="M127" s="14">
        <f t="shared" si="31"/>
        <v>4.8230307035661277E-7</v>
      </c>
      <c r="N127" s="14">
        <f t="shared" si="49"/>
        <v>7.8371715349645488E-4</v>
      </c>
      <c r="O127" s="3">
        <f t="shared" si="32"/>
        <v>254.56428084391635</v>
      </c>
      <c r="P127" s="3">
        <f t="shared" si="33"/>
        <v>127.28214042195818</v>
      </c>
      <c r="Q127" s="38">
        <f t="shared" si="43"/>
        <v>25.456428084391636</v>
      </c>
      <c r="R127" s="38">
        <f t="shared" si="34"/>
        <v>127.28214042195818</v>
      </c>
      <c r="S127" s="38">
        <f t="shared" si="44"/>
        <v>1710127.2821404219</v>
      </c>
      <c r="T127" s="38">
        <f t="shared" si="45"/>
        <v>27.491275010326927</v>
      </c>
      <c r="U127" s="39">
        <f t="shared" si="46"/>
        <v>0.10799345029549899</v>
      </c>
      <c r="V127" s="38">
        <f t="shared" si="35"/>
        <v>5.0912856168783271</v>
      </c>
      <c r="W127" s="3">
        <f t="shared" si="36"/>
        <v>0</v>
      </c>
      <c r="X127" s="3">
        <f t="shared" si="37"/>
        <v>1.0182571233756654</v>
      </c>
      <c r="Y127" s="3">
        <f t="shared" si="56"/>
        <v>44926.442030141829</v>
      </c>
      <c r="Z127" s="3">
        <f t="shared" si="56"/>
        <v>22463.221015070914</v>
      </c>
      <c r="AA127" s="3">
        <f t="shared" si="50"/>
        <v>213772463.22101516</v>
      </c>
      <c r="AB127" s="3">
        <f t="shared" si="51"/>
        <v>4851.5329524266044</v>
      </c>
      <c r="AC127" s="3">
        <f t="shared" si="52"/>
        <v>898.52884060283623</v>
      </c>
      <c r="AD127" s="3">
        <f t="shared" si="53"/>
        <v>179.70576812056743</v>
      </c>
    </row>
    <row r="128" spans="5:30" x14ac:dyDescent="0.55000000000000004">
      <c r="E128">
        <v>126</v>
      </c>
      <c r="F128">
        <f t="shared" si="38"/>
        <v>376.5</v>
      </c>
      <c r="G128">
        <f t="shared" si="39"/>
        <v>7.2156057494866532</v>
      </c>
      <c r="H128" s="15">
        <f t="shared" si="30"/>
        <v>15.606</v>
      </c>
      <c r="I128" s="14">
        <f t="shared" si="40"/>
        <v>2.7378947368421052E-7</v>
      </c>
      <c r="J128" s="14">
        <f t="shared" si="41"/>
        <v>0.99920735146609363</v>
      </c>
      <c r="K128" s="14">
        <f t="shared" si="48"/>
        <v>4.4653403951100401E-6</v>
      </c>
      <c r="L128" s="14" t="str">
        <f t="shared" si="42"/>
        <v>Epidemic ongoing</v>
      </c>
      <c r="M128" s="14">
        <f t="shared" si="31"/>
        <v>4.8222752059304345E-7</v>
      </c>
      <c r="N128" s="14">
        <f t="shared" si="49"/>
        <v>7.8818319351126043E-4</v>
      </c>
      <c r="O128" s="3">
        <f t="shared" si="32"/>
        <v>254.52440252127229</v>
      </c>
      <c r="P128" s="3">
        <f t="shared" si="33"/>
        <v>127.26220126063615</v>
      </c>
      <c r="Q128" s="38">
        <f t="shared" si="43"/>
        <v>25.452440252127232</v>
      </c>
      <c r="R128" s="38">
        <f t="shared" si="34"/>
        <v>127.26220126063615</v>
      </c>
      <c r="S128" s="38">
        <f t="shared" si="44"/>
        <v>1710127.2622012605</v>
      </c>
      <c r="T128" s="38">
        <f t="shared" si="45"/>
        <v>27.486968673803478</v>
      </c>
      <c r="U128" s="39">
        <f t="shared" si="46"/>
        <v>0.10799345132145516</v>
      </c>
      <c r="V128" s="38">
        <f t="shared" si="35"/>
        <v>5.0904880504254457</v>
      </c>
      <c r="W128" s="3">
        <f t="shared" si="36"/>
        <v>0</v>
      </c>
      <c r="X128" s="3">
        <f t="shared" si="37"/>
        <v>1.0180976100850891</v>
      </c>
      <c r="Y128" s="3">
        <f t="shared" si="56"/>
        <v>45180.966432663103</v>
      </c>
      <c r="Z128" s="3">
        <f t="shared" si="56"/>
        <v>22590.483216331551</v>
      </c>
      <c r="AA128" s="3">
        <f t="shared" si="50"/>
        <v>215482590.4832164</v>
      </c>
      <c r="AB128" s="3">
        <f t="shared" si="51"/>
        <v>4879.0199211004083</v>
      </c>
      <c r="AC128" s="3">
        <f t="shared" si="52"/>
        <v>903.61932865326162</v>
      </c>
      <c r="AD128" s="3">
        <f t="shared" si="53"/>
        <v>180.72386573065251</v>
      </c>
    </row>
    <row r="129" spans="5:30" x14ac:dyDescent="0.55000000000000004">
      <c r="E129">
        <v>127</v>
      </c>
      <c r="F129">
        <f t="shared" si="38"/>
        <v>379.5</v>
      </c>
      <c r="G129">
        <f t="shared" si="39"/>
        <v>7.2731006160164275</v>
      </c>
      <c r="H129" s="15">
        <f t="shared" si="30"/>
        <v>15.606</v>
      </c>
      <c r="I129" s="14">
        <f t="shared" si="40"/>
        <v>2.7378947368421052E-7</v>
      </c>
      <c r="J129" s="14">
        <f t="shared" si="41"/>
        <v>0.99920288680105152</v>
      </c>
      <c r="K129" s="14">
        <f t="shared" si="48"/>
        <v>4.4646650421142908E-6</v>
      </c>
      <c r="L129" s="14" t="str">
        <f t="shared" si="42"/>
        <v>Epidemic ongoing</v>
      </c>
      <c r="M129" s="14">
        <f t="shared" si="31"/>
        <v>4.8215459131384396E-7</v>
      </c>
      <c r="N129" s="14">
        <f t="shared" si="49"/>
        <v>7.9264853390637047E-4</v>
      </c>
      <c r="O129" s="3">
        <f t="shared" si="32"/>
        <v>254.48590740051458</v>
      </c>
      <c r="P129" s="3">
        <f t="shared" si="33"/>
        <v>127.24295370025729</v>
      </c>
      <c r="Q129" s="38">
        <f t="shared" si="43"/>
        <v>25.448590740051458</v>
      </c>
      <c r="R129" s="38">
        <f t="shared" si="34"/>
        <v>127.24295370025729</v>
      </c>
      <c r="S129" s="38">
        <f t="shared" si="44"/>
        <v>1710127.2429537002</v>
      </c>
      <c r="T129" s="38">
        <f t="shared" si="45"/>
        <v>27.482811704889105</v>
      </c>
      <c r="U129" s="39">
        <f t="shared" si="46"/>
        <v>0.10799345231182547</v>
      </c>
      <c r="V129" s="38">
        <f t="shared" si="35"/>
        <v>5.0897181480102915</v>
      </c>
      <c r="W129" s="3">
        <f t="shared" si="36"/>
        <v>0</v>
      </c>
      <c r="X129" s="3">
        <f t="shared" si="37"/>
        <v>1.0179436296020583</v>
      </c>
      <c r="Y129" s="3">
        <f t="shared" si="56"/>
        <v>45435.452340063617</v>
      </c>
      <c r="Z129" s="3">
        <f t="shared" si="56"/>
        <v>22717.726170031809</v>
      </c>
      <c r="AA129" s="3">
        <f t="shared" si="50"/>
        <v>217192717.72617009</v>
      </c>
      <c r="AB129" s="3">
        <f t="shared" si="51"/>
        <v>4906.5027328052975</v>
      </c>
      <c r="AC129" s="3">
        <f t="shared" si="52"/>
        <v>908.70904680127194</v>
      </c>
      <c r="AD129" s="3">
        <f t="shared" si="53"/>
        <v>181.74180936025456</v>
      </c>
    </row>
    <row r="130" spans="5:30" x14ac:dyDescent="0.55000000000000004">
      <c r="E130">
        <v>128</v>
      </c>
      <c r="F130">
        <f t="shared" si="38"/>
        <v>382.5</v>
      </c>
      <c r="G130">
        <f t="shared" si="39"/>
        <v>7.330595482546201</v>
      </c>
      <c r="H130" s="15">
        <f t="shared" si="30"/>
        <v>15.606</v>
      </c>
      <c r="I130" s="14">
        <f t="shared" si="40"/>
        <v>2.7378947368421052E-7</v>
      </c>
      <c r="J130" s="14">
        <f t="shared" si="41"/>
        <v>0.99919842278857829</v>
      </c>
      <c r="K130" s="14">
        <f t="shared" si="48"/>
        <v>4.4640124732264752E-6</v>
      </c>
      <c r="L130" s="14" t="str">
        <f t="shared" si="42"/>
        <v>Epidemic ongoing</v>
      </c>
      <c r="M130" s="14">
        <f t="shared" si="31"/>
        <v>4.8208412241865271E-7</v>
      </c>
      <c r="N130" s="14">
        <f t="shared" si="49"/>
        <v>7.9711319894848476E-4</v>
      </c>
      <c r="O130" s="3">
        <f t="shared" si="32"/>
        <v>254.4487109739091</v>
      </c>
      <c r="P130" s="3">
        <f t="shared" si="33"/>
        <v>127.22435548695455</v>
      </c>
      <c r="Q130" s="38">
        <f t="shared" si="43"/>
        <v>25.444871097390912</v>
      </c>
      <c r="R130" s="38">
        <f t="shared" si="34"/>
        <v>127.22435548695455</v>
      </c>
      <c r="S130" s="38">
        <f t="shared" si="44"/>
        <v>1710127.2243554869</v>
      </c>
      <c r="T130" s="38">
        <f t="shared" si="45"/>
        <v>27.478794977863206</v>
      </c>
      <c r="U130" s="39">
        <f t="shared" si="46"/>
        <v>0.10799345326878411</v>
      </c>
      <c r="V130" s="38">
        <f t="shared" si="35"/>
        <v>5.0889742194781817</v>
      </c>
      <c r="W130" s="3">
        <f t="shared" si="36"/>
        <v>0</v>
      </c>
      <c r="X130" s="3">
        <f t="shared" si="37"/>
        <v>1.0177948438956363</v>
      </c>
      <c r="Y130" s="3">
        <f t="shared" si="56"/>
        <v>45689.901051037523</v>
      </c>
      <c r="Z130" s="3">
        <f t="shared" si="56"/>
        <v>22844.950525518761</v>
      </c>
      <c r="AA130" s="3">
        <f t="shared" si="50"/>
        <v>218902844.95052558</v>
      </c>
      <c r="AB130" s="3">
        <f t="shared" si="51"/>
        <v>4933.9815277831603</v>
      </c>
      <c r="AC130" s="3">
        <f t="shared" si="52"/>
        <v>913.79802102075007</v>
      </c>
      <c r="AD130" s="3">
        <f t="shared" si="53"/>
        <v>182.75960420415021</v>
      </c>
    </row>
    <row r="131" spans="5:30" x14ac:dyDescent="0.55000000000000004">
      <c r="E131">
        <v>129</v>
      </c>
      <c r="F131">
        <f t="shared" si="38"/>
        <v>385.5</v>
      </c>
      <c r="G131">
        <f t="shared" si="39"/>
        <v>7.3880903490759753</v>
      </c>
      <c r="H131" s="15">
        <f t="shared" ref="H131:H194" si="57">IF(F131&lt;$C$10,IF(F131&lt;$C$9,$C$8*$C$4*$C$3,$C$8*$C$4*$C$3*(1-$C$19)),IF(F131&lt;$C$9,$C$8*$C$4*$C$23,$C$8*$C$4*$C$23*(1-$C$19)))</f>
        <v>15.606</v>
      </c>
      <c r="I131" s="14">
        <f t="shared" si="40"/>
        <v>2.7378947368421052E-7</v>
      </c>
      <c r="J131" s="14">
        <f t="shared" si="41"/>
        <v>0.99919395940728206</v>
      </c>
      <c r="K131" s="14">
        <f t="shared" si="48"/>
        <v>4.4633812962269204E-6</v>
      </c>
      <c r="L131" s="14" t="str">
        <f t="shared" si="42"/>
        <v>Epidemic ongoing</v>
      </c>
      <c r="M131" s="14">
        <f t="shared" ref="M131:M194" si="58">K131*U131</f>
        <v>4.8201596356610144E-7</v>
      </c>
      <c r="N131" s="14">
        <f t="shared" si="49"/>
        <v>8.0157721142171123E-4</v>
      </c>
      <c r="O131" s="3">
        <f t="shared" ref="O131:O194" si="59">K131*$D$6</f>
        <v>254.41273388493445</v>
      </c>
      <c r="P131" s="3">
        <f t="shared" ref="P131:P194" si="60">O131*(1-$C$5)</f>
        <v>127.20636694246723</v>
      </c>
      <c r="Q131" s="38">
        <f t="shared" si="43"/>
        <v>25.441273388493446</v>
      </c>
      <c r="R131" s="38">
        <f t="shared" ref="R131:R194" si="61">O131*$C$5</f>
        <v>127.20636694246723</v>
      </c>
      <c r="S131" s="38">
        <f t="shared" si="44"/>
        <v>1710127.2063669425</v>
      </c>
      <c r="T131" s="38">
        <f t="shared" si="45"/>
        <v>27.474909923267784</v>
      </c>
      <c r="U131" s="39">
        <f t="shared" si="46"/>
        <v>0.10799345419437263</v>
      </c>
      <c r="V131" s="38">
        <f t="shared" ref="V131:V194" si="62">P131*$C$14</f>
        <v>5.0882546776986892</v>
      </c>
      <c r="W131" s="3">
        <f t="shared" ref="W131:W194" si="63">IF(V131&gt;($C$6*1000000*$C$15),V131-($C$6*1000000*$C$15),0)</f>
        <v>0</v>
      </c>
      <c r="X131" s="3">
        <f t="shared" ref="X131:X194" si="64">((V131-W131)*$C$16)+(W131*$C$17)</f>
        <v>1.0176509355397378</v>
      </c>
      <c r="Y131" s="3">
        <f t="shared" si="56"/>
        <v>45944.313784922459</v>
      </c>
      <c r="Z131" s="3">
        <f t="shared" si="56"/>
        <v>22972.156892461229</v>
      </c>
      <c r="AA131" s="3">
        <f t="shared" si="50"/>
        <v>220612972.15689254</v>
      </c>
      <c r="AB131" s="3">
        <f t="shared" si="51"/>
        <v>4961.456437706428</v>
      </c>
      <c r="AC131" s="3">
        <f t="shared" si="52"/>
        <v>918.8862756984488</v>
      </c>
      <c r="AD131" s="3">
        <f t="shared" si="53"/>
        <v>183.77725513968994</v>
      </c>
    </row>
    <row r="132" spans="5:30" x14ac:dyDescent="0.55000000000000004">
      <c r="E132">
        <v>130</v>
      </c>
      <c r="F132">
        <f t="shared" ref="F132:F195" si="65">(E132-0.5)*$C$4</f>
        <v>388.5</v>
      </c>
      <c r="G132">
        <f t="shared" ref="G132:G195" si="66">F132*7/365.25</f>
        <v>7.4455852156057496</v>
      </c>
      <c r="H132" s="15">
        <f t="shared" si="57"/>
        <v>15.606</v>
      </c>
      <c r="I132" s="14">
        <f t="shared" ref="I132:I195" si="67">H132/$D$6</f>
        <v>2.7378947368421052E-7</v>
      </c>
      <c r="J132" s="14">
        <f t="shared" ref="J132:J195" si="68">IF(AND(F131&gt;$C$10,F131&lt;$C$12),(J131-I131)*((1-K131+(M131*$C$20))^$C$23),(J131-I131)*((1-K131+(M131*$C$20))^$C$3))</f>
        <v>0.99918949663707768</v>
      </c>
      <c r="K132" s="14">
        <f t="shared" si="48"/>
        <v>4.4627702043831263E-6</v>
      </c>
      <c r="L132" s="14" t="str">
        <f t="shared" ref="L132:L195" si="69">IF(K132*$D$6&lt;0.1,"Eliminated",IF(K132*$D$6&lt;1,"Possibly eliminated",IF(K132*$D$6&lt;10,"Approaching elimination", "Epidemic ongoing")))</f>
        <v>Epidemic ongoing</v>
      </c>
      <c r="M132" s="14">
        <f t="shared" si="58"/>
        <v>4.8194997364630351E-7</v>
      </c>
      <c r="N132" s="14">
        <f t="shared" si="49"/>
        <v>8.0604059271793815E-4</v>
      </c>
      <c r="O132" s="3">
        <f t="shared" si="59"/>
        <v>254.37790164983821</v>
      </c>
      <c r="P132" s="3">
        <f t="shared" si="60"/>
        <v>127.1889508249191</v>
      </c>
      <c r="Q132" s="38">
        <f t="shared" ref="Q132:Q195" si="70">P132*$C$13</f>
        <v>25.437790164983824</v>
      </c>
      <c r="R132" s="38">
        <f t="shared" si="61"/>
        <v>127.1889508249191</v>
      </c>
      <c r="S132" s="38">
        <f t="shared" ref="S132:S195" si="71">($D$6*$C$7*$C$4)+P132</f>
        <v>1710127.188950825</v>
      </c>
      <c r="T132" s="38">
        <f t="shared" ref="T132:T195" si="72">IF(($D$18*$C$4)&gt;Q132,Q132+((($D$18*$C$4)-Q132)*(P132-Q132)/S132),$D$18*$C$4)</f>
        <v>27.471148497839302</v>
      </c>
      <c r="U132" s="39">
        <f t="shared" ref="U132:U195" si="73">IF(O132&gt;0.1,T132/O132,0)</f>
        <v>0.10799345509050737</v>
      </c>
      <c r="V132" s="38">
        <f t="shared" si="62"/>
        <v>5.087558032996764</v>
      </c>
      <c r="W132" s="3">
        <f t="shared" si="63"/>
        <v>0</v>
      </c>
      <c r="X132" s="3">
        <f t="shared" si="64"/>
        <v>1.0175116065993528</v>
      </c>
      <c r="Y132" s="3">
        <f t="shared" ref="Y132:Z147" si="74">O132+Y131</f>
        <v>46198.691686572296</v>
      </c>
      <c r="Z132" s="3">
        <f t="shared" si="74"/>
        <v>23099.345843286148</v>
      </c>
      <c r="AA132" s="3">
        <f t="shared" si="50"/>
        <v>222323099.34584337</v>
      </c>
      <c r="AB132" s="3">
        <f t="shared" si="51"/>
        <v>4988.9275862042678</v>
      </c>
      <c r="AC132" s="3">
        <f t="shared" si="52"/>
        <v>923.97383373144555</v>
      </c>
      <c r="AD132" s="3">
        <f t="shared" si="53"/>
        <v>184.7947667462893</v>
      </c>
    </row>
    <row r="133" spans="5:30" x14ac:dyDescent="0.55000000000000004">
      <c r="E133">
        <v>131</v>
      </c>
      <c r="F133">
        <f t="shared" si="65"/>
        <v>391.5</v>
      </c>
      <c r="G133">
        <f t="shared" si="66"/>
        <v>7.5030800821355239</v>
      </c>
      <c r="H133" s="15">
        <f t="shared" si="57"/>
        <v>15.606</v>
      </c>
      <c r="I133" s="14">
        <f t="shared" si="67"/>
        <v>2.7378947368421052E-7</v>
      </c>
      <c r="J133" s="14">
        <f t="shared" si="68"/>
        <v>0.999185034459107</v>
      </c>
      <c r="K133" s="14">
        <f t="shared" ref="K133:K196" si="75">IF(L132="Eliminated",0,J132-J133)</f>
        <v>4.4621779706766063E-6</v>
      </c>
      <c r="L133" s="14" t="str">
        <f t="shared" si="69"/>
        <v>Epidemic ongoing</v>
      </c>
      <c r="M133" s="14">
        <f t="shared" si="58"/>
        <v>4.8188602015742869E-7</v>
      </c>
      <c r="N133" s="14">
        <f t="shared" ref="N133:N196" si="76">N132+K132</f>
        <v>8.1050336292232128E-4</v>
      </c>
      <c r="O133" s="3">
        <f t="shared" si="59"/>
        <v>254.34414432856656</v>
      </c>
      <c r="P133" s="3">
        <f t="shared" si="60"/>
        <v>127.17207216428328</v>
      </c>
      <c r="Q133" s="38">
        <f t="shared" si="70"/>
        <v>25.434414432856656</v>
      </c>
      <c r="R133" s="38">
        <f t="shared" si="61"/>
        <v>127.17207216428328</v>
      </c>
      <c r="S133" s="38">
        <f t="shared" si="71"/>
        <v>1710127.1720721642</v>
      </c>
      <c r="T133" s="38">
        <f t="shared" si="72"/>
        <v>27.467503148973439</v>
      </c>
      <c r="U133" s="39">
        <f t="shared" si="73"/>
        <v>0.1079934559589876</v>
      </c>
      <c r="V133" s="38">
        <f t="shared" si="62"/>
        <v>5.0868828865713311</v>
      </c>
      <c r="W133" s="3">
        <f t="shared" si="63"/>
        <v>0</v>
      </c>
      <c r="X133" s="3">
        <f t="shared" si="64"/>
        <v>1.0173765773142662</v>
      </c>
      <c r="Y133" s="3">
        <f t="shared" si="74"/>
        <v>46453.035830900866</v>
      </c>
      <c r="Z133" s="3">
        <f t="shared" si="74"/>
        <v>23226.517915450433</v>
      </c>
      <c r="AA133" s="3">
        <f t="shared" ref="AA133:AA196" si="77">S133+AA132</f>
        <v>224033226.51791555</v>
      </c>
      <c r="AB133" s="3">
        <f t="shared" si="51"/>
        <v>5016.395089353241</v>
      </c>
      <c r="AC133" s="3">
        <f t="shared" si="52"/>
        <v>929.06071661801684</v>
      </c>
      <c r="AD133" s="3">
        <f t="shared" si="53"/>
        <v>185.81214332360355</v>
      </c>
    </row>
    <row r="134" spans="5:30" x14ac:dyDescent="0.55000000000000004">
      <c r="E134">
        <v>132</v>
      </c>
      <c r="F134">
        <f t="shared" si="65"/>
        <v>394.5</v>
      </c>
      <c r="G134">
        <f t="shared" si="66"/>
        <v>7.5605749486652973</v>
      </c>
      <c r="H134" s="15">
        <f t="shared" si="57"/>
        <v>15.606</v>
      </c>
      <c r="I134" s="14">
        <f t="shared" si="67"/>
        <v>2.7378947368421052E-7</v>
      </c>
      <c r="J134" s="14">
        <f t="shared" si="68"/>
        <v>0.99918057285566375</v>
      </c>
      <c r="K134" s="14">
        <f t="shared" si="75"/>
        <v>4.4616034432509721E-6</v>
      </c>
      <c r="L134" s="14" t="str">
        <f t="shared" si="69"/>
        <v>Epidemic ongoing</v>
      </c>
      <c r="M134" s="14">
        <f t="shared" si="58"/>
        <v>4.8182397871415872E-7</v>
      </c>
      <c r="N134" s="14">
        <f t="shared" si="76"/>
        <v>8.1496554089299789E-4</v>
      </c>
      <c r="O134" s="3">
        <f t="shared" si="59"/>
        <v>254.3113962653054</v>
      </c>
      <c r="P134" s="3">
        <f t="shared" si="60"/>
        <v>127.1556981326527</v>
      </c>
      <c r="Q134" s="38">
        <f t="shared" si="70"/>
        <v>25.431139626530541</v>
      </c>
      <c r="R134" s="38">
        <f t="shared" si="61"/>
        <v>127.1556981326527</v>
      </c>
      <c r="S134" s="38">
        <f t="shared" si="71"/>
        <v>1710127.1556981327</v>
      </c>
      <c r="T134" s="38">
        <f t="shared" si="72"/>
        <v>27.463966786707047</v>
      </c>
      <c r="U134" s="39">
        <f t="shared" si="73"/>
        <v>0.10799345680150252</v>
      </c>
      <c r="V134" s="38">
        <f t="shared" si="62"/>
        <v>5.0862279253061082</v>
      </c>
      <c r="W134" s="3">
        <f t="shared" si="63"/>
        <v>0</v>
      </c>
      <c r="X134" s="3">
        <f t="shared" si="64"/>
        <v>1.0172455850612216</v>
      </c>
      <c r="Y134" s="3">
        <f t="shared" si="74"/>
        <v>46707.347227166174</v>
      </c>
      <c r="Z134" s="3">
        <f t="shared" si="74"/>
        <v>23353.673613583087</v>
      </c>
      <c r="AA134" s="3">
        <f t="shared" si="77"/>
        <v>225743353.67361367</v>
      </c>
      <c r="AB134" s="3">
        <f t="shared" si="51"/>
        <v>5043.8590561399478</v>
      </c>
      <c r="AC134" s="3">
        <f t="shared" si="52"/>
        <v>934.146944543323</v>
      </c>
      <c r="AD134" s="3">
        <f t="shared" si="53"/>
        <v>186.82938890866478</v>
      </c>
    </row>
    <row r="135" spans="5:30" x14ac:dyDescent="0.55000000000000004">
      <c r="E135">
        <v>133</v>
      </c>
      <c r="F135">
        <f t="shared" si="65"/>
        <v>397.5</v>
      </c>
      <c r="G135">
        <f t="shared" si="66"/>
        <v>7.6180698151950716</v>
      </c>
      <c r="H135" s="15">
        <f t="shared" si="57"/>
        <v>15.606</v>
      </c>
      <c r="I135" s="14">
        <f t="shared" si="67"/>
        <v>2.7378947368421052E-7</v>
      </c>
      <c r="J135" s="14">
        <f t="shared" si="68"/>
        <v>0.999176111810123</v>
      </c>
      <c r="K135" s="14">
        <f t="shared" si="75"/>
        <v>4.461045540748998E-6</v>
      </c>
      <c r="L135" s="14" t="str">
        <f t="shared" si="69"/>
        <v>Epidemic ongoing</v>
      </c>
      <c r="M135" s="14">
        <f t="shared" si="58"/>
        <v>4.8176373254415136E-7</v>
      </c>
      <c r="N135" s="14">
        <f t="shared" si="76"/>
        <v>8.1942714433624886E-4</v>
      </c>
      <c r="O135" s="3">
        <f t="shared" si="59"/>
        <v>254.2795958226929</v>
      </c>
      <c r="P135" s="3">
        <f t="shared" si="60"/>
        <v>127.13979791134645</v>
      </c>
      <c r="Q135" s="38">
        <f t="shared" si="70"/>
        <v>25.427959582269292</v>
      </c>
      <c r="R135" s="38">
        <f t="shared" si="61"/>
        <v>127.13979791134645</v>
      </c>
      <c r="S135" s="38">
        <f t="shared" si="71"/>
        <v>1710127.1397979113</v>
      </c>
      <c r="T135" s="38">
        <f t="shared" si="72"/>
        <v>27.460532755016629</v>
      </c>
      <c r="U135" s="39">
        <f t="shared" si="73"/>
        <v>0.10799345761963786</v>
      </c>
      <c r="V135" s="38">
        <f t="shared" si="62"/>
        <v>5.0855919164538577</v>
      </c>
      <c r="W135" s="3">
        <f t="shared" si="63"/>
        <v>0</v>
      </c>
      <c r="X135" s="3">
        <f t="shared" si="64"/>
        <v>1.0171183832907715</v>
      </c>
      <c r="Y135" s="3">
        <f t="shared" si="74"/>
        <v>46961.626822988866</v>
      </c>
      <c r="Z135" s="3">
        <f t="shared" si="74"/>
        <v>23480.813411494433</v>
      </c>
      <c r="AA135" s="3">
        <f t="shared" si="77"/>
        <v>227453480.81341159</v>
      </c>
      <c r="AB135" s="3">
        <f t="shared" si="51"/>
        <v>5071.3195888949649</v>
      </c>
      <c r="AC135" s="3">
        <f t="shared" si="52"/>
        <v>939.23253645977684</v>
      </c>
      <c r="AD135" s="3">
        <f t="shared" si="53"/>
        <v>187.84650729195556</v>
      </c>
    </row>
    <row r="136" spans="5:30" x14ac:dyDescent="0.55000000000000004">
      <c r="E136">
        <v>134</v>
      </c>
      <c r="F136">
        <f t="shared" si="65"/>
        <v>400.5</v>
      </c>
      <c r="G136">
        <f t="shared" si="66"/>
        <v>7.675564681724846</v>
      </c>
      <c r="H136" s="15">
        <f t="shared" si="57"/>
        <v>15.606</v>
      </c>
      <c r="I136" s="14">
        <f t="shared" si="67"/>
        <v>2.7378947368421052E-7</v>
      </c>
      <c r="J136" s="14">
        <f t="shared" si="68"/>
        <v>0.99917165130687469</v>
      </c>
      <c r="K136" s="14">
        <f t="shared" si="75"/>
        <v>4.4605032483158169E-6</v>
      </c>
      <c r="L136" s="14" t="str">
        <f t="shared" si="69"/>
        <v>Epidemic ongoing</v>
      </c>
      <c r="M136" s="14">
        <f t="shared" si="58"/>
        <v>4.817051720564395E-7</v>
      </c>
      <c r="N136" s="14">
        <f t="shared" si="76"/>
        <v>8.2388818987699786E-4</v>
      </c>
      <c r="O136" s="3">
        <f t="shared" si="59"/>
        <v>254.24868515400158</v>
      </c>
      <c r="P136" s="3">
        <f t="shared" si="60"/>
        <v>127.12434257700079</v>
      </c>
      <c r="Q136" s="38">
        <f t="shared" si="70"/>
        <v>25.42486851540016</v>
      </c>
      <c r="R136" s="38">
        <f t="shared" si="61"/>
        <v>127.12434257700079</v>
      </c>
      <c r="S136" s="38">
        <f t="shared" si="71"/>
        <v>1710127.1243425771</v>
      </c>
      <c r="T136" s="38">
        <f t="shared" si="72"/>
        <v>27.457194807217054</v>
      </c>
      <c r="U136" s="39">
        <f t="shared" si="73"/>
        <v>0.10799345841488184</v>
      </c>
      <c r="V136" s="38">
        <f t="shared" si="62"/>
        <v>5.0849737030800313</v>
      </c>
      <c r="W136" s="3">
        <f t="shared" si="63"/>
        <v>0</v>
      </c>
      <c r="X136" s="3">
        <f t="shared" si="64"/>
        <v>1.0169947406160063</v>
      </c>
      <c r="Y136" s="3">
        <f t="shared" si="74"/>
        <v>47215.875508142868</v>
      </c>
      <c r="Z136" s="3">
        <f t="shared" si="74"/>
        <v>23607.937754071434</v>
      </c>
      <c r="AA136" s="3">
        <f t="shared" si="77"/>
        <v>229163607.93775418</v>
      </c>
      <c r="AB136" s="3">
        <f t="shared" si="51"/>
        <v>5098.776783702182</v>
      </c>
      <c r="AC136" s="3">
        <f t="shared" si="52"/>
        <v>944.31751016285682</v>
      </c>
      <c r="AD136" s="3">
        <f t="shared" si="53"/>
        <v>188.86350203257157</v>
      </c>
    </row>
    <row r="137" spans="5:30" x14ac:dyDescent="0.55000000000000004">
      <c r="E137">
        <v>135</v>
      </c>
      <c r="F137">
        <f t="shared" si="65"/>
        <v>403.5</v>
      </c>
      <c r="G137">
        <f t="shared" si="66"/>
        <v>7.7330595482546203</v>
      </c>
      <c r="H137" s="15">
        <f t="shared" si="57"/>
        <v>15.606</v>
      </c>
      <c r="I137" s="14">
        <f t="shared" si="67"/>
        <v>2.7378947368421052E-7</v>
      </c>
      <c r="J137" s="14">
        <f t="shared" si="68"/>
        <v>0.99916719133126186</v>
      </c>
      <c r="K137" s="14">
        <f t="shared" si="75"/>
        <v>4.4599756128249624E-6</v>
      </c>
      <c r="L137" s="14" t="str">
        <f t="shared" si="69"/>
        <v>Epidemic ongoing</v>
      </c>
      <c r="M137" s="14">
        <f t="shared" si="58"/>
        <v>4.8164819432590735E-7</v>
      </c>
      <c r="N137" s="14">
        <f t="shared" si="76"/>
        <v>8.2834869312531367E-4</v>
      </c>
      <c r="O137" s="3">
        <f t="shared" si="59"/>
        <v>254.21860993102285</v>
      </c>
      <c r="P137" s="3">
        <f t="shared" si="60"/>
        <v>127.10930496551143</v>
      </c>
      <c r="Q137" s="38">
        <f t="shared" si="70"/>
        <v>25.421860993102285</v>
      </c>
      <c r="R137" s="38">
        <f t="shared" si="61"/>
        <v>127.10930496551143</v>
      </c>
      <c r="S137" s="38">
        <f t="shared" si="71"/>
        <v>1710127.1093049655</v>
      </c>
      <c r="T137" s="38">
        <f t="shared" si="72"/>
        <v>27.453947076576718</v>
      </c>
      <c r="U137" s="39">
        <f t="shared" si="73"/>
        <v>0.10799345918863217</v>
      </c>
      <c r="V137" s="38">
        <f t="shared" si="62"/>
        <v>5.0843721986204571</v>
      </c>
      <c r="W137" s="3">
        <f t="shared" si="63"/>
        <v>0</v>
      </c>
      <c r="X137" s="3">
        <f t="shared" si="64"/>
        <v>1.0168744397240914</v>
      </c>
      <c r="Y137" s="3">
        <f t="shared" si="74"/>
        <v>47470.094118073888</v>
      </c>
      <c r="Z137" s="3">
        <f t="shared" si="74"/>
        <v>23735.047059036944</v>
      </c>
      <c r="AA137" s="3">
        <f t="shared" si="77"/>
        <v>230873735.04705915</v>
      </c>
      <c r="AB137" s="3">
        <f t="shared" si="51"/>
        <v>5126.2307307787587</v>
      </c>
      <c r="AC137" s="3">
        <f t="shared" si="52"/>
        <v>949.40188236147731</v>
      </c>
      <c r="AD137" s="3">
        <f t="shared" si="53"/>
        <v>189.88037647229567</v>
      </c>
    </row>
    <row r="138" spans="5:30" x14ac:dyDescent="0.55000000000000004">
      <c r="E138">
        <v>136</v>
      </c>
      <c r="F138">
        <f t="shared" si="65"/>
        <v>406.5</v>
      </c>
      <c r="G138">
        <f t="shared" si="66"/>
        <v>7.7905544147843946</v>
      </c>
      <c r="H138" s="15">
        <f t="shared" si="57"/>
        <v>15.606</v>
      </c>
      <c r="I138" s="14">
        <f t="shared" si="67"/>
        <v>2.7378947368421052E-7</v>
      </c>
      <c r="J138" s="14">
        <f t="shared" si="68"/>
        <v>0.99916273186952209</v>
      </c>
      <c r="K138" s="14">
        <f t="shared" si="75"/>
        <v>4.4594617397697434E-6</v>
      </c>
      <c r="L138" s="14" t="str">
        <f t="shared" si="69"/>
        <v>Epidemic ongoing</v>
      </c>
      <c r="M138" s="14">
        <f t="shared" si="58"/>
        <v>4.8159270275760011E-7</v>
      </c>
      <c r="N138" s="14">
        <f t="shared" si="76"/>
        <v>8.3280866873813864E-4</v>
      </c>
      <c r="O138" s="3">
        <f t="shared" si="59"/>
        <v>254.18931916687538</v>
      </c>
      <c r="P138" s="3">
        <f t="shared" si="60"/>
        <v>127.09465958343769</v>
      </c>
      <c r="Q138" s="38">
        <f t="shared" si="70"/>
        <v>25.418931916687541</v>
      </c>
      <c r="R138" s="38">
        <f t="shared" si="61"/>
        <v>127.09465958343769</v>
      </c>
      <c r="S138" s="38">
        <f t="shared" si="71"/>
        <v>1710127.0946595834</v>
      </c>
      <c r="T138" s="38">
        <f t="shared" si="72"/>
        <v>27.45078405718321</v>
      </c>
      <c r="U138" s="39">
        <f t="shared" si="73"/>
        <v>0.10799345994220064</v>
      </c>
      <c r="V138" s="38">
        <f t="shared" si="62"/>
        <v>5.0837863833375074</v>
      </c>
      <c r="W138" s="3">
        <f t="shared" si="63"/>
        <v>0</v>
      </c>
      <c r="X138" s="3">
        <f t="shared" si="64"/>
        <v>1.0167572766675015</v>
      </c>
      <c r="Y138" s="3">
        <f t="shared" si="74"/>
        <v>47724.283437240767</v>
      </c>
      <c r="Z138" s="3">
        <f t="shared" si="74"/>
        <v>23862.141718620383</v>
      </c>
      <c r="AA138" s="3">
        <f t="shared" si="77"/>
        <v>232583862.14171875</v>
      </c>
      <c r="AB138" s="3">
        <f t="shared" si="51"/>
        <v>5153.6815148359419</v>
      </c>
      <c r="AC138" s="3">
        <f t="shared" si="52"/>
        <v>954.4856687448148</v>
      </c>
      <c r="AD138" s="3">
        <f t="shared" si="53"/>
        <v>190.89713374896317</v>
      </c>
    </row>
    <row r="139" spans="5:30" x14ac:dyDescent="0.55000000000000004">
      <c r="E139">
        <v>137</v>
      </c>
      <c r="F139">
        <f t="shared" si="65"/>
        <v>409.5</v>
      </c>
      <c r="G139">
        <f t="shared" si="66"/>
        <v>7.848049281314168</v>
      </c>
      <c r="H139" s="15">
        <f t="shared" si="57"/>
        <v>15.606</v>
      </c>
      <c r="I139" s="14">
        <f t="shared" si="67"/>
        <v>2.7378947368421052E-7</v>
      </c>
      <c r="J139" s="14">
        <f t="shared" si="68"/>
        <v>0.99915827290873283</v>
      </c>
      <c r="K139" s="14">
        <f t="shared" si="75"/>
        <v>4.4589607892664418E-6</v>
      </c>
      <c r="L139" s="14" t="str">
        <f t="shared" si="69"/>
        <v>Epidemic ongoing</v>
      </c>
      <c r="M139" s="14">
        <f t="shared" si="58"/>
        <v>4.8153860665512263E-7</v>
      </c>
      <c r="N139" s="14">
        <f t="shared" si="76"/>
        <v>8.3726813047790838E-4</v>
      </c>
      <c r="O139" s="3">
        <f t="shared" si="59"/>
        <v>254.16076498818717</v>
      </c>
      <c r="P139" s="3">
        <f t="shared" si="60"/>
        <v>127.08038249409358</v>
      </c>
      <c r="Q139" s="38">
        <f t="shared" si="70"/>
        <v>25.416076498818718</v>
      </c>
      <c r="R139" s="38">
        <f t="shared" si="61"/>
        <v>127.08038249409358</v>
      </c>
      <c r="S139" s="38">
        <f t="shared" si="71"/>
        <v>1710127.080382494</v>
      </c>
      <c r="T139" s="38">
        <f t="shared" si="72"/>
        <v>27.447700579341987</v>
      </c>
      <c r="U139" s="39">
        <f t="shared" si="73"/>
        <v>0.10799346067681885</v>
      </c>
      <c r="V139" s="38">
        <f t="shared" si="62"/>
        <v>5.0832152997637436</v>
      </c>
      <c r="W139" s="3">
        <f t="shared" si="63"/>
        <v>0</v>
      </c>
      <c r="X139" s="3">
        <f t="shared" si="64"/>
        <v>1.0166430599527487</v>
      </c>
      <c r="Y139" s="3">
        <f t="shared" si="74"/>
        <v>47978.444202228951</v>
      </c>
      <c r="Z139" s="3">
        <f t="shared" si="74"/>
        <v>23989.222101114476</v>
      </c>
      <c r="AA139" s="3">
        <f t="shared" si="77"/>
        <v>234293989.22210124</v>
      </c>
      <c r="AB139" s="3">
        <f t="shared" si="51"/>
        <v>5181.1292154152843</v>
      </c>
      <c r="AC139" s="3">
        <f t="shared" si="52"/>
        <v>959.56888404457857</v>
      </c>
      <c r="AD139" s="3">
        <f t="shared" si="53"/>
        <v>191.91377680891591</v>
      </c>
    </row>
    <row r="140" spans="5:30" x14ac:dyDescent="0.55000000000000004">
      <c r="E140">
        <v>138</v>
      </c>
      <c r="F140">
        <f t="shared" si="65"/>
        <v>412.5</v>
      </c>
      <c r="G140">
        <f t="shared" si="66"/>
        <v>7.9055441478439423</v>
      </c>
      <c r="H140" s="15">
        <f t="shared" si="57"/>
        <v>15.606</v>
      </c>
      <c r="I140" s="14">
        <f t="shared" si="67"/>
        <v>2.7378947368421052E-7</v>
      </c>
      <c r="J140" s="14">
        <f t="shared" si="68"/>
        <v>0.99915381443675999</v>
      </c>
      <c r="K140" s="14">
        <f t="shared" si="75"/>
        <v>4.4584719728346656E-6</v>
      </c>
      <c r="L140" s="14" t="str">
        <f t="shared" si="69"/>
        <v>Epidemic ongoing</v>
      </c>
      <c r="M140" s="14">
        <f t="shared" si="58"/>
        <v>4.8148582087296019E-7</v>
      </c>
      <c r="N140" s="14">
        <f t="shared" si="76"/>
        <v>8.4172709126717482E-4</v>
      </c>
      <c r="O140" s="3">
        <f t="shared" si="59"/>
        <v>254.13290245157594</v>
      </c>
      <c r="P140" s="3">
        <f t="shared" si="60"/>
        <v>127.06645122578797</v>
      </c>
      <c r="Q140" s="38">
        <f t="shared" si="70"/>
        <v>25.413290245157597</v>
      </c>
      <c r="R140" s="38">
        <f t="shared" si="61"/>
        <v>127.06645122578797</v>
      </c>
      <c r="S140" s="38">
        <f t="shared" si="71"/>
        <v>1710127.0664512259</v>
      </c>
      <c r="T140" s="38">
        <f t="shared" si="72"/>
        <v>27.444691789758728</v>
      </c>
      <c r="U140" s="39">
        <f t="shared" si="73"/>
        <v>0.10799346139364308</v>
      </c>
      <c r="V140" s="38">
        <f t="shared" si="62"/>
        <v>5.0826580490315187</v>
      </c>
      <c r="W140" s="3">
        <f t="shared" si="63"/>
        <v>0</v>
      </c>
      <c r="X140" s="3">
        <f t="shared" si="64"/>
        <v>1.0165316098063037</v>
      </c>
      <c r="Y140" s="3">
        <f t="shared" si="74"/>
        <v>48232.577104680524</v>
      </c>
      <c r="Z140" s="3">
        <f t="shared" si="74"/>
        <v>24116.288552340262</v>
      </c>
      <c r="AA140" s="3">
        <f t="shared" si="77"/>
        <v>236004116.28855246</v>
      </c>
      <c r="AB140" s="3">
        <f t="shared" si="51"/>
        <v>5208.5739072050428</v>
      </c>
      <c r="AC140" s="3">
        <f t="shared" si="52"/>
        <v>964.65154209361003</v>
      </c>
      <c r="AD140" s="3">
        <f t="shared" si="53"/>
        <v>192.93030841872221</v>
      </c>
    </row>
    <row r="141" spans="5:30" x14ac:dyDescent="0.55000000000000004">
      <c r="E141">
        <v>139</v>
      </c>
      <c r="F141">
        <f t="shared" si="65"/>
        <v>415.5</v>
      </c>
      <c r="G141">
        <f t="shared" si="66"/>
        <v>7.9630390143737166</v>
      </c>
      <c r="H141" s="15">
        <f t="shared" si="57"/>
        <v>15.606</v>
      </c>
      <c r="I141" s="14">
        <f t="shared" si="67"/>
        <v>2.7378947368421052E-7</v>
      </c>
      <c r="J141" s="14">
        <f t="shared" si="68"/>
        <v>0.99914935644220959</v>
      </c>
      <c r="K141" s="14">
        <f t="shared" si="75"/>
        <v>4.4579945503997465E-6</v>
      </c>
      <c r="L141" s="14" t="str">
        <f t="shared" si="69"/>
        <v>Epidemic ongoing</v>
      </c>
      <c r="M141" s="14">
        <f t="shared" si="58"/>
        <v>4.8143426549277736E-7</v>
      </c>
      <c r="N141" s="14">
        <f t="shared" si="76"/>
        <v>8.4618556324000949E-4</v>
      </c>
      <c r="O141" s="3">
        <f t="shared" si="59"/>
        <v>254.10568937278555</v>
      </c>
      <c r="P141" s="3">
        <f t="shared" si="60"/>
        <v>127.05284468639277</v>
      </c>
      <c r="Q141" s="38">
        <f t="shared" si="70"/>
        <v>25.410568937278555</v>
      </c>
      <c r="R141" s="38">
        <f t="shared" si="61"/>
        <v>127.05284468639277</v>
      </c>
      <c r="S141" s="38">
        <f t="shared" si="71"/>
        <v>1710127.0528446864</v>
      </c>
      <c r="T141" s="38">
        <f t="shared" si="72"/>
        <v>27.441753133088309</v>
      </c>
      <c r="U141" s="39">
        <f t="shared" si="73"/>
        <v>0.10799346209375858</v>
      </c>
      <c r="V141" s="38">
        <f t="shared" si="62"/>
        <v>5.082113787455711</v>
      </c>
      <c r="W141" s="3">
        <f t="shared" si="63"/>
        <v>0</v>
      </c>
      <c r="X141" s="3">
        <f t="shared" si="64"/>
        <v>1.0164227574911422</v>
      </c>
      <c r="Y141" s="3">
        <f t="shared" si="74"/>
        <v>48486.682794053311</v>
      </c>
      <c r="Z141" s="3">
        <f t="shared" si="74"/>
        <v>24243.341397026656</v>
      </c>
      <c r="AA141" s="3">
        <f t="shared" si="77"/>
        <v>237714243.34139714</v>
      </c>
      <c r="AB141" s="3">
        <f t="shared" si="51"/>
        <v>5236.0156603381311</v>
      </c>
      <c r="AC141" s="3">
        <f t="shared" si="52"/>
        <v>969.73365588106572</v>
      </c>
      <c r="AD141" s="3">
        <f t="shared" si="53"/>
        <v>193.94673117621335</v>
      </c>
    </row>
    <row r="142" spans="5:30" x14ac:dyDescent="0.55000000000000004">
      <c r="E142">
        <v>140</v>
      </c>
      <c r="F142">
        <f t="shared" si="65"/>
        <v>418.5</v>
      </c>
      <c r="G142">
        <f t="shared" si="66"/>
        <v>8.020533880903491</v>
      </c>
      <c r="H142" s="15">
        <f t="shared" si="57"/>
        <v>15.606</v>
      </c>
      <c r="I142" s="14">
        <f t="shared" si="67"/>
        <v>2.7378947368421052E-7</v>
      </c>
      <c r="J142" s="14">
        <f t="shared" si="68"/>
        <v>0.99914489891438241</v>
      </c>
      <c r="K142" s="14">
        <f t="shared" si="75"/>
        <v>4.4575278271841157E-6</v>
      </c>
      <c r="L142" s="14" t="str">
        <f t="shared" si="69"/>
        <v>Epidemic ongoing</v>
      </c>
      <c r="M142" s="14">
        <f t="shared" si="58"/>
        <v>4.8138386548772843E-7</v>
      </c>
      <c r="N142" s="14">
        <f t="shared" si="76"/>
        <v>8.5064355779040923E-4</v>
      </c>
      <c r="O142" s="3">
        <f t="shared" si="59"/>
        <v>254.0790861494946</v>
      </c>
      <c r="P142" s="3">
        <f t="shared" si="60"/>
        <v>127.0395430747473</v>
      </c>
      <c r="Q142" s="38">
        <f t="shared" si="70"/>
        <v>25.407908614949463</v>
      </c>
      <c r="R142" s="38">
        <f t="shared" si="61"/>
        <v>127.0395430747473</v>
      </c>
      <c r="S142" s="38">
        <f t="shared" si="71"/>
        <v>1710127.0395430748</v>
      </c>
      <c r="T142" s="38">
        <f t="shared" si="72"/>
        <v>27.438880332800522</v>
      </c>
      <c r="U142" s="39">
        <f t="shared" si="73"/>
        <v>0.10799346277818428</v>
      </c>
      <c r="V142" s="38">
        <f t="shared" si="62"/>
        <v>5.0815817229898919</v>
      </c>
      <c r="W142" s="3">
        <f t="shared" si="63"/>
        <v>0</v>
      </c>
      <c r="X142" s="3">
        <f t="shared" si="64"/>
        <v>1.0163163445979784</v>
      </c>
      <c r="Y142" s="3">
        <f t="shared" si="74"/>
        <v>48740.761880202808</v>
      </c>
      <c r="Z142" s="3">
        <f t="shared" si="74"/>
        <v>24370.380940101404</v>
      </c>
      <c r="AA142" s="3">
        <f t="shared" si="77"/>
        <v>239424370.3809402</v>
      </c>
      <c r="AB142" s="3">
        <f t="shared" si="51"/>
        <v>5263.4545406709312</v>
      </c>
      <c r="AC142" s="3">
        <f t="shared" si="52"/>
        <v>974.8152376040556</v>
      </c>
      <c r="AD142" s="3">
        <f t="shared" si="53"/>
        <v>194.96304752081133</v>
      </c>
    </row>
    <row r="143" spans="5:30" x14ac:dyDescent="0.55000000000000004">
      <c r="E143">
        <v>141</v>
      </c>
      <c r="F143">
        <f t="shared" si="65"/>
        <v>421.5</v>
      </c>
      <c r="G143">
        <f t="shared" si="66"/>
        <v>8.0780287474332653</v>
      </c>
      <c r="H143" s="15">
        <f t="shared" si="57"/>
        <v>15.606</v>
      </c>
      <c r="I143" s="14">
        <f t="shared" si="67"/>
        <v>2.7378947368421052E-7</v>
      </c>
      <c r="J143" s="14">
        <f t="shared" si="68"/>
        <v>0.99914044184323147</v>
      </c>
      <c r="K143" s="14">
        <f t="shared" si="75"/>
        <v>4.4570711509317462E-6</v>
      </c>
      <c r="L143" s="14" t="str">
        <f t="shared" si="69"/>
        <v>Epidemic ongoing</v>
      </c>
      <c r="M143" s="14">
        <f t="shared" si="58"/>
        <v>4.8133455042273278E-7</v>
      </c>
      <c r="N143" s="14">
        <f t="shared" si="76"/>
        <v>8.5510108561759335E-4</v>
      </c>
      <c r="O143" s="3">
        <f t="shared" si="59"/>
        <v>254.05305560310953</v>
      </c>
      <c r="P143" s="3">
        <f t="shared" si="60"/>
        <v>127.02652780155476</v>
      </c>
      <c r="Q143" s="38">
        <f t="shared" si="70"/>
        <v>25.405305560310953</v>
      </c>
      <c r="R143" s="38">
        <f t="shared" si="61"/>
        <v>127.02652780155476</v>
      </c>
      <c r="S143" s="38">
        <f t="shared" si="71"/>
        <v>1710127.0265278015</v>
      </c>
      <c r="T143" s="38">
        <f t="shared" si="72"/>
        <v>27.436069374095769</v>
      </c>
      <c r="U143" s="39">
        <f t="shared" si="73"/>
        <v>0.10799346344787659</v>
      </c>
      <c r="V143" s="38">
        <f t="shared" si="62"/>
        <v>5.0810611120621907</v>
      </c>
      <c r="W143" s="3">
        <f t="shared" si="63"/>
        <v>0</v>
      </c>
      <c r="X143" s="3">
        <f t="shared" si="64"/>
        <v>1.0162122224124381</v>
      </c>
      <c r="Y143" s="3">
        <f t="shared" si="74"/>
        <v>48994.814935805916</v>
      </c>
      <c r="Z143" s="3">
        <f t="shared" si="74"/>
        <v>24497.407467902958</v>
      </c>
      <c r="AA143" s="3">
        <f t="shared" si="77"/>
        <v>241134497.40746799</v>
      </c>
      <c r="AB143" s="3">
        <f t="shared" si="51"/>
        <v>5290.8906100450267</v>
      </c>
      <c r="AC143" s="3">
        <f t="shared" si="52"/>
        <v>979.89629871611783</v>
      </c>
      <c r="AD143" s="3">
        <f t="shared" si="53"/>
        <v>195.97925974322376</v>
      </c>
    </row>
    <row r="144" spans="5:30" x14ac:dyDescent="0.55000000000000004">
      <c r="E144">
        <v>142</v>
      </c>
      <c r="F144">
        <f t="shared" si="65"/>
        <v>424.5</v>
      </c>
      <c r="G144">
        <f t="shared" si="66"/>
        <v>8.1355236139630396</v>
      </c>
      <c r="H144" s="15">
        <f t="shared" si="57"/>
        <v>15.606</v>
      </c>
      <c r="I144" s="14">
        <f t="shared" si="67"/>
        <v>2.7378947368421052E-7</v>
      </c>
      <c r="J144" s="14">
        <f t="shared" si="68"/>
        <v>0.99913598521932201</v>
      </c>
      <c r="K144" s="14">
        <f t="shared" si="75"/>
        <v>4.4566239094656623E-6</v>
      </c>
      <c r="L144" s="14" t="str">
        <f t="shared" si="69"/>
        <v>Epidemic ongoing</v>
      </c>
      <c r="M144" s="14">
        <f t="shared" si="58"/>
        <v>4.8128625419071959E-7</v>
      </c>
      <c r="N144" s="14">
        <f t="shared" si="76"/>
        <v>8.5955815676852509E-4</v>
      </c>
      <c r="O144" s="3">
        <f t="shared" si="59"/>
        <v>254.02756283954275</v>
      </c>
      <c r="P144" s="3">
        <f t="shared" si="60"/>
        <v>127.01378141977138</v>
      </c>
      <c r="Q144" s="38">
        <f t="shared" si="70"/>
        <v>25.402756283954275</v>
      </c>
      <c r="R144" s="38">
        <f t="shared" si="61"/>
        <v>127.01378141977138</v>
      </c>
      <c r="S144" s="38">
        <f t="shared" si="71"/>
        <v>1710127.0137814197</v>
      </c>
      <c r="T144" s="38">
        <f t="shared" si="72"/>
        <v>27.433316488871018</v>
      </c>
      <c r="U144" s="39">
        <f t="shared" si="73"/>
        <v>0.10799346410373331</v>
      </c>
      <c r="V144" s="38">
        <f t="shared" si="62"/>
        <v>5.0805512567908551</v>
      </c>
      <c r="W144" s="3">
        <f t="shared" si="63"/>
        <v>0</v>
      </c>
      <c r="X144" s="3">
        <f t="shared" si="64"/>
        <v>1.016110251358171</v>
      </c>
      <c r="Y144" s="3">
        <f t="shared" si="74"/>
        <v>49248.842498645456</v>
      </c>
      <c r="Z144" s="3">
        <f t="shared" si="74"/>
        <v>24624.421249322728</v>
      </c>
      <c r="AA144" s="3">
        <f t="shared" si="77"/>
        <v>242844624.42124942</v>
      </c>
      <c r="AB144" s="3">
        <f t="shared" si="51"/>
        <v>5318.323926533898</v>
      </c>
      <c r="AC144" s="3">
        <f t="shared" si="52"/>
        <v>984.97684997290867</v>
      </c>
      <c r="AD144" s="3">
        <f t="shared" si="53"/>
        <v>196.99536999458195</v>
      </c>
    </row>
    <row r="145" spans="5:30" x14ac:dyDescent="0.55000000000000004">
      <c r="E145">
        <v>143</v>
      </c>
      <c r="F145">
        <f t="shared" si="65"/>
        <v>427.5</v>
      </c>
      <c r="G145">
        <f t="shared" si="66"/>
        <v>8.1930184804928139</v>
      </c>
      <c r="H145" s="15">
        <f t="shared" si="57"/>
        <v>15.606</v>
      </c>
      <c r="I145" s="14">
        <f t="shared" si="67"/>
        <v>2.7378947368421052E-7</v>
      </c>
      <c r="J145" s="14">
        <f t="shared" si="68"/>
        <v>0.99913152903379421</v>
      </c>
      <c r="K145" s="14">
        <f t="shared" si="75"/>
        <v>4.4561855278013596E-6</v>
      </c>
      <c r="L145" s="14" t="str">
        <f t="shared" si="69"/>
        <v>Epidemic ongoing</v>
      </c>
      <c r="M145" s="14">
        <f t="shared" si="58"/>
        <v>4.8123891470091443E-7</v>
      </c>
      <c r="N145" s="14">
        <f t="shared" si="76"/>
        <v>8.6401478067799076E-4</v>
      </c>
      <c r="O145" s="3">
        <f t="shared" si="59"/>
        <v>254.00257508467749</v>
      </c>
      <c r="P145" s="3">
        <f t="shared" si="60"/>
        <v>127.00128754233874</v>
      </c>
      <c r="Q145" s="38">
        <f t="shared" si="70"/>
        <v>25.40025750846775</v>
      </c>
      <c r="R145" s="38">
        <f t="shared" si="61"/>
        <v>127.00128754233874</v>
      </c>
      <c r="S145" s="38">
        <f t="shared" si="71"/>
        <v>1710127.0012875423</v>
      </c>
      <c r="T145" s="38">
        <f t="shared" si="72"/>
        <v>27.430618137952123</v>
      </c>
      <c r="U145" s="39">
        <f t="shared" si="73"/>
        <v>0.10799346474659759</v>
      </c>
      <c r="V145" s="38">
        <f t="shared" si="62"/>
        <v>5.0800515016935499</v>
      </c>
      <c r="W145" s="3">
        <f t="shared" si="63"/>
        <v>0</v>
      </c>
      <c r="X145" s="3">
        <f t="shared" si="64"/>
        <v>1.01601030033871</v>
      </c>
      <c r="Y145" s="3">
        <f t="shared" si="74"/>
        <v>49502.845073730132</v>
      </c>
      <c r="Z145" s="3">
        <f t="shared" si="74"/>
        <v>24751.422536865066</v>
      </c>
      <c r="AA145" s="3">
        <f t="shared" si="77"/>
        <v>244554751.42253697</v>
      </c>
      <c r="AB145" s="3">
        <f t="shared" ref="AB145:AB205" si="78">AB144+T145</f>
        <v>5345.7545446718505</v>
      </c>
      <c r="AC145" s="3">
        <f t="shared" ref="AC145:AC205" si="79">AC144+V145</f>
        <v>990.05690147460223</v>
      </c>
      <c r="AD145" s="3">
        <f t="shared" ref="AD145:AD205" si="80">AD144+X145</f>
        <v>198.01138029492066</v>
      </c>
    </row>
    <row r="146" spans="5:30" x14ac:dyDescent="0.55000000000000004">
      <c r="E146">
        <v>144</v>
      </c>
      <c r="F146">
        <f t="shared" si="65"/>
        <v>430.5</v>
      </c>
      <c r="G146">
        <f t="shared" si="66"/>
        <v>8.2505133470225864</v>
      </c>
      <c r="H146" s="15">
        <f t="shared" si="57"/>
        <v>15.606</v>
      </c>
      <c r="I146" s="14">
        <f t="shared" si="67"/>
        <v>2.7378947368421052E-7</v>
      </c>
      <c r="J146" s="14">
        <f t="shared" si="68"/>
        <v>0.99912707327832773</v>
      </c>
      <c r="K146" s="14">
        <f t="shared" si="75"/>
        <v>4.4557554664814703E-6</v>
      </c>
      <c r="L146" s="14" t="str">
        <f t="shared" si="69"/>
        <v>Epidemic ongoing</v>
      </c>
      <c r="M146" s="14">
        <f t="shared" si="58"/>
        <v>4.8119247369900595E-7</v>
      </c>
      <c r="N146" s="14">
        <f t="shared" si="76"/>
        <v>8.6847096620579212E-4</v>
      </c>
      <c r="O146" s="3">
        <f t="shared" si="59"/>
        <v>253.9780615894438</v>
      </c>
      <c r="P146" s="3">
        <f t="shared" si="60"/>
        <v>126.9890307947219</v>
      </c>
      <c r="Q146" s="38">
        <f t="shared" si="70"/>
        <v>25.39780615894438</v>
      </c>
      <c r="R146" s="38">
        <f t="shared" si="61"/>
        <v>126.9890307947219</v>
      </c>
      <c r="S146" s="38">
        <f t="shared" si="71"/>
        <v>1710126.9890307947</v>
      </c>
      <c r="T146" s="38">
        <f t="shared" si="72"/>
        <v>27.427971000843336</v>
      </c>
      <c r="U146" s="39">
        <f t="shared" si="73"/>
        <v>0.10799346537726051</v>
      </c>
      <c r="V146" s="38">
        <f t="shared" si="62"/>
        <v>5.0795612317888761</v>
      </c>
      <c r="W146" s="3">
        <f t="shared" si="63"/>
        <v>0</v>
      </c>
      <c r="X146" s="3">
        <f t="shared" si="64"/>
        <v>1.0159122463577752</v>
      </c>
      <c r="Y146" s="3">
        <f t="shared" si="74"/>
        <v>49756.823135319573</v>
      </c>
      <c r="Z146" s="3">
        <f t="shared" si="74"/>
        <v>24878.411567659787</v>
      </c>
      <c r="AA146" s="3">
        <f t="shared" si="77"/>
        <v>246264878.41156778</v>
      </c>
      <c r="AB146" s="3">
        <f t="shared" si="78"/>
        <v>5373.1825156726936</v>
      </c>
      <c r="AC146" s="3">
        <f t="shared" si="79"/>
        <v>995.13646270639106</v>
      </c>
      <c r="AD146" s="3">
        <f t="shared" si="80"/>
        <v>199.02729254127843</v>
      </c>
    </row>
    <row r="147" spans="5:30" x14ac:dyDescent="0.55000000000000004">
      <c r="E147">
        <v>145</v>
      </c>
      <c r="F147">
        <f t="shared" si="65"/>
        <v>433.5</v>
      </c>
      <c r="G147">
        <f t="shared" si="66"/>
        <v>8.3080082135523607</v>
      </c>
      <c r="H147" s="15">
        <f t="shared" si="57"/>
        <v>15.606</v>
      </c>
      <c r="I147" s="14">
        <f t="shared" si="67"/>
        <v>2.7378947368421052E-7</v>
      </c>
      <c r="J147" s="14">
        <f t="shared" si="68"/>
        <v>0.9991226179451087</v>
      </c>
      <c r="K147" s="14">
        <f t="shared" si="75"/>
        <v>4.4553332190222505E-6</v>
      </c>
      <c r="L147" s="14" t="str">
        <f t="shared" si="69"/>
        <v>Epidemic ongoing</v>
      </c>
      <c r="M147" s="14">
        <f t="shared" si="58"/>
        <v>4.8114687649139953E-7</v>
      </c>
      <c r="N147" s="14">
        <f t="shared" si="76"/>
        <v>8.7292672167227359E-4</v>
      </c>
      <c r="O147" s="3">
        <f t="shared" si="59"/>
        <v>253.95399348426827</v>
      </c>
      <c r="P147" s="3">
        <f t="shared" si="60"/>
        <v>126.97699674213413</v>
      </c>
      <c r="Q147" s="38">
        <f t="shared" si="70"/>
        <v>25.395399348426828</v>
      </c>
      <c r="R147" s="38">
        <f t="shared" si="61"/>
        <v>126.97699674213413</v>
      </c>
      <c r="S147" s="38">
        <f t="shared" si="71"/>
        <v>1710126.9769967422</v>
      </c>
      <c r="T147" s="38">
        <f t="shared" si="72"/>
        <v>27.425371960009773</v>
      </c>
      <c r="U147" s="39">
        <f t="shared" si="73"/>
        <v>0.10799346599646482</v>
      </c>
      <c r="V147" s="38">
        <f t="shared" si="62"/>
        <v>5.0790798696853656</v>
      </c>
      <c r="W147" s="3">
        <f t="shared" si="63"/>
        <v>0</v>
      </c>
      <c r="X147" s="3">
        <f t="shared" si="64"/>
        <v>1.0158159739370731</v>
      </c>
      <c r="Y147" s="3">
        <f t="shared" si="74"/>
        <v>50010.777128803842</v>
      </c>
      <c r="Z147" s="3">
        <f t="shared" si="74"/>
        <v>25005.388564401921</v>
      </c>
      <c r="AA147" s="3">
        <f t="shared" si="77"/>
        <v>247975005.38856453</v>
      </c>
      <c r="AB147" s="3">
        <f t="shared" si="78"/>
        <v>5400.6078876327038</v>
      </c>
      <c r="AC147" s="3">
        <f t="shared" si="79"/>
        <v>1000.2155425760765</v>
      </c>
      <c r="AD147" s="3">
        <f t="shared" si="80"/>
        <v>200.04310851521549</v>
      </c>
    </row>
    <row r="148" spans="5:30" x14ac:dyDescent="0.55000000000000004">
      <c r="E148">
        <v>146</v>
      </c>
      <c r="F148">
        <f t="shared" si="65"/>
        <v>436.5</v>
      </c>
      <c r="G148">
        <f t="shared" si="66"/>
        <v>8.3655030800821351</v>
      </c>
      <c r="H148" s="15">
        <f t="shared" si="57"/>
        <v>15.606</v>
      </c>
      <c r="I148" s="14">
        <f t="shared" si="67"/>
        <v>2.7378947368421052E-7</v>
      </c>
      <c r="J148" s="14">
        <f t="shared" si="68"/>
        <v>0.9991181630267989</v>
      </c>
      <c r="K148" s="14">
        <f t="shared" si="75"/>
        <v>4.4549183098041567E-6</v>
      </c>
      <c r="L148" s="14" t="str">
        <f t="shared" si="69"/>
        <v>Epidemic ongoing</v>
      </c>
      <c r="M148" s="14">
        <f t="shared" si="58"/>
        <v>4.8110207171742826E-7</v>
      </c>
      <c r="N148" s="14">
        <f t="shared" si="76"/>
        <v>8.7738205489129584E-4</v>
      </c>
      <c r="O148" s="3">
        <f t="shared" si="59"/>
        <v>253.93034365883693</v>
      </c>
      <c r="P148" s="3">
        <f t="shared" si="60"/>
        <v>126.96517182941847</v>
      </c>
      <c r="Q148" s="38">
        <f t="shared" si="70"/>
        <v>25.393034365883693</v>
      </c>
      <c r="R148" s="38">
        <f t="shared" si="61"/>
        <v>126.96517182941847</v>
      </c>
      <c r="S148" s="38">
        <f t="shared" si="71"/>
        <v>1710126.9651718293</v>
      </c>
      <c r="T148" s="38">
        <f t="shared" si="72"/>
        <v>27.422818087893411</v>
      </c>
      <c r="U148" s="39">
        <f t="shared" si="73"/>
        <v>0.10799346660490797</v>
      </c>
      <c r="V148" s="38">
        <f t="shared" si="62"/>
        <v>5.0786068731767386</v>
      </c>
      <c r="W148" s="3">
        <f t="shared" si="63"/>
        <v>0</v>
      </c>
      <c r="X148" s="3">
        <f t="shared" si="64"/>
        <v>1.0157213746353477</v>
      </c>
      <c r="Y148" s="3">
        <f t="shared" ref="Y148:Z163" si="81">O148+Y147</f>
        <v>50264.70747246268</v>
      </c>
      <c r="Z148" s="3">
        <f t="shared" si="81"/>
        <v>25132.35373623134</v>
      </c>
      <c r="AA148" s="3">
        <f t="shared" si="77"/>
        <v>249685132.35373637</v>
      </c>
      <c r="AB148" s="3">
        <f t="shared" si="78"/>
        <v>5428.0307057205973</v>
      </c>
      <c r="AC148" s="3">
        <f t="shared" si="79"/>
        <v>1005.2941494492532</v>
      </c>
      <c r="AD148" s="3">
        <f t="shared" si="80"/>
        <v>201.05882988985084</v>
      </c>
    </row>
    <row r="149" spans="5:30" x14ac:dyDescent="0.55000000000000004">
      <c r="E149">
        <v>147</v>
      </c>
      <c r="F149">
        <f t="shared" si="65"/>
        <v>439.5</v>
      </c>
      <c r="G149">
        <f t="shared" si="66"/>
        <v>8.4229979466119094</v>
      </c>
      <c r="H149" s="15">
        <f t="shared" si="57"/>
        <v>15.606</v>
      </c>
      <c r="I149" s="14">
        <f t="shared" si="67"/>
        <v>2.7378947368421052E-7</v>
      </c>
      <c r="J149" s="14">
        <f t="shared" si="68"/>
        <v>0.99911370851650638</v>
      </c>
      <c r="K149" s="14">
        <f t="shared" si="75"/>
        <v>4.4545102925175328E-6</v>
      </c>
      <c r="L149" s="14" t="str">
        <f t="shared" si="69"/>
        <v>Epidemic ongoing</v>
      </c>
      <c r="M149" s="14">
        <f t="shared" si="58"/>
        <v>4.8105801118150728E-7</v>
      </c>
      <c r="N149" s="14">
        <f t="shared" si="76"/>
        <v>8.8183697320109999E-4</v>
      </c>
      <c r="O149" s="3">
        <f t="shared" si="59"/>
        <v>253.90708667349938</v>
      </c>
      <c r="P149" s="3">
        <f t="shared" si="60"/>
        <v>126.95354333674969</v>
      </c>
      <c r="Q149" s="38">
        <f t="shared" si="70"/>
        <v>25.390708667349941</v>
      </c>
      <c r="R149" s="38">
        <f t="shared" si="61"/>
        <v>126.95354333674969</v>
      </c>
      <c r="S149" s="38">
        <f t="shared" si="71"/>
        <v>1710126.9535433368</v>
      </c>
      <c r="T149" s="38">
        <f t="shared" si="72"/>
        <v>27.420306637345913</v>
      </c>
      <c r="U149" s="39">
        <f t="shared" si="73"/>
        <v>0.1079934672032445</v>
      </c>
      <c r="V149" s="38">
        <f t="shared" si="62"/>
        <v>5.0781417334699874</v>
      </c>
      <c r="W149" s="3">
        <f t="shared" si="63"/>
        <v>0</v>
      </c>
      <c r="X149" s="3">
        <f t="shared" si="64"/>
        <v>1.0156283466939975</v>
      </c>
      <c r="Y149" s="3">
        <f t="shared" si="81"/>
        <v>50518.614559136178</v>
      </c>
      <c r="Z149" s="3">
        <f t="shared" si="81"/>
        <v>25259.307279568089</v>
      </c>
      <c r="AA149" s="3">
        <f t="shared" si="77"/>
        <v>251395259.30727971</v>
      </c>
      <c r="AB149" s="3">
        <f t="shared" si="78"/>
        <v>5455.451012357943</v>
      </c>
      <c r="AC149" s="3">
        <f t="shared" si="79"/>
        <v>1010.3722911827232</v>
      </c>
      <c r="AD149" s="3">
        <f t="shared" si="80"/>
        <v>202.07445823654484</v>
      </c>
    </row>
    <row r="150" spans="5:30" x14ac:dyDescent="0.55000000000000004">
      <c r="E150">
        <v>148</v>
      </c>
      <c r="F150">
        <f t="shared" si="65"/>
        <v>442.5</v>
      </c>
      <c r="G150">
        <f t="shared" si="66"/>
        <v>8.4804928131416837</v>
      </c>
      <c r="H150" s="15">
        <f t="shared" si="57"/>
        <v>15.606</v>
      </c>
      <c r="I150" s="14">
        <f t="shared" si="67"/>
        <v>2.7378947368421052E-7</v>
      </c>
      <c r="J150" s="14">
        <f t="shared" si="68"/>
        <v>0.99910925440775822</v>
      </c>
      <c r="K150" s="14">
        <f t="shared" si="75"/>
        <v>4.4541087481642094E-6</v>
      </c>
      <c r="L150" s="14" t="str">
        <f t="shared" si="69"/>
        <v>Epidemic ongoing</v>
      </c>
      <c r="M150" s="14">
        <f t="shared" si="58"/>
        <v>4.8101464963733239E-7</v>
      </c>
      <c r="N150" s="14">
        <f t="shared" si="76"/>
        <v>8.8629148349361753E-4</v>
      </c>
      <c r="O150" s="3">
        <f t="shared" si="59"/>
        <v>253.88419864535993</v>
      </c>
      <c r="P150" s="3">
        <f t="shared" si="60"/>
        <v>126.94209932267997</v>
      </c>
      <c r="Q150" s="38">
        <f t="shared" si="70"/>
        <v>25.388419864535994</v>
      </c>
      <c r="R150" s="38">
        <f t="shared" si="61"/>
        <v>126.94209932267997</v>
      </c>
      <c r="S150" s="38">
        <f t="shared" si="71"/>
        <v>1710126.9420993226</v>
      </c>
      <c r="T150" s="38">
        <f t="shared" si="72"/>
        <v>27.417835029327946</v>
      </c>
      <c r="U150" s="39">
        <f t="shared" si="73"/>
        <v>0.10799346779208878</v>
      </c>
      <c r="V150" s="38">
        <f t="shared" si="62"/>
        <v>5.0776839729071988</v>
      </c>
      <c r="W150" s="3">
        <f t="shared" si="63"/>
        <v>0</v>
      </c>
      <c r="X150" s="3">
        <f t="shared" si="64"/>
        <v>1.0155367945814398</v>
      </c>
      <c r="Y150" s="3">
        <f t="shared" si="81"/>
        <v>50772.498757781541</v>
      </c>
      <c r="Z150" s="3">
        <f t="shared" si="81"/>
        <v>25386.24937889077</v>
      </c>
      <c r="AA150" s="3">
        <f t="shared" si="77"/>
        <v>253105386.24937904</v>
      </c>
      <c r="AB150" s="3">
        <f t="shared" si="78"/>
        <v>5482.8688473872708</v>
      </c>
      <c r="AC150" s="3">
        <f t="shared" si="79"/>
        <v>1015.4499751556303</v>
      </c>
      <c r="AD150" s="3">
        <f t="shared" si="80"/>
        <v>203.08999503112628</v>
      </c>
    </row>
    <row r="151" spans="5:30" x14ac:dyDescent="0.55000000000000004">
      <c r="E151">
        <v>149</v>
      </c>
      <c r="F151">
        <f t="shared" si="65"/>
        <v>445.5</v>
      </c>
      <c r="G151">
        <f t="shared" si="66"/>
        <v>8.537987679671458</v>
      </c>
      <c r="H151" s="15">
        <f t="shared" si="57"/>
        <v>15.606</v>
      </c>
      <c r="I151" s="14">
        <f t="shared" si="67"/>
        <v>2.7378947368421052E-7</v>
      </c>
      <c r="J151" s="14">
        <f t="shared" si="68"/>
        <v>0.99910480069447472</v>
      </c>
      <c r="K151" s="14">
        <f t="shared" si="75"/>
        <v>4.4537132835031912E-6</v>
      </c>
      <c r="L151" s="14" t="str">
        <f t="shared" si="69"/>
        <v>Epidemic ongoing</v>
      </c>
      <c r="M151" s="14">
        <f t="shared" si="58"/>
        <v>4.8097194462003607E-7</v>
      </c>
      <c r="N151" s="14">
        <f t="shared" si="76"/>
        <v>8.9074559224178174E-4</v>
      </c>
      <c r="O151" s="3">
        <f t="shared" si="59"/>
        <v>253.8616571596819</v>
      </c>
      <c r="P151" s="3">
        <f t="shared" si="60"/>
        <v>126.93082857984095</v>
      </c>
      <c r="Q151" s="38">
        <f t="shared" si="70"/>
        <v>25.38616571596819</v>
      </c>
      <c r="R151" s="38">
        <f t="shared" si="61"/>
        <v>126.93082857984095</v>
      </c>
      <c r="S151" s="38">
        <f t="shared" si="71"/>
        <v>1710126.9308285799</v>
      </c>
      <c r="T151" s="38">
        <f t="shared" si="72"/>
        <v>27.415400843342056</v>
      </c>
      <c r="U151" s="39">
        <f t="shared" si="73"/>
        <v>0.1079934683720175</v>
      </c>
      <c r="V151" s="38">
        <f t="shared" si="62"/>
        <v>5.0772331431936379</v>
      </c>
      <c r="W151" s="3">
        <f t="shared" si="63"/>
        <v>0</v>
      </c>
      <c r="X151" s="3">
        <f t="shared" si="64"/>
        <v>1.0154466286387276</v>
      </c>
      <c r="Y151" s="3">
        <f t="shared" si="81"/>
        <v>51026.36041494122</v>
      </c>
      <c r="Z151" s="3">
        <f t="shared" si="81"/>
        <v>25513.18020747061</v>
      </c>
      <c r="AA151" s="3">
        <f t="shared" si="77"/>
        <v>254815513.18020761</v>
      </c>
      <c r="AB151" s="3">
        <f t="shared" si="78"/>
        <v>5510.2842482306132</v>
      </c>
      <c r="AC151" s="3">
        <f t="shared" si="79"/>
        <v>1020.527208298824</v>
      </c>
      <c r="AD151" s="3">
        <f t="shared" si="80"/>
        <v>204.10544165976501</v>
      </c>
    </row>
    <row r="152" spans="5:30" x14ac:dyDescent="0.55000000000000004">
      <c r="E152">
        <v>150</v>
      </c>
      <c r="F152">
        <f t="shared" si="65"/>
        <v>448.5</v>
      </c>
      <c r="G152">
        <f t="shared" si="66"/>
        <v>8.5954825462012323</v>
      </c>
      <c r="H152" s="15">
        <f t="shared" si="57"/>
        <v>15.606</v>
      </c>
      <c r="I152" s="14">
        <f t="shared" si="67"/>
        <v>2.7378947368421052E-7</v>
      </c>
      <c r="J152" s="14">
        <f t="shared" si="68"/>
        <v>0.99910034737094544</v>
      </c>
      <c r="K152" s="14">
        <f t="shared" si="75"/>
        <v>4.4533235292743001E-6</v>
      </c>
      <c r="L152" s="14" t="str">
        <f t="shared" si="69"/>
        <v>Epidemic ongoing</v>
      </c>
      <c r="M152" s="14">
        <f t="shared" si="58"/>
        <v>4.8092985625436348E-7</v>
      </c>
      <c r="N152" s="14">
        <f t="shared" si="76"/>
        <v>8.9519930552528493E-4</v>
      </c>
      <c r="O152" s="3">
        <f t="shared" si="59"/>
        <v>253.83944116863512</v>
      </c>
      <c r="P152" s="3">
        <f t="shared" si="60"/>
        <v>126.91972058431756</v>
      </c>
      <c r="Q152" s="38">
        <f t="shared" si="70"/>
        <v>25.383944116863514</v>
      </c>
      <c r="R152" s="38">
        <f t="shared" si="61"/>
        <v>126.91972058431756</v>
      </c>
      <c r="S152" s="38">
        <f t="shared" si="71"/>
        <v>1710126.9197205843</v>
      </c>
      <c r="T152" s="38">
        <f t="shared" si="72"/>
        <v>27.41300180649872</v>
      </c>
      <c r="U152" s="39">
        <f t="shared" si="73"/>
        <v>0.1079934689435722</v>
      </c>
      <c r="V152" s="38">
        <f t="shared" si="62"/>
        <v>5.0767888233727021</v>
      </c>
      <c r="W152" s="3">
        <f t="shared" si="63"/>
        <v>0</v>
      </c>
      <c r="X152" s="3">
        <f t="shared" si="64"/>
        <v>1.0153577646745404</v>
      </c>
      <c r="Y152" s="3">
        <f t="shared" si="81"/>
        <v>51280.199856109859</v>
      </c>
      <c r="Z152" s="3">
        <f t="shared" si="81"/>
        <v>25640.099928054929</v>
      </c>
      <c r="AA152" s="3">
        <f t="shared" si="77"/>
        <v>256525640.0999282</v>
      </c>
      <c r="AB152" s="3">
        <f t="shared" si="78"/>
        <v>5537.6972500371121</v>
      </c>
      <c r="AC152" s="3">
        <f t="shared" si="79"/>
        <v>1025.6039971221967</v>
      </c>
      <c r="AD152" s="3">
        <f t="shared" si="80"/>
        <v>205.12079942443955</v>
      </c>
    </row>
    <row r="153" spans="5:30" x14ac:dyDescent="0.55000000000000004">
      <c r="E153">
        <v>151</v>
      </c>
      <c r="F153">
        <f t="shared" si="65"/>
        <v>451.5</v>
      </c>
      <c r="G153">
        <f t="shared" si="66"/>
        <v>8.6529774127310066</v>
      </c>
      <c r="H153" s="15">
        <f t="shared" si="57"/>
        <v>15.606</v>
      </c>
      <c r="I153" s="14">
        <f t="shared" si="67"/>
        <v>2.7378947368421052E-7</v>
      </c>
      <c r="J153" s="14">
        <f t="shared" si="68"/>
        <v>0.99909589443180669</v>
      </c>
      <c r="K153" s="14">
        <f t="shared" si="75"/>
        <v>4.4529391387548856E-6</v>
      </c>
      <c r="L153" s="14" t="str">
        <f t="shared" si="69"/>
        <v>Epidemic ongoing</v>
      </c>
      <c r="M153" s="14">
        <f t="shared" si="58"/>
        <v>4.8088834709881603E-7</v>
      </c>
      <c r="N153" s="14">
        <f t="shared" si="76"/>
        <v>8.9965262905455923E-4</v>
      </c>
      <c r="O153" s="3">
        <f t="shared" si="59"/>
        <v>253.81753090902848</v>
      </c>
      <c r="P153" s="3">
        <f t="shared" si="60"/>
        <v>126.90876545451424</v>
      </c>
      <c r="Q153" s="38">
        <f t="shared" si="70"/>
        <v>25.381753090902848</v>
      </c>
      <c r="R153" s="38">
        <f t="shared" si="61"/>
        <v>126.90876545451424</v>
      </c>
      <c r="S153" s="38">
        <f t="shared" si="71"/>
        <v>1710126.9087654545</v>
      </c>
      <c r="T153" s="38">
        <f t="shared" si="72"/>
        <v>27.410635784632511</v>
      </c>
      <c r="U153" s="39">
        <f t="shared" si="73"/>
        <v>0.10799346950726127</v>
      </c>
      <c r="V153" s="38">
        <f t="shared" si="62"/>
        <v>5.0763506181805695</v>
      </c>
      <c r="W153" s="3">
        <f t="shared" si="63"/>
        <v>0</v>
      </c>
      <c r="X153" s="3">
        <f t="shared" si="64"/>
        <v>1.0152701236361139</v>
      </c>
      <c r="Y153" s="3">
        <f t="shared" si="81"/>
        <v>51534.017387018888</v>
      </c>
      <c r="Z153" s="3">
        <f t="shared" si="81"/>
        <v>25767.008693509444</v>
      </c>
      <c r="AA153" s="3">
        <f t="shared" si="77"/>
        <v>258235767.00869367</v>
      </c>
      <c r="AB153" s="3">
        <f t="shared" si="78"/>
        <v>5565.1078858217443</v>
      </c>
      <c r="AC153" s="3">
        <f t="shared" si="79"/>
        <v>1030.6803477403773</v>
      </c>
      <c r="AD153" s="3">
        <f t="shared" si="80"/>
        <v>206.13606954807568</v>
      </c>
    </row>
    <row r="154" spans="5:30" x14ac:dyDescent="0.55000000000000004">
      <c r="E154">
        <v>152</v>
      </c>
      <c r="F154">
        <f t="shared" si="65"/>
        <v>454.5</v>
      </c>
      <c r="G154">
        <f t="shared" si="66"/>
        <v>8.7104722792607809</v>
      </c>
      <c r="H154" s="15">
        <f t="shared" si="57"/>
        <v>15.606</v>
      </c>
      <c r="I154" s="14">
        <f t="shared" si="67"/>
        <v>2.7378947368421052E-7</v>
      </c>
      <c r="J154" s="14">
        <f t="shared" si="68"/>
        <v>0.99909144187201993</v>
      </c>
      <c r="K154" s="14">
        <f t="shared" si="75"/>
        <v>4.4525597867606237E-6</v>
      </c>
      <c r="L154" s="14" t="str">
        <f t="shared" si="69"/>
        <v>Epidemic ongoing</v>
      </c>
      <c r="M154" s="14">
        <f t="shared" si="58"/>
        <v>4.8084738203775178E-7</v>
      </c>
      <c r="N154" s="14">
        <f t="shared" si="76"/>
        <v>9.0410556819331411E-4</v>
      </c>
      <c r="O154" s="3">
        <f t="shared" si="59"/>
        <v>253.79590784535554</v>
      </c>
      <c r="P154" s="3">
        <f t="shared" si="60"/>
        <v>126.89795392267777</v>
      </c>
      <c r="Q154" s="38">
        <f t="shared" si="70"/>
        <v>25.379590784535555</v>
      </c>
      <c r="R154" s="38">
        <f t="shared" si="61"/>
        <v>126.89795392267777</v>
      </c>
      <c r="S154" s="38">
        <f t="shared" si="71"/>
        <v>1710126.8979539226</v>
      </c>
      <c r="T154" s="38">
        <f t="shared" si="72"/>
        <v>27.408300776151851</v>
      </c>
      <c r="U154" s="39">
        <f t="shared" si="73"/>
        <v>0.10799347006356164</v>
      </c>
      <c r="V154" s="38">
        <f t="shared" si="62"/>
        <v>5.075918156907111</v>
      </c>
      <c r="W154" s="3">
        <f t="shared" si="63"/>
        <v>0</v>
      </c>
      <c r="X154" s="3">
        <f t="shared" si="64"/>
        <v>1.0151836313814222</v>
      </c>
      <c r="Y154" s="3">
        <f t="shared" si="81"/>
        <v>51787.813294864245</v>
      </c>
      <c r="Z154" s="3">
        <f t="shared" si="81"/>
        <v>25893.906647432123</v>
      </c>
      <c r="AA154" s="3">
        <f t="shared" si="77"/>
        <v>259945893.90664759</v>
      </c>
      <c r="AB154" s="3">
        <f t="shared" si="78"/>
        <v>5592.5161865978962</v>
      </c>
      <c r="AC154" s="3">
        <f t="shared" si="79"/>
        <v>1035.7562658972845</v>
      </c>
      <c r="AD154" s="3">
        <f t="shared" si="80"/>
        <v>207.15125317945711</v>
      </c>
    </row>
    <row r="155" spans="5:30" x14ac:dyDescent="0.55000000000000004">
      <c r="E155">
        <v>153</v>
      </c>
      <c r="F155">
        <f t="shared" si="65"/>
        <v>457.5</v>
      </c>
      <c r="G155">
        <f t="shared" si="66"/>
        <v>8.7679671457905553</v>
      </c>
      <c r="H155" s="15">
        <f t="shared" si="57"/>
        <v>15.606</v>
      </c>
      <c r="I155" s="14">
        <f t="shared" si="67"/>
        <v>2.7378947368421052E-7</v>
      </c>
      <c r="J155" s="14">
        <f t="shared" si="68"/>
        <v>0.99908698968685217</v>
      </c>
      <c r="K155" s="14">
        <f t="shared" si="75"/>
        <v>4.4521851677581381E-6</v>
      </c>
      <c r="L155" s="14" t="str">
        <f t="shared" si="69"/>
        <v>Epidemic ongoing</v>
      </c>
      <c r="M155" s="14">
        <f t="shared" si="58"/>
        <v>4.808069280775726E-7</v>
      </c>
      <c r="N155" s="14">
        <f t="shared" si="76"/>
        <v>9.0855812798007474E-4</v>
      </c>
      <c r="O155" s="3">
        <f t="shared" si="59"/>
        <v>253.77455456221386</v>
      </c>
      <c r="P155" s="3">
        <f t="shared" si="60"/>
        <v>126.88727728110693</v>
      </c>
      <c r="Q155" s="38">
        <f t="shared" si="70"/>
        <v>25.377455456221387</v>
      </c>
      <c r="R155" s="38">
        <f t="shared" si="61"/>
        <v>126.88727728110693</v>
      </c>
      <c r="S155" s="38">
        <f t="shared" si="71"/>
        <v>1710126.8872772811</v>
      </c>
      <c r="T155" s="38">
        <f t="shared" si="72"/>
        <v>27.405994900421636</v>
      </c>
      <c r="U155" s="39">
        <f t="shared" si="73"/>
        <v>0.10799347061292131</v>
      </c>
      <c r="V155" s="38">
        <f t="shared" si="62"/>
        <v>5.0754910912442774</v>
      </c>
      <c r="W155" s="3">
        <f t="shared" si="63"/>
        <v>0</v>
      </c>
      <c r="X155" s="3">
        <f t="shared" si="64"/>
        <v>1.0150982182488555</v>
      </c>
      <c r="Y155" s="3">
        <f t="shared" si="81"/>
        <v>52041.587849426462</v>
      </c>
      <c r="Z155" s="3">
        <f t="shared" si="81"/>
        <v>26020.793924713231</v>
      </c>
      <c r="AA155" s="3">
        <f t="shared" si="77"/>
        <v>261656020.79392487</v>
      </c>
      <c r="AB155" s="3">
        <f t="shared" si="78"/>
        <v>5619.9221814983175</v>
      </c>
      <c r="AC155" s="3">
        <f t="shared" si="79"/>
        <v>1040.8317569885287</v>
      </c>
      <c r="AD155" s="3">
        <f t="shared" si="80"/>
        <v>208.16635139770597</v>
      </c>
    </row>
    <row r="156" spans="5:30" x14ac:dyDescent="0.55000000000000004">
      <c r="E156">
        <v>154</v>
      </c>
      <c r="F156">
        <f t="shared" si="65"/>
        <v>460.5</v>
      </c>
      <c r="G156">
        <f t="shared" si="66"/>
        <v>8.8254620123203278</v>
      </c>
      <c r="H156" s="15">
        <f t="shared" si="57"/>
        <v>15.606</v>
      </c>
      <c r="I156" s="14">
        <f t="shared" si="67"/>
        <v>2.7378947368421052E-7</v>
      </c>
      <c r="J156" s="14">
        <f t="shared" si="68"/>
        <v>0.99908253787185697</v>
      </c>
      <c r="K156" s="14">
        <f t="shared" si="75"/>
        <v>4.4518149951988661E-6</v>
      </c>
      <c r="L156" s="14" t="str">
        <f t="shared" si="69"/>
        <v>Epidemic ongoing</v>
      </c>
      <c r="M156" s="14">
        <f t="shared" si="58"/>
        <v>4.8076695427479083E-7</v>
      </c>
      <c r="N156" s="14">
        <f t="shared" si="76"/>
        <v>9.1301031314783287E-4</v>
      </c>
      <c r="O156" s="3">
        <f t="shared" si="59"/>
        <v>253.75345472633538</v>
      </c>
      <c r="P156" s="3">
        <f t="shared" si="60"/>
        <v>126.87672736316769</v>
      </c>
      <c r="Q156" s="38">
        <f t="shared" si="70"/>
        <v>25.375345472633541</v>
      </c>
      <c r="R156" s="38">
        <f t="shared" si="61"/>
        <v>126.87672736316769</v>
      </c>
      <c r="S156" s="38">
        <f t="shared" si="71"/>
        <v>1710126.8767273631</v>
      </c>
      <c r="T156" s="38">
        <f t="shared" si="72"/>
        <v>27.403716393663078</v>
      </c>
      <c r="U156" s="39">
        <f t="shared" si="73"/>
        <v>0.10799347115576051</v>
      </c>
      <c r="V156" s="38">
        <f t="shared" si="62"/>
        <v>5.0750690945267074</v>
      </c>
      <c r="W156" s="3">
        <f t="shared" si="63"/>
        <v>0</v>
      </c>
      <c r="X156" s="3">
        <f t="shared" si="64"/>
        <v>1.0150138189053415</v>
      </c>
      <c r="Y156" s="3">
        <f t="shared" si="81"/>
        <v>52295.341304152797</v>
      </c>
      <c r="Z156" s="3">
        <f t="shared" si="81"/>
        <v>26147.670652076398</v>
      </c>
      <c r="AA156" s="3">
        <f t="shared" si="77"/>
        <v>263366147.67065224</v>
      </c>
      <c r="AB156" s="3">
        <f t="shared" si="78"/>
        <v>5647.3258978919803</v>
      </c>
      <c r="AC156" s="3">
        <f t="shared" si="79"/>
        <v>1045.9068260830554</v>
      </c>
      <c r="AD156" s="3">
        <f t="shared" si="80"/>
        <v>209.18136521661131</v>
      </c>
    </row>
    <row r="157" spans="5:30" x14ac:dyDescent="0.55000000000000004">
      <c r="E157">
        <v>155</v>
      </c>
      <c r="F157">
        <f t="shared" si="65"/>
        <v>463.5</v>
      </c>
      <c r="G157">
        <f t="shared" si="66"/>
        <v>8.8829568788501021</v>
      </c>
      <c r="H157" s="15">
        <f t="shared" si="57"/>
        <v>15.606</v>
      </c>
      <c r="I157" s="14">
        <f t="shared" si="67"/>
        <v>2.7378947368421052E-7</v>
      </c>
      <c r="J157" s="14">
        <f t="shared" si="68"/>
        <v>0.99907808642285711</v>
      </c>
      <c r="K157" s="14">
        <f t="shared" si="75"/>
        <v>4.4514489998537243E-6</v>
      </c>
      <c r="L157" s="14" t="str">
        <f t="shared" si="69"/>
        <v>Epidemic ongoing</v>
      </c>
      <c r="M157" s="14">
        <f t="shared" si="58"/>
        <v>4.8072743155619496E-7</v>
      </c>
      <c r="N157" s="14">
        <f t="shared" si="76"/>
        <v>9.1746212814303174E-4</v>
      </c>
      <c r="O157" s="3">
        <f t="shared" si="59"/>
        <v>253.73259299166227</v>
      </c>
      <c r="P157" s="3">
        <f t="shared" si="60"/>
        <v>126.86629649583114</v>
      </c>
      <c r="Q157" s="38">
        <f t="shared" si="70"/>
        <v>25.373259299166229</v>
      </c>
      <c r="R157" s="38">
        <f t="shared" si="61"/>
        <v>126.86629649583114</v>
      </c>
      <c r="S157" s="38">
        <f t="shared" si="71"/>
        <v>1710126.8662964958</v>
      </c>
      <c r="T157" s="38">
        <f t="shared" si="72"/>
        <v>27.401463598703113</v>
      </c>
      <c r="U157" s="39">
        <f t="shared" si="73"/>
        <v>0.10799347169247403</v>
      </c>
      <c r="V157" s="38">
        <f t="shared" si="62"/>
        <v>5.0746518598332457</v>
      </c>
      <c r="W157" s="3">
        <f t="shared" si="63"/>
        <v>0</v>
      </c>
      <c r="X157" s="3">
        <f t="shared" si="64"/>
        <v>1.0149303719666491</v>
      </c>
      <c r="Y157" s="3">
        <f t="shared" si="81"/>
        <v>52549.073897144459</v>
      </c>
      <c r="Z157" s="3">
        <f t="shared" si="81"/>
        <v>26274.536948572229</v>
      </c>
      <c r="AA157" s="3">
        <f t="shared" si="77"/>
        <v>265076274.53694874</v>
      </c>
      <c r="AB157" s="3">
        <f t="shared" si="78"/>
        <v>5674.7273614906835</v>
      </c>
      <c r="AC157" s="3">
        <f t="shared" si="79"/>
        <v>1050.9814779428887</v>
      </c>
      <c r="AD157" s="3">
        <f t="shared" si="80"/>
        <v>210.19629558857795</v>
      </c>
    </row>
    <row r="158" spans="5:30" x14ac:dyDescent="0.55000000000000004">
      <c r="E158">
        <v>156</v>
      </c>
      <c r="F158">
        <f t="shared" si="65"/>
        <v>466.5</v>
      </c>
      <c r="G158">
        <f t="shared" si="66"/>
        <v>8.9404517453798764</v>
      </c>
      <c r="H158" s="15">
        <f t="shared" si="57"/>
        <v>15.606</v>
      </c>
      <c r="I158" s="14">
        <f t="shared" si="67"/>
        <v>2.7378947368421052E-7</v>
      </c>
      <c r="J158" s="14">
        <f t="shared" si="68"/>
        <v>0.99907363533592797</v>
      </c>
      <c r="K158" s="14">
        <f t="shared" si="75"/>
        <v>4.4510869291469746E-6</v>
      </c>
      <c r="L158" s="14" t="str">
        <f t="shared" si="69"/>
        <v>Epidemic ongoing</v>
      </c>
      <c r="M158" s="14">
        <f t="shared" si="58"/>
        <v>4.8068833264691626E-7</v>
      </c>
      <c r="N158" s="14">
        <f t="shared" si="76"/>
        <v>9.2191357714288547E-4</v>
      </c>
      <c r="O158" s="3">
        <f t="shared" si="59"/>
        <v>253.71195496137756</v>
      </c>
      <c r="P158" s="3">
        <f t="shared" si="60"/>
        <v>126.85597748068878</v>
      </c>
      <c r="Q158" s="38">
        <f t="shared" si="70"/>
        <v>25.371195496137759</v>
      </c>
      <c r="R158" s="38">
        <f t="shared" si="61"/>
        <v>126.85597748068878</v>
      </c>
      <c r="S158" s="38">
        <f t="shared" si="71"/>
        <v>1710126.8559774808</v>
      </c>
      <c r="T158" s="38">
        <f t="shared" si="72"/>
        <v>27.399234960874228</v>
      </c>
      <c r="U158" s="39">
        <f t="shared" si="73"/>
        <v>0.10799347222343228</v>
      </c>
      <c r="V158" s="38">
        <f t="shared" si="62"/>
        <v>5.074239099227551</v>
      </c>
      <c r="W158" s="3">
        <f t="shared" si="63"/>
        <v>0</v>
      </c>
      <c r="X158" s="3">
        <f t="shared" si="64"/>
        <v>1.0148478198455102</v>
      </c>
      <c r="Y158" s="3">
        <f t="shared" si="81"/>
        <v>52802.785852105837</v>
      </c>
      <c r="Z158" s="3">
        <f t="shared" si="81"/>
        <v>26401.392926052918</v>
      </c>
      <c r="AA158" s="3">
        <f t="shared" si="77"/>
        <v>266786401.39292622</v>
      </c>
      <c r="AB158" s="3">
        <f t="shared" si="78"/>
        <v>5702.1265964515578</v>
      </c>
      <c r="AC158" s="3">
        <f t="shared" si="79"/>
        <v>1056.0557170421162</v>
      </c>
      <c r="AD158" s="3">
        <f t="shared" si="80"/>
        <v>211.21114340842345</v>
      </c>
    </row>
    <row r="159" spans="5:30" x14ac:dyDescent="0.55000000000000004">
      <c r="E159">
        <v>157</v>
      </c>
      <c r="F159">
        <f t="shared" si="65"/>
        <v>469.5</v>
      </c>
      <c r="G159">
        <f t="shared" si="66"/>
        <v>8.9979466119096507</v>
      </c>
      <c r="H159" s="15">
        <f t="shared" si="57"/>
        <v>15.606</v>
      </c>
      <c r="I159" s="14">
        <f t="shared" si="67"/>
        <v>2.7378947368421052E-7</v>
      </c>
      <c r="J159" s="14">
        <f t="shared" si="68"/>
        <v>0.99906918460738192</v>
      </c>
      <c r="K159" s="14">
        <f t="shared" si="75"/>
        <v>4.4507285460460011E-6</v>
      </c>
      <c r="L159" s="14" t="str">
        <f t="shared" si="69"/>
        <v>Epidemic ongoing</v>
      </c>
      <c r="M159" s="14">
        <f t="shared" si="58"/>
        <v>4.8064963195053893E-7</v>
      </c>
      <c r="N159" s="14">
        <f t="shared" si="76"/>
        <v>9.2636466407203244E-4</v>
      </c>
      <c r="O159" s="3">
        <f t="shared" si="59"/>
        <v>253.69152712462207</v>
      </c>
      <c r="P159" s="3">
        <f t="shared" si="60"/>
        <v>126.84576356231103</v>
      </c>
      <c r="Q159" s="38">
        <f t="shared" si="70"/>
        <v>25.36915271246221</v>
      </c>
      <c r="R159" s="38">
        <f t="shared" si="61"/>
        <v>126.84576356231103</v>
      </c>
      <c r="S159" s="38">
        <f t="shared" si="71"/>
        <v>1710126.8457635622</v>
      </c>
      <c r="T159" s="38">
        <f t="shared" si="72"/>
        <v>27.397029021180717</v>
      </c>
      <c r="U159" s="39">
        <f t="shared" si="73"/>
        <v>0.10799347274898285</v>
      </c>
      <c r="V159" s="38">
        <f t="shared" si="62"/>
        <v>5.0738305424924413</v>
      </c>
      <c r="W159" s="3">
        <f t="shared" si="63"/>
        <v>0</v>
      </c>
      <c r="X159" s="3">
        <f t="shared" si="64"/>
        <v>1.0147661084984883</v>
      </c>
      <c r="Y159" s="3">
        <f t="shared" si="81"/>
        <v>53056.477379230462</v>
      </c>
      <c r="Z159" s="3">
        <f t="shared" si="81"/>
        <v>26528.238689615231</v>
      </c>
      <c r="AA159" s="3">
        <f t="shared" si="77"/>
        <v>268496528.23868978</v>
      </c>
      <c r="AB159" s="3">
        <f t="shared" si="78"/>
        <v>5729.5236254727388</v>
      </c>
      <c r="AC159" s="3">
        <f t="shared" si="79"/>
        <v>1061.1295475846086</v>
      </c>
      <c r="AD159" s="3">
        <f t="shared" si="80"/>
        <v>212.22590951692194</v>
      </c>
    </row>
    <row r="160" spans="5:30" x14ac:dyDescent="0.55000000000000004">
      <c r="E160">
        <v>158</v>
      </c>
      <c r="F160">
        <f t="shared" si="65"/>
        <v>472.5</v>
      </c>
      <c r="G160">
        <f t="shared" si="66"/>
        <v>9.055441478439425</v>
      </c>
      <c r="H160" s="15">
        <f t="shared" si="57"/>
        <v>15.606</v>
      </c>
      <c r="I160" s="14">
        <f t="shared" si="67"/>
        <v>2.7378947368421052E-7</v>
      </c>
      <c r="J160" s="14">
        <f t="shared" si="68"/>
        <v>0.99906473423375419</v>
      </c>
      <c r="K160" s="14">
        <f t="shared" si="75"/>
        <v>4.4503736277290429E-6</v>
      </c>
      <c r="L160" s="14" t="str">
        <f t="shared" si="69"/>
        <v>Epidemic ongoing</v>
      </c>
      <c r="M160" s="14">
        <f t="shared" si="58"/>
        <v>4.8061130540523277E-7</v>
      </c>
      <c r="N160" s="14">
        <f t="shared" si="76"/>
        <v>9.3081539261807844E-4</v>
      </c>
      <c r="O160" s="3">
        <f t="shared" si="59"/>
        <v>253.67129678055545</v>
      </c>
      <c r="P160" s="3">
        <f t="shared" si="60"/>
        <v>126.83564839027773</v>
      </c>
      <c r="Q160" s="38">
        <f t="shared" si="70"/>
        <v>25.367129678055548</v>
      </c>
      <c r="R160" s="38">
        <f t="shared" si="61"/>
        <v>126.83564839027773</v>
      </c>
      <c r="S160" s="38">
        <f t="shared" si="71"/>
        <v>1710126.8356483902</v>
      </c>
      <c r="T160" s="38">
        <f t="shared" si="72"/>
        <v>27.394844408098269</v>
      </c>
      <c r="U160" s="39">
        <f t="shared" si="73"/>
        <v>0.10799347326945251</v>
      </c>
      <c r="V160" s="38">
        <f t="shared" si="62"/>
        <v>5.0734259356111089</v>
      </c>
      <c r="W160" s="3">
        <f t="shared" si="63"/>
        <v>0</v>
      </c>
      <c r="X160" s="3">
        <f t="shared" si="64"/>
        <v>1.0146851871222218</v>
      </c>
      <c r="Y160" s="3">
        <f t="shared" si="81"/>
        <v>53310.14867601102</v>
      </c>
      <c r="Z160" s="3">
        <f t="shared" si="81"/>
        <v>26655.07433800551</v>
      </c>
      <c r="AA160" s="3">
        <f t="shared" si="77"/>
        <v>270206655.0743382</v>
      </c>
      <c r="AB160" s="3">
        <f t="shared" si="78"/>
        <v>5756.9184698808367</v>
      </c>
      <c r="AC160" s="3">
        <f t="shared" si="79"/>
        <v>1066.2029735202198</v>
      </c>
      <c r="AD160" s="3">
        <f t="shared" si="80"/>
        <v>213.24059470404416</v>
      </c>
    </row>
    <row r="161" spans="5:30" x14ac:dyDescent="0.55000000000000004">
      <c r="E161">
        <v>159</v>
      </c>
      <c r="F161">
        <f t="shared" si="65"/>
        <v>475.5</v>
      </c>
      <c r="G161">
        <f t="shared" si="66"/>
        <v>9.1129363449691994</v>
      </c>
      <c r="H161" s="15">
        <f t="shared" si="57"/>
        <v>15.606</v>
      </c>
      <c r="I161" s="14">
        <f t="shared" si="67"/>
        <v>2.7378947368421052E-7</v>
      </c>
      <c r="J161" s="14">
        <f t="shared" si="68"/>
        <v>0.99906028421178883</v>
      </c>
      <c r="K161" s="14">
        <f t="shared" si="75"/>
        <v>4.450021965363149E-6</v>
      </c>
      <c r="L161" s="14" t="str">
        <f t="shared" si="69"/>
        <v>Epidemic ongoing</v>
      </c>
      <c r="M161" s="14">
        <f t="shared" si="58"/>
        <v>4.8057333045977555E-7</v>
      </c>
      <c r="N161" s="14">
        <f t="shared" si="76"/>
        <v>9.3526576624580748E-4</v>
      </c>
      <c r="O161" s="3">
        <f t="shared" si="59"/>
        <v>253.65125202569948</v>
      </c>
      <c r="P161" s="3">
        <f t="shared" si="60"/>
        <v>126.82562601284974</v>
      </c>
      <c r="Q161" s="38">
        <f t="shared" si="70"/>
        <v>25.365125202569949</v>
      </c>
      <c r="R161" s="38">
        <f t="shared" si="61"/>
        <v>126.82562601284974</v>
      </c>
      <c r="S161" s="38">
        <f t="shared" si="71"/>
        <v>1710126.8256260129</v>
      </c>
      <c r="T161" s="38">
        <f t="shared" si="72"/>
        <v>27.392679836207208</v>
      </c>
      <c r="U161" s="39">
        <f t="shared" si="73"/>
        <v>0.10799347378514745</v>
      </c>
      <c r="V161" s="38">
        <f t="shared" si="62"/>
        <v>5.0730250405139898</v>
      </c>
      <c r="W161" s="3">
        <f t="shared" si="63"/>
        <v>0</v>
      </c>
      <c r="X161" s="3">
        <f t="shared" si="64"/>
        <v>1.014605008102798</v>
      </c>
      <c r="Y161" s="3">
        <f t="shared" si="81"/>
        <v>53563.799928036722</v>
      </c>
      <c r="Z161" s="3">
        <f t="shared" si="81"/>
        <v>26781.899964018361</v>
      </c>
      <c r="AA161" s="3">
        <f t="shared" si="77"/>
        <v>271916781.89996421</v>
      </c>
      <c r="AB161" s="3">
        <f t="shared" si="78"/>
        <v>5784.3111497170439</v>
      </c>
      <c r="AC161" s="3">
        <f t="shared" si="79"/>
        <v>1071.2759985607338</v>
      </c>
      <c r="AD161" s="3">
        <f t="shared" si="80"/>
        <v>214.25519971214695</v>
      </c>
    </row>
    <row r="162" spans="5:30" x14ac:dyDescent="0.55000000000000004">
      <c r="E162">
        <v>160</v>
      </c>
      <c r="F162">
        <f t="shared" si="65"/>
        <v>478.5</v>
      </c>
      <c r="G162">
        <f t="shared" si="66"/>
        <v>9.1704312114989737</v>
      </c>
      <c r="H162" s="15">
        <f t="shared" si="57"/>
        <v>15.606</v>
      </c>
      <c r="I162" s="14">
        <f t="shared" si="67"/>
        <v>2.7378947368421052E-7</v>
      </c>
      <c r="J162" s="14">
        <f t="shared" si="68"/>
        <v>0.99905583453842595</v>
      </c>
      <c r="K162" s="14">
        <f t="shared" si="75"/>
        <v>4.4496733628829332E-6</v>
      </c>
      <c r="L162" s="14" t="str">
        <f t="shared" si="69"/>
        <v>Epidemic ongoing</v>
      </c>
      <c r="M162" s="14">
        <f t="shared" si="58"/>
        <v>4.8053568594167475E-7</v>
      </c>
      <c r="N162" s="14">
        <f t="shared" si="76"/>
        <v>9.3971578821117063E-4</v>
      </c>
      <c r="O162" s="3">
        <f t="shared" si="59"/>
        <v>253.63138168432721</v>
      </c>
      <c r="P162" s="3">
        <f t="shared" si="60"/>
        <v>126.8156908421636</v>
      </c>
      <c r="Q162" s="38">
        <f t="shared" si="70"/>
        <v>25.363138168432723</v>
      </c>
      <c r="R162" s="38">
        <f t="shared" si="61"/>
        <v>126.8156908421636</v>
      </c>
      <c r="S162" s="38">
        <f t="shared" si="71"/>
        <v>1710126.8156908422</v>
      </c>
      <c r="T162" s="38">
        <f t="shared" si="72"/>
        <v>27.390534098675463</v>
      </c>
      <c r="U162" s="39">
        <f t="shared" si="73"/>
        <v>0.10799347429635527</v>
      </c>
      <c r="V162" s="38">
        <f t="shared" si="62"/>
        <v>5.0726276336865439</v>
      </c>
      <c r="W162" s="3">
        <f t="shared" si="63"/>
        <v>0</v>
      </c>
      <c r="X162" s="3">
        <f t="shared" si="64"/>
        <v>1.0145255267373088</v>
      </c>
      <c r="Y162" s="3">
        <f t="shared" si="81"/>
        <v>53817.431309721047</v>
      </c>
      <c r="Z162" s="3">
        <f t="shared" si="81"/>
        <v>26908.715654860524</v>
      </c>
      <c r="AA162" s="3">
        <f t="shared" si="77"/>
        <v>273626908.71565503</v>
      </c>
      <c r="AB162" s="3">
        <f t="shared" si="78"/>
        <v>5811.7016838157197</v>
      </c>
      <c r="AC162" s="3">
        <f t="shared" si="79"/>
        <v>1076.3486261944204</v>
      </c>
      <c r="AD162" s="3">
        <f t="shared" si="80"/>
        <v>215.26972523888426</v>
      </c>
    </row>
    <row r="163" spans="5:30" x14ac:dyDescent="0.55000000000000004">
      <c r="E163">
        <v>161</v>
      </c>
      <c r="F163">
        <f t="shared" si="65"/>
        <v>481.5</v>
      </c>
      <c r="G163">
        <f t="shared" si="66"/>
        <v>9.227926078028748</v>
      </c>
      <c r="H163" s="15">
        <f t="shared" si="57"/>
        <v>15.606</v>
      </c>
      <c r="I163" s="14">
        <f t="shared" si="67"/>
        <v>2.7378947368421052E-7</v>
      </c>
      <c r="J163" s="14">
        <f t="shared" si="68"/>
        <v>0.99905138521078962</v>
      </c>
      <c r="K163" s="14">
        <f t="shared" si="75"/>
        <v>4.4493276363244405E-6</v>
      </c>
      <c r="L163" s="14" t="str">
        <f t="shared" si="69"/>
        <v>Epidemic ongoing</v>
      </c>
      <c r="M163" s="14">
        <f t="shared" si="58"/>
        <v>4.8049835198523309E-7</v>
      </c>
      <c r="N163" s="14">
        <f t="shared" si="76"/>
        <v>9.4416546157405357E-4</v>
      </c>
      <c r="O163" s="3">
        <f t="shared" si="59"/>
        <v>253.61167527049309</v>
      </c>
      <c r="P163" s="3">
        <f t="shared" si="60"/>
        <v>126.80583763524655</v>
      </c>
      <c r="Q163" s="38">
        <f t="shared" si="70"/>
        <v>25.361167527049311</v>
      </c>
      <c r="R163" s="38">
        <f t="shared" si="61"/>
        <v>126.80583763524655</v>
      </c>
      <c r="S163" s="38">
        <f t="shared" si="71"/>
        <v>1710126.8058376352</v>
      </c>
      <c r="T163" s="38">
        <f t="shared" si="72"/>
        <v>27.388406063158286</v>
      </c>
      <c r="U163" s="39">
        <f t="shared" si="73"/>
        <v>0.10799347480334569</v>
      </c>
      <c r="V163" s="38">
        <f t="shared" si="62"/>
        <v>5.0722335054098622</v>
      </c>
      <c r="W163" s="3">
        <f t="shared" si="63"/>
        <v>0</v>
      </c>
      <c r="X163" s="3">
        <f t="shared" si="64"/>
        <v>1.0144467010819724</v>
      </c>
      <c r="Y163" s="3">
        <f t="shared" si="81"/>
        <v>54071.042984991538</v>
      </c>
      <c r="Z163" s="3">
        <f t="shared" si="81"/>
        <v>27035.521492495769</v>
      </c>
      <c r="AA163" s="3">
        <f t="shared" si="77"/>
        <v>275337035.52149266</v>
      </c>
      <c r="AB163" s="3">
        <f t="shared" si="78"/>
        <v>5839.0900898788777</v>
      </c>
      <c r="AC163" s="3">
        <f t="shared" si="79"/>
        <v>1081.4208596998303</v>
      </c>
      <c r="AD163" s="3">
        <f t="shared" si="80"/>
        <v>216.28417193996623</v>
      </c>
    </row>
    <row r="164" spans="5:30" x14ac:dyDescent="0.55000000000000004">
      <c r="E164">
        <v>162</v>
      </c>
      <c r="F164">
        <f t="shared" si="65"/>
        <v>484.5</v>
      </c>
      <c r="G164">
        <f t="shared" si="66"/>
        <v>9.2854209445585223</v>
      </c>
      <c r="H164" s="15">
        <f t="shared" si="57"/>
        <v>15.606</v>
      </c>
      <c r="I164" s="14">
        <f t="shared" si="67"/>
        <v>2.7378947368421052E-7</v>
      </c>
      <c r="J164" s="14">
        <f t="shared" si="68"/>
        <v>0.99904693622617702</v>
      </c>
      <c r="K164" s="14">
        <f t="shared" si="75"/>
        <v>4.4489846126039012E-6</v>
      </c>
      <c r="L164" s="14" t="str">
        <f t="shared" si="69"/>
        <v>Epidemic ongoing</v>
      </c>
      <c r="M164" s="14">
        <f t="shared" si="58"/>
        <v>4.804613098996709E-7</v>
      </c>
      <c r="N164" s="14">
        <f t="shared" si="76"/>
        <v>9.4861478921037801E-4</v>
      </c>
      <c r="O164" s="3">
        <f t="shared" si="59"/>
        <v>253.59212291842238</v>
      </c>
      <c r="P164" s="3">
        <f t="shared" si="60"/>
        <v>126.79606145921119</v>
      </c>
      <c r="Q164" s="38">
        <f t="shared" si="70"/>
        <v>25.35921229184224</v>
      </c>
      <c r="R164" s="38">
        <f t="shared" si="61"/>
        <v>126.79606145921119</v>
      </c>
      <c r="S164" s="38">
        <f t="shared" si="71"/>
        <v>1710126.7960614592</v>
      </c>
      <c r="T164" s="38">
        <f t="shared" si="72"/>
        <v>27.386294664281241</v>
      </c>
      <c r="U164" s="39">
        <f t="shared" si="73"/>
        <v>0.10799347530637256</v>
      </c>
      <c r="V164" s="38">
        <f t="shared" si="62"/>
        <v>5.0718424583684474</v>
      </c>
      <c r="W164" s="3">
        <f t="shared" si="63"/>
        <v>0</v>
      </c>
      <c r="X164" s="3">
        <f t="shared" si="64"/>
        <v>1.0143684916736895</v>
      </c>
      <c r="Y164" s="3">
        <f t="shared" ref="Y164:Z179" si="82">O164+Y163</f>
        <v>54324.635107909962</v>
      </c>
      <c r="Z164" s="3">
        <f t="shared" si="82"/>
        <v>27162.317553954981</v>
      </c>
      <c r="AA164" s="3">
        <f t="shared" si="77"/>
        <v>277047162.31755412</v>
      </c>
      <c r="AB164" s="3">
        <f t="shared" si="78"/>
        <v>5866.4763845431589</v>
      </c>
      <c r="AC164" s="3">
        <f t="shared" si="79"/>
        <v>1086.4927021581987</v>
      </c>
      <c r="AD164" s="3">
        <f t="shared" si="80"/>
        <v>217.29854043163991</v>
      </c>
    </row>
    <row r="165" spans="5:30" x14ac:dyDescent="0.55000000000000004">
      <c r="E165">
        <v>163</v>
      </c>
      <c r="F165">
        <f t="shared" si="65"/>
        <v>487.5</v>
      </c>
      <c r="G165">
        <f t="shared" si="66"/>
        <v>9.3429158110882948</v>
      </c>
      <c r="H165" s="15">
        <f t="shared" si="57"/>
        <v>15.606</v>
      </c>
      <c r="I165" s="14">
        <f t="shared" si="67"/>
        <v>2.7378947368421052E-7</v>
      </c>
      <c r="J165" s="14">
        <f t="shared" si="68"/>
        <v>0.99904248758204728</v>
      </c>
      <c r="K165" s="14">
        <f t="shared" si="75"/>
        <v>4.4486441297397761E-6</v>
      </c>
      <c r="L165" s="14" t="str">
        <f t="shared" si="69"/>
        <v>Epidemic ongoing</v>
      </c>
      <c r="M165" s="14">
        <f t="shared" si="58"/>
        <v>4.8042454219310336E-7</v>
      </c>
      <c r="N165" s="14">
        <f t="shared" si="76"/>
        <v>9.5306377382298191E-4</v>
      </c>
      <c r="O165" s="3">
        <f t="shared" si="59"/>
        <v>253.57271539516722</v>
      </c>
      <c r="P165" s="3">
        <f t="shared" si="60"/>
        <v>126.78635769758361</v>
      </c>
      <c r="Q165" s="38">
        <f t="shared" si="70"/>
        <v>25.357271539516724</v>
      </c>
      <c r="R165" s="38">
        <f t="shared" si="61"/>
        <v>126.78635769758361</v>
      </c>
      <c r="S165" s="38">
        <f t="shared" si="71"/>
        <v>1710126.7863576976</v>
      </c>
      <c r="T165" s="38">
        <f t="shared" si="72"/>
        <v>27.38419890500689</v>
      </c>
      <c r="U165" s="39">
        <f t="shared" si="73"/>
        <v>0.10799347580567337</v>
      </c>
      <c r="V165" s="38">
        <f t="shared" si="62"/>
        <v>5.0714543079033447</v>
      </c>
      <c r="W165" s="3">
        <f t="shared" si="63"/>
        <v>0</v>
      </c>
      <c r="X165" s="3">
        <f t="shared" si="64"/>
        <v>1.0142908615806689</v>
      </c>
      <c r="Y165" s="3">
        <f t="shared" si="82"/>
        <v>54578.207823305129</v>
      </c>
      <c r="Z165" s="3">
        <f t="shared" si="82"/>
        <v>27289.103911652564</v>
      </c>
      <c r="AA165" s="3">
        <f t="shared" si="77"/>
        <v>278757289.10391182</v>
      </c>
      <c r="AB165" s="3">
        <f t="shared" si="78"/>
        <v>5893.8605834481659</v>
      </c>
      <c r="AC165" s="3">
        <f t="shared" si="79"/>
        <v>1091.5641564661021</v>
      </c>
      <c r="AD165" s="3">
        <f t="shared" si="80"/>
        <v>218.31283129322057</v>
      </c>
    </row>
    <row r="166" spans="5:30" x14ac:dyDescent="0.55000000000000004">
      <c r="E166">
        <v>164</v>
      </c>
      <c r="F166">
        <f t="shared" si="65"/>
        <v>490.5</v>
      </c>
      <c r="G166">
        <f t="shared" si="66"/>
        <v>9.4004106776180691</v>
      </c>
      <c r="H166" s="15">
        <f t="shared" si="57"/>
        <v>15.606</v>
      </c>
      <c r="I166" s="14">
        <f t="shared" si="67"/>
        <v>2.7378947368421052E-7</v>
      </c>
      <c r="J166" s="14">
        <f t="shared" si="68"/>
        <v>0.99903803927601198</v>
      </c>
      <c r="K166" s="14">
        <f t="shared" si="75"/>
        <v>4.4483060352984438E-6</v>
      </c>
      <c r="L166" s="14" t="str">
        <f t="shared" si="69"/>
        <v>Epidemic ongoing</v>
      </c>
      <c r="M166" s="14">
        <f t="shared" si="58"/>
        <v>4.8038803240469602E-7</v>
      </c>
      <c r="N166" s="14">
        <f t="shared" si="76"/>
        <v>9.5751241795272168E-4</v>
      </c>
      <c r="O166" s="3">
        <f t="shared" si="59"/>
        <v>253.55344401201131</v>
      </c>
      <c r="P166" s="3">
        <f t="shared" si="60"/>
        <v>126.77672200600566</v>
      </c>
      <c r="Q166" s="38">
        <f t="shared" si="70"/>
        <v>25.355344401201133</v>
      </c>
      <c r="R166" s="38">
        <f t="shared" si="61"/>
        <v>126.77672200600566</v>
      </c>
      <c r="S166" s="38">
        <f t="shared" si="71"/>
        <v>1710126.776722006</v>
      </c>
      <c r="T166" s="38">
        <f t="shared" si="72"/>
        <v>27.382117847067676</v>
      </c>
      <c r="U166" s="39">
        <f t="shared" si="73"/>
        <v>0.1079934763014717</v>
      </c>
      <c r="V166" s="38">
        <f t="shared" si="62"/>
        <v>5.071068880240226</v>
      </c>
      <c r="W166" s="3">
        <f t="shared" si="63"/>
        <v>0</v>
      </c>
      <c r="X166" s="3">
        <f t="shared" si="64"/>
        <v>1.0142137760480452</v>
      </c>
      <c r="Y166" s="3">
        <f t="shared" si="82"/>
        <v>54831.761267317139</v>
      </c>
      <c r="Z166" s="3">
        <f t="shared" si="82"/>
        <v>27415.880633658569</v>
      </c>
      <c r="AA166" s="3">
        <f t="shared" si="77"/>
        <v>280467415.88063383</v>
      </c>
      <c r="AB166" s="3">
        <f t="shared" si="78"/>
        <v>5921.2427012952339</v>
      </c>
      <c r="AC166" s="3">
        <f t="shared" si="79"/>
        <v>1096.6352253463424</v>
      </c>
      <c r="AD166" s="3">
        <f t="shared" si="80"/>
        <v>219.32704506926862</v>
      </c>
    </row>
    <row r="167" spans="5:30" x14ac:dyDescent="0.55000000000000004">
      <c r="E167">
        <v>165</v>
      </c>
      <c r="F167">
        <f t="shared" si="65"/>
        <v>493.5</v>
      </c>
      <c r="G167">
        <f t="shared" si="66"/>
        <v>9.4579055441478435</v>
      </c>
      <c r="H167" s="15">
        <f t="shared" si="57"/>
        <v>15.606</v>
      </c>
      <c r="I167" s="14">
        <f t="shared" si="67"/>
        <v>2.7378947368421052E-7</v>
      </c>
      <c r="J167" s="14">
        <f t="shared" si="68"/>
        <v>0.99903359130582559</v>
      </c>
      <c r="K167" s="14">
        <f t="shared" si="75"/>
        <v>4.4479701863942012E-6</v>
      </c>
      <c r="L167" s="14" t="str">
        <f t="shared" si="69"/>
        <v>Epidemic ongoing</v>
      </c>
      <c r="M167" s="14">
        <f t="shared" si="58"/>
        <v>4.8035176510466398E-7</v>
      </c>
      <c r="N167" s="14">
        <f t="shared" si="76"/>
        <v>9.6196072398802013E-4</v>
      </c>
      <c r="O167" s="3">
        <f t="shared" si="59"/>
        <v>253.53430062446947</v>
      </c>
      <c r="P167" s="3">
        <f t="shared" si="60"/>
        <v>126.76715031223473</v>
      </c>
      <c r="Q167" s="38">
        <f t="shared" si="70"/>
        <v>25.353430062446947</v>
      </c>
      <c r="R167" s="38">
        <f t="shared" si="61"/>
        <v>126.76715031223473</v>
      </c>
      <c r="S167" s="38">
        <f t="shared" si="71"/>
        <v>1710126.7671503122</v>
      </c>
      <c r="T167" s="38">
        <f t="shared" si="72"/>
        <v>27.380050610965846</v>
      </c>
      <c r="U167" s="39">
        <f t="shared" si="73"/>
        <v>0.10799347679397706</v>
      </c>
      <c r="V167" s="38">
        <f t="shared" si="62"/>
        <v>5.0706860124893893</v>
      </c>
      <c r="W167" s="3">
        <f t="shared" si="63"/>
        <v>0</v>
      </c>
      <c r="X167" s="3">
        <f t="shared" si="64"/>
        <v>1.0141372024978779</v>
      </c>
      <c r="Y167" s="3">
        <f t="shared" si="82"/>
        <v>55085.295567941612</v>
      </c>
      <c r="Z167" s="3">
        <f t="shared" si="82"/>
        <v>27542.647783970806</v>
      </c>
      <c r="AA167" s="3">
        <f t="shared" si="77"/>
        <v>282177542.64778411</v>
      </c>
      <c r="AB167" s="3">
        <f t="shared" si="78"/>
        <v>5948.6227519061995</v>
      </c>
      <c r="AC167" s="3">
        <f t="shared" si="79"/>
        <v>1101.7059113588318</v>
      </c>
      <c r="AD167" s="3">
        <f t="shared" si="80"/>
        <v>220.34118227176651</v>
      </c>
    </row>
    <row r="168" spans="5:30" x14ac:dyDescent="0.55000000000000004">
      <c r="E168">
        <v>166</v>
      </c>
      <c r="F168">
        <f t="shared" si="65"/>
        <v>496.5</v>
      </c>
      <c r="G168">
        <f t="shared" si="66"/>
        <v>9.5154004106776178</v>
      </c>
      <c r="H168" s="15">
        <f t="shared" si="57"/>
        <v>15.606</v>
      </c>
      <c r="I168" s="14">
        <f t="shared" si="67"/>
        <v>2.7378947368421052E-7</v>
      </c>
      <c r="J168" s="14">
        <f t="shared" si="68"/>
        <v>0.99902914366937667</v>
      </c>
      <c r="K168" s="14">
        <f t="shared" si="75"/>
        <v>4.4476364489121067E-6</v>
      </c>
      <c r="L168" s="14" t="str">
        <f t="shared" si="69"/>
        <v>Epidemic ongoing</v>
      </c>
      <c r="M168" s="14">
        <f t="shared" si="58"/>
        <v>4.8031572581034981E-7</v>
      </c>
      <c r="N168" s="14">
        <f t="shared" si="76"/>
        <v>9.6640869417441433E-4</v>
      </c>
      <c r="O168" s="3">
        <f t="shared" si="59"/>
        <v>253.51527758799008</v>
      </c>
      <c r="P168" s="3">
        <f t="shared" si="60"/>
        <v>126.75763879399504</v>
      </c>
      <c r="Q168" s="38">
        <f t="shared" si="70"/>
        <v>25.351527758799008</v>
      </c>
      <c r="R168" s="38">
        <f t="shared" si="61"/>
        <v>126.75763879399504</v>
      </c>
      <c r="S168" s="38">
        <f t="shared" si="71"/>
        <v>1710126.7576387939</v>
      </c>
      <c r="T168" s="38">
        <f t="shared" si="72"/>
        <v>27.377996371189937</v>
      </c>
      <c r="U168" s="39">
        <f t="shared" si="73"/>
        <v>0.10799347728338614</v>
      </c>
      <c r="V168" s="38">
        <f t="shared" si="62"/>
        <v>5.0703055517598017</v>
      </c>
      <c r="W168" s="3">
        <f t="shared" si="63"/>
        <v>0</v>
      </c>
      <c r="X168" s="3">
        <f t="shared" si="64"/>
        <v>1.0140611103519603</v>
      </c>
      <c r="Y168" s="3">
        <f t="shared" si="82"/>
        <v>55338.810845529602</v>
      </c>
      <c r="Z168" s="3">
        <f t="shared" si="82"/>
        <v>27669.405422764801</v>
      </c>
      <c r="AA168" s="3">
        <f t="shared" si="77"/>
        <v>283887669.40542293</v>
      </c>
      <c r="AB168" s="3">
        <f t="shared" si="78"/>
        <v>5976.000748277389</v>
      </c>
      <c r="AC168" s="3">
        <f t="shared" si="79"/>
        <v>1106.7762169105915</v>
      </c>
      <c r="AD168" s="3">
        <f t="shared" si="80"/>
        <v>221.35524338211849</v>
      </c>
    </row>
    <row r="169" spans="5:30" x14ac:dyDescent="0.55000000000000004">
      <c r="E169">
        <v>167</v>
      </c>
      <c r="F169">
        <f t="shared" si="65"/>
        <v>499.5</v>
      </c>
      <c r="G169">
        <f t="shared" si="66"/>
        <v>9.5728952772073921</v>
      </c>
      <c r="H169" s="15">
        <f t="shared" si="57"/>
        <v>15.606</v>
      </c>
      <c r="I169" s="14">
        <f t="shared" si="67"/>
        <v>2.7378947368421052E-7</v>
      </c>
      <c r="J169" s="14">
        <f t="shared" si="68"/>
        <v>0.99902469636467972</v>
      </c>
      <c r="K169" s="14">
        <f t="shared" si="75"/>
        <v>4.4473046969528696E-6</v>
      </c>
      <c r="L169" s="14" t="str">
        <f t="shared" si="69"/>
        <v>Epidemic ongoing</v>
      </c>
      <c r="M169" s="14">
        <f t="shared" si="58"/>
        <v>4.802799009262784E-7</v>
      </c>
      <c r="N169" s="14">
        <f t="shared" si="76"/>
        <v>9.7085633062332644E-4</v>
      </c>
      <c r="O169" s="3">
        <f t="shared" si="59"/>
        <v>253.49636772631357</v>
      </c>
      <c r="P169" s="3">
        <f t="shared" si="60"/>
        <v>126.74818386315678</v>
      </c>
      <c r="Q169" s="38">
        <f t="shared" si="70"/>
        <v>25.349636772631357</v>
      </c>
      <c r="R169" s="38">
        <f t="shared" si="61"/>
        <v>126.74818386315678</v>
      </c>
      <c r="S169" s="38">
        <f t="shared" si="71"/>
        <v>1710126.7481838632</v>
      </c>
      <c r="T169" s="38">
        <f t="shared" si="72"/>
        <v>27.375954352797869</v>
      </c>
      <c r="U169" s="39">
        <f t="shared" si="73"/>
        <v>0.10799347776988355</v>
      </c>
      <c r="V169" s="38">
        <f t="shared" si="62"/>
        <v>5.0699273545262713</v>
      </c>
      <c r="W169" s="3">
        <f t="shared" si="63"/>
        <v>0</v>
      </c>
      <c r="X169" s="3">
        <f t="shared" si="64"/>
        <v>1.0139854709052543</v>
      </c>
      <c r="Y169" s="3">
        <f t="shared" si="82"/>
        <v>55592.307213255917</v>
      </c>
      <c r="Z169" s="3">
        <f t="shared" si="82"/>
        <v>27796.153606627959</v>
      </c>
      <c r="AA169" s="3">
        <f t="shared" si="77"/>
        <v>285597796.15360677</v>
      </c>
      <c r="AB169" s="3">
        <f t="shared" si="78"/>
        <v>6003.3767026301866</v>
      </c>
      <c r="AC169" s="3">
        <f t="shared" si="79"/>
        <v>1111.8461442651178</v>
      </c>
      <c r="AD169" s="3">
        <f t="shared" si="80"/>
        <v>222.36922885302374</v>
      </c>
    </row>
    <row r="170" spans="5:30" x14ac:dyDescent="0.55000000000000004">
      <c r="E170">
        <v>168</v>
      </c>
      <c r="F170">
        <f t="shared" si="65"/>
        <v>502.5</v>
      </c>
      <c r="G170">
        <f t="shared" si="66"/>
        <v>9.6303901437371664</v>
      </c>
      <c r="H170" s="15">
        <f t="shared" si="57"/>
        <v>15.606</v>
      </c>
      <c r="I170" s="14">
        <f t="shared" si="67"/>
        <v>2.7378947368421052E-7</v>
      </c>
      <c r="J170" s="14">
        <f t="shared" si="68"/>
        <v>0.99902024938986733</v>
      </c>
      <c r="K170" s="14">
        <f t="shared" si="75"/>
        <v>4.4469748123887598E-6</v>
      </c>
      <c r="L170" s="14" t="str">
        <f t="shared" si="69"/>
        <v>Epidemic ongoing</v>
      </c>
      <c r="M170" s="14">
        <f t="shared" si="58"/>
        <v>4.8024427769620155E-7</v>
      </c>
      <c r="N170" s="14">
        <f t="shared" si="76"/>
        <v>9.7530363532027931E-4</v>
      </c>
      <c r="O170" s="3">
        <f t="shared" si="59"/>
        <v>253.47756430615931</v>
      </c>
      <c r="P170" s="3">
        <f t="shared" si="60"/>
        <v>126.73878215307965</v>
      </c>
      <c r="Q170" s="38">
        <f t="shared" si="70"/>
        <v>25.347756430615931</v>
      </c>
      <c r="R170" s="38">
        <f t="shared" si="61"/>
        <v>126.73878215307965</v>
      </c>
      <c r="S170" s="38">
        <f t="shared" si="71"/>
        <v>1710126.738782153</v>
      </c>
      <c r="T170" s="38">
        <f t="shared" si="72"/>
        <v>27.373923828683491</v>
      </c>
      <c r="U170" s="39">
        <f t="shared" si="73"/>
        <v>0.10799347825364253</v>
      </c>
      <c r="V170" s="38">
        <f t="shared" si="62"/>
        <v>5.0695512861231862</v>
      </c>
      <c r="W170" s="3">
        <f t="shared" si="63"/>
        <v>0</v>
      </c>
      <c r="X170" s="3">
        <f t="shared" si="64"/>
        <v>1.0139102572246372</v>
      </c>
      <c r="Y170" s="3">
        <f t="shared" si="82"/>
        <v>55845.784777562076</v>
      </c>
      <c r="Z170" s="3">
        <f t="shared" si="82"/>
        <v>27922.892388781038</v>
      </c>
      <c r="AA170" s="3">
        <f t="shared" si="77"/>
        <v>287307922.89238894</v>
      </c>
      <c r="AB170" s="3">
        <f t="shared" si="78"/>
        <v>6030.7506264588701</v>
      </c>
      <c r="AC170" s="3">
        <f t="shared" si="79"/>
        <v>1116.915695551241</v>
      </c>
      <c r="AD170" s="3">
        <f t="shared" si="80"/>
        <v>223.38313911024838</v>
      </c>
    </row>
    <row r="171" spans="5:30" x14ac:dyDescent="0.55000000000000004">
      <c r="E171">
        <v>169</v>
      </c>
      <c r="F171">
        <f t="shared" si="65"/>
        <v>505.5</v>
      </c>
      <c r="G171">
        <f t="shared" si="66"/>
        <v>9.6878850102669407</v>
      </c>
      <c r="H171" s="15">
        <f t="shared" si="57"/>
        <v>15.606</v>
      </c>
      <c r="I171" s="14">
        <f t="shared" si="67"/>
        <v>2.7378947368421052E-7</v>
      </c>
      <c r="J171" s="14">
        <f t="shared" si="68"/>
        <v>0.99901580274318313</v>
      </c>
      <c r="K171" s="14">
        <f t="shared" si="75"/>
        <v>4.446646684197475E-6</v>
      </c>
      <c r="L171" s="14" t="str">
        <f t="shared" si="69"/>
        <v>Epidemic ongoing</v>
      </c>
      <c r="M171" s="14">
        <f t="shared" si="58"/>
        <v>4.8020884413116408E-7</v>
      </c>
      <c r="N171" s="14">
        <f t="shared" si="76"/>
        <v>9.7975061013266806E-4</v>
      </c>
      <c r="O171" s="3">
        <f t="shared" si="59"/>
        <v>253.45886099925607</v>
      </c>
      <c r="P171" s="3">
        <f t="shared" si="60"/>
        <v>126.72943049962804</v>
      </c>
      <c r="Q171" s="38">
        <f t="shared" si="70"/>
        <v>25.345886099925607</v>
      </c>
      <c r="R171" s="38">
        <f t="shared" si="61"/>
        <v>126.72943049962804</v>
      </c>
      <c r="S171" s="38">
        <f t="shared" si="71"/>
        <v>1710126.7294304997</v>
      </c>
      <c r="T171" s="38">
        <f t="shared" si="72"/>
        <v>27.371904115476351</v>
      </c>
      <c r="U171" s="39">
        <f t="shared" si="73"/>
        <v>0.10799347873482588</v>
      </c>
      <c r="V171" s="38">
        <f t="shared" si="62"/>
        <v>5.0691772199851215</v>
      </c>
      <c r="W171" s="3">
        <f t="shared" si="63"/>
        <v>0</v>
      </c>
      <c r="X171" s="3">
        <f t="shared" si="64"/>
        <v>1.0138354439970243</v>
      </c>
      <c r="Y171" s="3">
        <f t="shared" si="82"/>
        <v>56099.243638561333</v>
      </c>
      <c r="Z171" s="3">
        <f t="shared" si="82"/>
        <v>28049.621819280666</v>
      </c>
      <c r="AA171" s="3">
        <f t="shared" si="77"/>
        <v>289018049.62181944</v>
      </c>
      <c r="AB171" s="3">
        <f t="shared" si="78"/>
        <v>6058.1225305743465</v>
      </c>
      <c r="AC171" s="3">
        <f t="shared" si="79"/>
        <v>1121.984872771226</v>
      </c>
      <c r="AD171" s="3">
        <f t="shared" si="80"/>
        <v>224.39697455424539</v>
      </c>
    </row>
    <row r="172" spans="5:30" x14ac:dyDescent="0.55000000000000004">
      <c r="E172">
        <v>170</v>
      </c>
      <c r="F172">
        <f t="shared" si="65"/>
        <v>508.5</v>
      </c>
      <c r="G172">
        <f t="shared" si="66"/>
        <v>9.745379876796715</v>
      </c>
      <c r="H172" s="15">
        <f t="shared" si="57"/>
        <v>15.606</v>
      </c>
      <c r="I172" s="14">
        <f t="shared" si="67"/>
        <v>2.7378947368421052E-7</v>
      </c>
      <c r="J172" s="14">
        <f t="shared" si="68"/>
        <v>0.99901135642297489</v>
      </c>
      <c r="K172" s="14">
        <f t="shared" si="75"/>
        <v>4.4463202082400954E-6</v>
      </c>
      <c r="L172" s="14" t="str">
        <f t="shared" si="69"/>
        <v>Epidemic ongoing</v>
      </c>
      <c r="M172" s="14">
        <f t="shared" si="58"/>
        <v>4.8017358898552557E-7</v>
      </c>
      <c r="N172" s="14">
        <f t="shared" si="76"/>
        <v>9.8419725681686554E-4</v>
      </c>
      <c r="O172" s="3">
        <f t="shared" si="59"/>
        <v>253.44025186968543</v>
      </c>
      <c r="P172" s="3">
        <f t="shared" si="60"/>
        <v>126.72012593484271</v>
      </c>
      <c r="Q172" s="38">
        <f t="shared" si="70"/>
        <v>25.344025186968544</v>
      </c>
      <c r="R172" s="38">
        <f t="shared" si="61"/>
        <v>126.72012593484271</v>
      </c>
      <c r="S172" s="38">
        <f t="shared" si="71"/>
        <v>1710126.7201259348</v>
      </c>
      <c r="T172" s="38">
        <f t="shared" si="72"/>
        <v>27.369894572174957</v>
      </c>
      <c r="U172" s="39">
        <f t="shared" si="73"/>
        <v>0.10799347921358633</v>
      </c>
      <c r="V172" s="38">
        <f t="shared" si="62"/>
        <v>5.0688050373937088</v>
      </c>
      <c r="W172" s="3">
        <f t="shared" si="63"/>
        <v>0</v>
      </c>
      <c r="X172" s="3">
        <f t="shared" si="64"/>
        <v>1.0137610074787418</v>
      </c>
      <c r="Y172" s="3">
        <f t="shared" si="82"/>
        <v>56352.683890431021</v>
      </c>
      <c r="Z172" s="3">
        <f t="shared" si="82"/>
        <v>28176.34194521551</v>
      </c>
      <c r="AA172" s="3">
        <f t="shared" si="77"/>
        <v>290728176.34194535</v>
      </c>
      <c r="AB172" s="3">
        <f t="shared" si="78"/>
        <v>6085.4924251465218</v>
      </c>
      <c r="AC172" s="3">
        <f t="shared" si="79"/>
        <v>1127.0536778086198</v>
      </c>
      <c r="AD172" s="3">
        <f t="shared" si="80"/>
        <v>225.41073556172412</v>
      </c>
    </row>
    <row r="173" spans="5:30" x14ac:dyDescent="0.55000000000000004">
      <c r="E173">
        <v>171</v>
      </c>
      <c r="F173">
        <f t="shared" si="65"/>
        <v>511.5</v>
      </c>
      <c r="G173">
        <f t="shared" si="66"/>
        <v>9.8028747433264893</v>
      </c>
      <c r="H173" s="15">
        <f t="shared" si="57"/>
        <v>15.606</v>
      </c>
      <c r="I173" s="14">
        <f t="shared" si="67"/>
        <v>2.7378947368421052E-7</v>
      </c>
      <c r="J173" s="14">
        <f t="shared" si="68"/>
        <v>0.99900691042768819</v>
      </c>
      <c r="K173" s="14">
        <f t="shared" si="75"/>
        <v>4.4459952867059727E-6</v>
      </c>
      <c r="L173" s="14" t="str">
        <f t="shared" si="69"/>
        <v>Epidemic ongoing</v>
      </c>
      <c r="M173" s="14">
        <f t="shared" si="58"/>
        <v>4.801385016970164E-7</v>
      </c>
      <c r="N173" s="14">
        <f t="shared" si="76"/>
        <v>9.8864357702510564E-4</v>
      </c>
      <c r="O173" s="3">
        <f t="shared" si="59"/>
        <v>253.42173134224043</v>
      </c>
      <c r="P173" s="3">
        <f t="shared" si="60"/>
        <v>126.71086567112022</v>
      </c>
      <c r="Q173" s="38">
        <f t="shared" si="70"/>
        <v>25.342173134224044</v>
      </c>
      <c r="R173" s="38">
        <f t="shared" si="61"/>
        <v>126.71086567112022</v>
      </c>
      <c r="S173" s="38">
        <f t="shared" si="71"/>
        <v>1710126.710865671</v>
      </c>
      <c r="T173" s="38">
        <f t="shared" si="72"/>
        <v>27.367894596729933</v>
      </c>
      <c r="U173" s="39">
        <f t="shared" si="73"/>
        <v>0.1079934796900673</v>
      </c>
      <c r="V173" s="38">
        <f t="shared" si="62"/>
        <v>5.0684346268448088</v>
      </c>
      <c r="W173" s="3">
        <f t="shared" si="63"/>
        <v>0</v>
      </c>
      <c r="X173" s="3">
        <f t="shared" si="64"/>
        <v>1.0136869253689618</v>
      </c>
      <c r="Y173" s="3">
        <f t="shared" si="82"/>
        <v>56606.105621773262</v>
      </c>
      <c r="Z173" s="3">
        <f t="shared" si="82"/>
        <v>28303.052810886631</v>
      </c>
      <c r="AA173" s="3">
        <f t="shared" si="77"/>
        <v>292438303.05281103</v>
      </c>
      <c r="AB173" s="3">
        <f t="shared" si="78"/>
        <v>6112.8603197432521</v>
      </c>
      <c r="AC173" s="3">
        <f t="shared" si="79"/>
        <v>1132.1221124354647</v>
      </c>
      <c r="AD173" s="3">
        <f t="shared" si="80"/>
        <v>226.4244224870931</v>
      </c>
    </row>
    <row r="174" spans="5:30" x14ac:dyDescent="0.55000000000000004">
      <c r="E174">
        <v>172</v>
      </c>
      <c r="F174">
        <f t="shared" si="65"/>
        <v>514.5</v>
      </c>
      <c r="G174">
        <f t="shared" si="66"/>
        <v>9.8603696098562637</v>
      </c>
      <c r="H174" s="15">
        <f t="shared" si="57"/>
        <v>15.606</v>
      </c>
      <c r="I174" s="14">
        <f t="shared" si="67"/>
        <v>2.7378947368421052E-7</v>
      </c>
      <c r="J174" s="14">
        <f t="shared" si="68"/>
        <v>0.99900246475586019</v>
      </c>
      <c r="K174" s="14">
        <f t="shared" si="75"/>
        <v>4.4456718280017071E-6</v>
      </c>
      <c r="L174" s="14" t="str">
        <f t="shared" si="69"/>
        <v>Epidemic ongoing</v>
      </c>
      <c r="M174" s="14">
        <f t="shared" si="58"/>
        <v>4.8010357237474803E-7</v>
      </c>
      <c r="N174" s="14">
        <f t="shared" si="76"/>
        <v>9.9308957231181161E-4</v>
      </c>
      <c r="O174" s="3">
        <f t="shared" si="59"/>
        <v>253.40329419609731</v>
      </c>
      <c r="P174" s="3">
        <f t="shared" si="60"/>
        <v>126.70164709804865</v>
      </c>
      <c r="Q174" s="38">
        <f t="shared" si="70"/>
        <v>25.340329419609731</v>
      </c>
      <c r="R174" s="38">
        <f t="shared" si="61"/>
        <v>126.70164709804865</v>
      </c>
      <c r="S174" s="38">
        <f t="shared" si="71"/>
        <v>1710126.7016470979</v>
      </c>
      <c r="T174" s="38">
        <f t="shared" si="72"/>
        <v>27.365903625360634</v>
      </c>
      <c r="U174" s="39">
        <f t="shared" si="73"/>
        <v>0.10799348016440309</v>
      </c>
      <c r="V174" s="38">
        <f t="shared" si="62"/>
        <v>5.0680658839219461</v>
      </c>
      <c r="W174" s="3">
        <f t="shared" si="63"/>
        <v>0</v>
      </c>
      <c r="X174" s="3">
        <f t="shared" si="64"/>
        <v>1.0136131767843892</v>
      </c>
      <c r="Y174" s="3">
        <f t="shared" si="82"/>
        <v>56859.50891596936</v>
      </c>
      <c r="Z174" s="3">
        <f t="shared" si="82"/>
        <v>28429.75445798468</v>
      </c>
      <c r="AA174" s="3">
        <f t="shared" si="77"/>
        <v>294148429.75445813</v>
      </c>
      <c r="AB174" s="3">
        <f t="shared" si="78"/>
        <v>6140.2262233686124</v>
      </c>
      <c r="AC174" s="3">
        <f t="shared" si="79"/>
        <v>1137.1901783193866</v>
      </c>
      <c r="AD174" s="3">
        <f t="shared" si="80"/>
        <v>227.43803566387749</v>
      </c>
    </row>
    <row r="175" spans="5:30" x14ac:dyDescent="0.55000000000000004">
      <c r="E175">
        <v>173</v>
      </c>
      <c r="F175">
        <f t="shared" si="65"/>
        <v>517.5</v>
      </c>
      <c r="G175">
        <f t="shared" si="66"/>
        <v>9.9178644763860362</v>
      </c>
      <c r="H175" s="15">
        <f t="shared" si="57"/>
        <v>15.606</v>
      </c>
      <c r="I175" s="14">
        <f t="shared" si="67"/>
        <v>2.7378947368421052E-7</v>
      </c>
      <c r="J175" s="14">
        <f t="shared" si="68"/>
        <v>0.99899801940611421</v>
      </c>
      <c r="K175" s="14">
        <f t="shared" si="75"/>
        <v>4.4453497459739921E-6</v>
      </c>
      <c r="L175" s="14" t="str">
        <f t="shared" si="69"/>
        <v>Epidemic ongoing</v>
      </c>
      <c r="M175" s="14">
        <f t="shared" si="58"/>
        <v>4.8006879171529089E-7</v>
      </c>
      <c r="N175" s="14">
        <f t="shared" si="76"/>
        <v>9.9753524413981332E-4</v>
      </c>
      <c r="O175" s="3">
        <f t="shared" si="59"/>
        <v>253.38493552051756</v>
      </c>
      <c r="P175" s="3">
        <f t="shared" si="60"/>
        <v>126.69246776025878</v>
      </c>
      <c r="Q175" s="38">
        <f t="shared" si="70"/>
        <v>25.338493552051759</v>
      </c>
      <c r="R175" s="38">
        <f t="shared" si="61"/>
        <v>126.69246776025878</v>
      </c>
      <c r="S175" s="38">
        <f t="shared" si="71"/>
        <v>1710126.6924677603</v>
      </c>
      <c r="T175" s="38">
        <f t="shared" si="72"/>
        <v>27.363921127771579</v>
      </c>
      <c r="U175" s="39">
        <f t="shared" si="73"/>
        <v>0.10799348063672008</v>
      </c>
      <c r="V175" s="38">
        <f t="shared" si="62"/>
        <v>5.067698710410351</v>
      </c>
      <c r="W175" s="3">
        <f t="shared" si="63"/>
        <v>0</v>
      </c>
      <c r="X175" s="3">
        <f t="shared" si="64"/>
        <v>1.0135397420820702</v>
      </c>
      <c r="Y175" s="3">
        <f t="shared" si="82"/>
        <v>57112.893851489876</v>
      </c>
      <c r="Z175" s="3">
        <f t="shared" si="82"/>
        <v>28556.446925744938</v>
      </c>
      <c r="AA175" s="3">
        <f t="shared" si="77"/>
        <v>295858556.44692588</v>
      </c>
      <c r="AB175" s="3">
        <f t="shared" si="78"/>
        <v>6167.5901444963838</v>
      </c>
      <c r="AC175" s="3">
        <f t="shared" si="79"/>
        <v>1142.2578770297969</v>
      </c>
      <c r="AD175" s="3">
        <f t="shared" si="80"/>
        <v>228.45157540595955</v>
      </c>
    </row>
    <row r="176" spans="5:30" x14ac:dyDescent="0.55000000000000004">
      <c r="E176">
        <v>174</v>
      </c>
      <c r="F176">
        <f t="shared" si="65"/>
        <v>520.5</v>
      </c>
      <c r="G176">
        <f t="shared" si="66"/>
        <v>9.9753593429158105</v>
      </c>
      <c r="H176" s="15">
        <f t="shared" si="57"/>
        <v>15.606</v>
      </c>
      <c r="I176" s="14">
        <f t="shared" si="67"/>
        <v>2.7378947368421052E-7</v>
      </c>
      <c r="J176" s="14">
        <f t="shared" si="68"/>
        <v>0.99899357437715453</v>
      </c>
      <c r="K176" s="14">
        <f t="shared" si="75"/>
        <v>4.4450289596875692E-6</v>
      </c>
      <c r="L176" s="14" t="str">
        <f t="shared" si="69"/>
        <v>Epidemic ongoing</v>
      </c>
      <c r="M176" s="14">
        <f t="shared" si="58"/>
        <v>4.8003415097869602E-7</v>
      </c>
      <c r="N176" s="14">
        <f t="shared" si="76"/>
        <v>1.0019805938857873E-3</v>
      </c>
      <c r="O176" s="3">
        <f t="shared" si="59"/>
        <v>253.36665070219144</v>
      </c>
      <c r="P176" s="3">
        <f t="shared" si="60"/>
        <v>126.68332535109572</v>
      </c>
      <c r="Q176" s="38">
        <f t="shared" si="70"/>
        <v>25.336665070219144</v>
      </c>
      <c r="R176" s="38">
        <f t="shared" si="61"/>
        <v>126.68332535109572</v>
      </c>
      <c r="S176" s="38">
        <f t="shared" si="71"/>
        <v>1710126.683325351</v>
      </c>
      <c r="T176" s="38">
        <f t="shared" si="72"/>
        <v>27.361946605785672</v>
      </c>
      <c r="U176" s="39">
        <f t="shared" si="73"/>
        <v>0.10799348110713693</v>
      </c>
      <c r="V176" s="38">
        <f t="shared" si="62"/>
        <v>5.0673330140438289</v>
      </c>
      <c r="W176" s="3">
        <f t="shared" si="63"/>
        <v>0</v>
      </c>
      <c r="X176" s="3">
        <f t="shared" si="64"/>
        <v>1.0134666028087658</v>
      </c>
      <c r="Y176" s="3">
        <f t="shared" si="82"/>
        <v>57366.260502192068</v>
      </c>
      <c r="Z176" s="3">
        <f t="shared" si="82"/>
        <v>28683.130251096034</v>
      </c>
      <c r="AA176" s="3">
        <f t="shared" si="77"/>
        <v>297568683.13025123</v>
      </c>
      <c r="AB176" s="3">
        <f t="shared" si="78"/>
        <v>6194.9520911021691</v>
      </c>
      <c r="AC176" s="3">
        <f t="shared" si="79"/>
        <v>1147.3252100438408</v>
      </c>
      <c r="AD176" s="3">
        <f t="shared" si="80"/>
        <v>229.46504200876831</v>
      </c>
    </row>
    <row r="177" spans="5:30" x14ac:dyDescent="0.55000000000000004">
      <c r="E177">
        <v>175</v>
      </c>
      <c r="F177">
        <f t="shared" si="65"/>
        <v>523.5</v>
      </c>
      <c r="G177">
        <f t="shared" si="66"/>
        <v>10.032854209445585</v>
      </c>
      <c r="H177" s="15">
        <f t="shared" si="57"/>
        <v>15.606</v>
      </c>
      <c r="I177" s="14">
        <f t="shared" si="67"/>
        <v>2.7378947368421052E-7</v>
      </c>
      <c r="J177" s="14">
        <f t="shared" si="68"/>
        <v>0.9989891296677611</v>
      </c>
      <c r="K177" s="14">
        <f t="shared" si="75"/>
        <v>4.444709393425228E-6</v>
      </c>
      <c r="L177" s="14" t="str">
        <f t="shared" si="69"/>
        <v>Epidemic ongoing</v>
      </c>
      <c r="M177" s="14">
        <f t="shared" si="58"/>
        <v>4.7999964198849553E-7</v>
      </c>
      <c r="N177" s="14">
        <f t="shared" si="76"/>
        <v>1.0064256228454749E-3</v>
      </c>
      <c r="O177" s="3">
        <f t="shared" si="59"/>
        <v>253.34843542523799</v>
      </c>
      <c r="P177" s="3">
        <f t="shared" si="60"/>
        <v>126.674217712619</v>
      </c>
      <c r="Q177" s="38">
        <f t="shared" si="70"/>
        <v>25.334843542523799</v>
      </c>
      <c r="R177" s="38">
        <f t="shared" si="61"/>
        <v>126.674217712619</v>
      </c>
      <c r="S177" s="38">
        <f t="shared" si="71"/>
        <v>1710126.6742177126</v>
      </c>
      <c r="T177" s="38">
        <f t="shared" si="72"/>
        <v>27.359979593344242</v>
      </c>
      <c r="U177" s="39">
        <f t="shared" si="73"/>
        <v>0.10799348157576466</v>
      </c>
      <c r="V177" s="38">
        <f t="shared" si="62"/>
        <v>5.0669687085047599</v>
      </c>
      <c r="W177" s="3">
        <f t="shared" si="63"/>
        <v>0</v>
      </c>
      <c r="X177" s="3">
        <f t="shared" si="64"/>
        <v>1.013393741700952</v>
      </c>
      <c r="Y177" s="3">
        <f t="shared" si="82"/>
        <v>57619.608937617304</v>
      </c>
      <c r="Z177" s="3">
        <f t="shared" si="82"/>
        <v>28809.804468808652</v>
      </c>
      <c r="AA177" s="3">
        <f t="shared" si="77"/>
        <v>299278809.80446893</v>
      </c>
      <c r="AB177" s="3">
        <f t="shared" si="78"/>
        <v>6222.3120706955133</v>
      </c>
      <c r="AC177" s="3">
        <f t="shared" si="79"/>
        <v>1152.3921787523454</v>
      </c>
      <c r="AD177" s="3">
        <f t="shared" si="80"/>
        <v>230.47843575046926</v>
      </c>
    </row>
    <row r="178" spans="5:30" x14ac:dyDescent="0.55000000000000004">
      <c r="E178">
        <v>176</v>
      </c>
      <c r="F178">
        <f t="shared" si="65"/>
        <v>526.5</v>
      </c>
      <c r="G178">
        <f t="shared" si="66"/>
        <v>10.090349075975359</v>
      </c>
      <c r="H178" s="15">
        <f t="shared" si="57"/>
        <v>15.606</v>
      </c>
      <c r="I178" s="14">
        <f t="shared" si="67"/>
        <v>2.7378947368421052E-7</v>
      </c>
      <c r="J178" s="14">
        <f t="shared" si="68"/>
        <v>0.9989846852767853</v>
      </c>
      <c r="K178" s="14">
        <f t="shared" si="75"/>
        <v>4.4443909757996281E-6</v>
      </c>
      <c r="L178" s="14" t="str">
        <f t="shared" si="69"/>
        <v>Epidemic ongoing</v>
      </c>
      <c r="M178" s="14">
        <f t="shared" si="58"/>
        <v>4.7996525703579067E-7</v>
      </c>
      <c r="N178" s="14">
        <f t="shared" si="76"/>
        <v>1.0108703322389001E-3</v>
      </c>
      <c r="O178" s="3">
        <f t="shared" si="59"/>
        <v>253.33028562057879</v>
      </c>
      <c r="P178" s="3">
        <f t="shared" si="60"/>
        <v>126.6651428102894</v>
      </c>
      <c r="Q178" s="38">
        <f t="shared" si="70"/>
        <v>25.33302856205788</v>
      </c>
      <c r="R178" s="38">
        <f t="shared" si="61"/>
        <v>126.6651428102894</v>
      </c>
      <c r="S178" s="38">
        <f t="shared" si="71"/>
        <v>1710126.6651428102</v>
      </c>
      <c r="T178" s="38">
        <f t="shared" si="72"/>
        <v>27.358019651040067</v>
      </c>
      <c r="U178" s="39">
        <f t="shared" si="73"/>
        <v>0.10799348204270801</v>
      </c>
      <c r="V178" s="38">
        <f t="shared" si="62"/>
        <v>5.066605712411576</v>
      </c>
      <c r="W178" s="3">
        <f t="shared" si="63"/>
        <v>0</v>
      </c>
      <c r="X178" s="3">
        <f t="shared" si="64"/>
        <v>1.0133211424823152</v>
      </c>
      <c r="Y178" s="3">
        <f t="shared" si="82"/>
        <v>57872.939223237881</v>
      </c>
      <c r="Z178" s="3">
        <f t="shared" si="82"/>
        <v>28936.469611618941</v>
      </c>
      <c r="AA178" s="3">
        <f t="shared" si="77"/>
        <v>300988936.46961176</v>
      </c>
      <c r="AB178" s="3">
        <f t="shared" si="78"/>
        <v>6249.6700903465535</v>
      </c>
      <c r="AC178" s="3">
        <f t="shared" si="79"/>
        <v>1157.4587844647569</v>
      </c>
      <c r="AD178" s="3">
        <f t="shared" si="80"/>
        <v>231.49175689295157</v>
      </c>
    </row>
    <row r="179" spans="5:30" x14ac:dyDescent="0.55000000000000004">
      <c r="E179">
        <v>177</v>
      </c>
      <c r="F179">
        <f t="shared" si="65"/>
        <v>529.5</v>
      </c>
      <c r="G179">
        <f t="shared" si="66"/>
        <v>10.147843942505133</v>
      </c>
      <c r="H179" s="15">
        <f t="shared" si="57"/>
        <v>15.606</v>
      </c>
      <c r="I179" s="14">
        <f t="shared" si="67"/>
        <v>2.7378947368421052E-7</v>
      </c>
      <c r="J179" s="14">
        <f t="shared" si="68"/>
        <v>0.99898024120314521</v>
      </c>
      <c r="K179" s="14">
        <f t="shared" si="75"/>
        <v>4.4440736400863656E-6</v>
      </c>
      <c r="L179" s="14" t="str">
        <f t="shared" si="69"/>
        <v>Epidemic ongoing</v>
      </c>
      <c r="M179" s="14">
        <f t="shared" si="58"/>
        <v>4.799309889152187E-7</v>
      </c>
      <c r="N179" s="14">
        <f t="shared" si="76"/>
        <v>1.0153147232146997E-3</v>
      </c>
      <c r="O179" s="3">
        <f t="shared" si="59"/>
        <v>253.31219748492285</v>
      </c>
      <c r="P179" s="3">
        <f t="shared" si="60"/>
        <v>126.65609874246142</v>
      </c>
      <c r="Q179" s="38">
        <f t="shared" si="70"/>
        <v>25.331219748492288</v>
      </c>
      <c r="R179" s="38">
        <f t="shared" si="61"/>
        <v>126.65609874246142</v>
      </c>
      <c r="S179" s="38">
        <f t="shared" si="71"/>
        <v>1710126.6560987425</v>
      </c>
      <c r="T179" s="38">
        <f t="shared" si="72"/>
        <v>27.356066368167468</v>
      </c>
      <c r="U179" s="39">
        <f t="shared" si="73"/>
        <v>0.10799348250806479</v>
      </c>
      <c r="V179" s="38">
        <f t="shared" si="62"/>
        <v>5.0662439496984568</v>
      </c>
      <c r="W179" s="3">
        <f t="shared" si="63"/>
        <v>0</v>
      </c>
      <c r="X179" s="3">
        <f t="shared" si="64"/>
        <v>1.0132487899396914</v>
      </c>
      <c r="Y179" s="3">
        <f t="shared" si="82"/>
        <v>58126.251420722801</v>
      </c>
      <c r="Z179" s="3">
        <f t="shared" si="82"/>
        <v>29063.125710361401</v>
      </c>
      <c r="AA179" s="3">
        <f t="shared" si="77"/>
        <v>302699063.12571049</v>
      </c>
      <c r="AB179" s="3">
        <f t="shared" si="78"/>
        <v>6277.0261567147209</v>
      </c>
      <c r="AC179" s="3">
        <f t="shared" si="79"/>
        <v>1162.5250284144554</v>
      </c>
      <c r="AD179" s="3">
        <f t="shared" si="80"/>
        <v>232.50500568289127</v>
      </c>
    </row>
    <row r="180" spans="5:30" x14ac:dyDescent="0.55000000000000004">
      <c r="E180">
        <v>178</v>
      </c>
      <c r="F180">
        <f t="shared" si="65"/>
        <v>532.5</v>
      </c>
      <c r="G180">
        <f t="shared" si="66"/>
        <v>10.205338809034908</v>
      </c>
      <c r="H180" s="15">
        <f t="shared" si="57"/>
        <v>15.606</v>
      </c>
      <c r="I180" s="14">
        <f t="shared" si="67"/>
        <v>2.7378947368421052E-7</v>
      </c>
      <c r="J180" s="14">
        <f t="shared" si="68"/>
        <v>0.99897579744582166</v>
      </c>
      <c r="K180" s="14">
        <f t="shared" si="75"/>
        <v>4.4437573235578398E-6</v>
      </c>
      <c r="L180" s="14" t="str">
        <f t="shared" si="69"/>
        <v>Epidemic ongoing</v>
      </c>
      <c r="M180" s="14">
        <f t="shared" si="58"/>
        <v>4.7989683085301934E-7</v>
      </c>
      <c r="N180" s="14">
        <f t="shared" si="76"/>
        <v>1.0197587968547861E-3</v>
      </c>
      <c r="O180" s="3">
        <f t="shared" si="59"/>
        <v>253.29416744279686</v>
      </c>
      <c r="P180" s="3">
        <f t="shared" si="60"/>
        <v>126.64708372139843</v>
      </c>
      <c r="Q180" s="38">
        <f t="shared" si="70"/>
        <v>25.329416744279687</v>
      </c>
      <c r="R180" s="38">
        <f t="shared" si="61"/>
        <v>126.64708372139843</v>
      </c>
      <c r="S180" s="38">
        <f t="shared" si="71"/>
        <v>1710126.6470837214</v>
      </c>
      <c r="T180" s="38">
        <f t="shared" si="72"/>
        <v>27.354119358622103</v>
      </c>
      <c r="U180" s="39">
        <f t="shared" si="73"/>
        <v>0.10799348297192697</v>
      </c>
      <c r="V180" s="38">
        <f t="shared" si="62"/>
        <v>5.0658833488559374</v>
      </c>
      <c r="W180" s="3">
        <f t="shared" si="63"/>
        <v>0</v>
      </c>
      <c r="X180" s="3">
        <f t="shared" si="64"/>
        <v>1.0131766697711875</v>
      </c>
      <c r="Y180" s="3">
        <f t="shared" ref="Y180:Z195" si="83">O180+Y179</f>
        <v>58379.545588165602</v>
      </c>
      <c r="Z180" s="3">
        <f t="shared" si="83"/>
        <v>29189.772794082801</v>
      </c>
      <c r="AA180" s="3">
        <f t="shared" si="77"/>
        <v>304409189.77279419</v>
      </c>
      <c r="AB180" s="3">
        <f t="shared" si="78"/>
        <v>6304.3802760733433</v>
      </c>
      <c r="AC180" s="3">
        <f t="shared" si="79"/>
        <v>1167.5909117633114</v>
      </c>
      <c r="AD180" s="3">
        <f t="shared" si="80"/>
        <v>233.51818235266245</v>
      </c>
    </row>
    <row r="181" spans="5:30" x14ac:dyDescent="0.55000000000000004">
      <c r="E181">
        <v>179</v>
      </c>
      <c r="F181">
        <f t="shared" si="65"/>
        <v>535.5</v>
      </c>
      <c r="G181">
        <f t="shared" si="66"/>
        <v>10.262833675564682</v>
      </c>
      <c r="H181" s="15">
        <f t="shared" si="57"/>
        <v>15.606</v>
      </c>
      <c r="I181" s="14">
        <f t="shared" si="67"/>
        <v>2.7378947368421052E-7</v>
      </c>
      <c r="J181" s="14">
        <f t="shared" si="68"/>
        <v>0.99897135400385451</v>
      </c>
      <c r="K181" s="14">
        <f t="shared" si="75"/>
        <v>4.4434419671501857E-6</v>
      </c>
      <c r="L181" s="14" t="str">
        <f t="shared" si="69"/>
        <v>Epidemic ongoing</v>
      </c>
      <c r="M181" s="14">
        <f t="shared" si="58"/>
        <v>4.7986277647106787E-7</v>
      </c>
      <c r="N181" s="14">
        <f t="shared" si="76"/>
        <v>1.0242025541783439E-3</v>
      </c>
      <c r="O181" s="3">
        <f t="shared" si="59"/>
        <v>253.27619212756059</v>
      </c>
      <c r="P181" s="3">
        <f t="shared" si="60"/>
        <v>126.6380960637803</v>
      </c>
      <c r="Q181" s="38">
        <f t="shared" si="70"/>
        <v>25.327619212756062</v>
      </c>
      <c r="R181" s="38">
        <f t="shared" si="61"/>
        <v>126.6380960637803</v>
      </c>
      <c r="S181" s="38">
        <f t="shared" si="71"/>
        <v>1710126.6380960639</v>
      </c>
      <c r="T181" s="38">
        <f t="shared" si="72"/>
        <v>27.352178258850866</v>
      </c>
      <c r="U181" s="39">
        <f t="shared" si="73"/>
        <v>0.10799348343438121</v>
      </c>
      <c r="V181" s="38">
        <f t="shared" si="62"/>
        <v>5.0655238425512117</v>
      </c>
      <c r="W181" s="3">
        <f t="shared" si="63"/>
        <v>0</v>
      </c>
      <c r="X181" s="3">
        <f t="shared" si="64"/>
        <v>1.0131047685102423</v>
      </c>
      <c r="Y181" s="3">
        <f t="shared" si="83"/>
        <v>58632.821780293161</v>
      </c>
      <c r="Z181" s="3">
        <f t="shared" si="83"/>
        <v>29316.410890146581</v>
      </c>
      <c r="AA181" s="3">
        <f t="shared" si="77"/>
        <v>306119316.41089022</v>
      </c>
      <c r="AB181" s="3">
        <f t="shared" si="78"/>
        <v>6331.7324543321938</v>
      </c>
      <c r="AC181" s="3">
        <f t="shared" si="79"/>
        <v>1172.6564356058625</v>
      </c>
      <c r="AD181" s="3">
        <f t="shared" si="80"/>
        <v>234.53128712117268</v>
      </c>
    </row>
    <row r="182" spans="5:30" x14ac:dyDescent="0.55000000000000004">
      <c r="E182">
        <v>180</v>
      </c>
      <c r="F182">
        <f t="shared" si="65"/>
        <v>538.5</v>
      </c>
      <c r="G182">
        <f t="shared" si="66"/>
        <v>10.320328542094456</v>
      </c>
      <c r="H182" s="15">
        <f t="shared" si="57"/>
        <v>15.606</v>
      </c>
      <c r="I182" s="14">
        <f t="shared" si="67"/>
        <v>2.7378947368421052E-7</v>
      </c>
      <c r="J182" s="14">
        <f t="shared" si="68"/>
        <v>0.99896691087633871</v>
      </c>
      <c r="K182" s="14">
        <f t="shared" si="75"/>
        <v>4.4431275157963412E-6</v>
      </c>
      <c r="L182" s="14" t="str">
        <f t="shared" si="69"/>
        <v>Epidemic ongoing</v>
      </c>
      <c r="M182" s="14">
        <f t="shared" si="58"/>
        <v>4.7982881982284167E-7</v>
      </c>
      <c r="N182" s="14">
        <f t="shared" si="76"/>
        <v>1.0286459961454941E-3</v>
      </c>
      <c r="O182" s="3">
        <f t="shared" si="59"/>
        <v>253.25826840039144</v>
      </c>
      <c r="P182" s="3">
        <f t="shared" si="60"/>
        <v>126.62913420019572</v>
      </c>
      <c r="Q182" s="38">
        <f t="shared" si="70"/>
        <v>25.325826840039145</v>
      </c>
      <c r="R182" s="38">
        <f t="shared" si="61"/>
        <v>126.62913420019572</v>
      </c>
      <c r="S182" s="38">
        <f t="shared" si="71"/>
        <v>1710126.6291342003</v>
      </c>
      <c r="T182" s="38">
        <f t="shared" si="72"/>
        <v>27.350242729901971</v>
      </c>
      <c r="U182" s="39">
        <f t="shared" si="73"/>
        <v>0.10799348389550822</v>
      </c>
      <c r="V182" s="38">
        <f t="shared" si="62"/>
        <v>5.065165368007829</v>
      </c>
      <c r="W182" s="3">
        <f t="shared" si="63"/>
        <v>0</v>
      </c>
      <c r="X182" s="3">
        <f t="shared" si="64"/>
        <v>1.0130330736015658</v>
      </c>
      <c r="Y182" s="3">
        <f t="shared" si="83"/>
        <v>58886.080048693555</v>
      </c>
      <c r="Z182" s="3">
        <f t="shared" si="83"/>
        <v>29443.040024346777</v>
      </c>
      <c r="AA182" s="3">
        <f t="shared" si="77"/>
        <v>307829443.0400244</v>
      </c>
      <c r="AB182" s="3">
        <f t="shared" si="78"/>
        <v>6359.0826970620956</v>
      </c>
      <c r="AC182" s="3">
        <f t="shared" si="79"/>
        <v>1177.7216009738704</v>
      </c>
      <c r="AD182" s="3">
        <f t="shared" si="80"/>
        <v>235.54432019477426</v>
      </c>
    </row>
    <row r="183" spans="5:30" x14ac:dyDescent="0.55000000000000004">
      <c r="E183">
        <v>181</v>
      </c>
      <c r="F183">
        <f t="shared" si="65"/>
        <v>541.5</v>
      </c>
      <c r="G183">
        <f t="shared" si="66"/>
        <v>10.377823408624231</v>
      </c>
      <c r="H183" s="15">
        <f t="shared" si="57"/>
        <v>15.606</v>
      </c>
      <c r="I183" s="14">
        <f t="shared" si="67"/>
        <v>2.7378947368421052E-7</v>
      </c>
      <c r="J183" s="14">
        <f t="shared" si="68"/>
        <v>0.99896246806242117</v>
      </c>
      <c r="K183" s="14">
        <f t="shared" si="75"/>
        <v>4.4428139175378689E-6</v>
      </c>
      <c r="L183" s="14" t="str">
        <f t="shared" si="69"/>
        <v>Epidemic ongoing</v>
      </c>
      <c r="M183" s="14">
        <f t="shared" si="58"/>
        <v>4.7979495529750916E-7</v>
      </c>
      <c r="N183" s="14">
        <f t="shared" si="76"/>
        <v>1.0330891236612905E-3</v>
      </c>
      <c r="O183" s="3">
        <f t="shared" si="59"/>
        <v>253.24039329965854</v>
      </c>
      <c r="P183" s="3">
        <f t="shared" si="60"/>
        <v>126.62019664982927</v>
      </c>
      <c r="Q183" s="38">
        <f t="shared" si="70"/>
        <v>25.324039329965856</v>
      </c>
      <c r="R183" s="38">
        <f t="shared" si="61"/>
        <v>126.62019664982927</v>
      </c>
      <c r="S183" s="38">
        <f t="shared" si="71"/>
        <v>1710126.6201966498</v>
      </c>
      <c r="T183" s="38">
        <f t="shared" si="72"/>
        <v>27.348312451958023</v>
      </c>
      <c r="U183" s="39">
        <f t="shared" si="73"/>
        <v>0.10799348435538422</v>
      </c>
      <c r="V183" s="38">
        <f t="shared" si="62"/>
        <v>5.0648078659931706</v>
      </c>
      <c r="W183" s="3">
        <f t="shared" si="63"/>
        <v>0</v>
      </c>
      <c r="X183" s="3">
        <f t="shared" si="64"/>
        <v>1.0129615731986341</v>
      </c>
      <c r="Y183" s="3">
        <f t="shared" si="83"/>
        <v>59139.320441993215</v>
      </c>
      <c r="Z183" s="3">
        <f t="shared" si="83"/>
        <v>29569.660220996608</v>
      </c>
      <c r="AA183" s="3">
        <f t="shared" si="77"/>
        <v>309539569.66022104</v>
      </c>
      <c r="AB183" s="3">
        <f t="shared" si="78"/>
        <v>6386.4310095140536</v>
      </c>
      <c r="AC183" s="3">
        <f t="shared" si="79"/>
        <v>1182.7864088398635</v>
      </c>
      <c r="AD183" s="3">
        <f t="shared" si="80"/>
        <v>236.55728176797288</v>
      </c>
    </row>
    <row r="184" spans="5:30" x14ac:dyDescent="0.55000000000000004">
      <c r="E184">
        <v>182</v>
      </c>
      <c r="F184">
        <f t="shared" si="65"/>
        <v>544.5</v>
      </c>
      <c r="G184">
        <f t="shared" si="66"/>
        <v>10.435318275154003</v>
      </c>
      <c r="H184" s="15">
        <f t="shared" si="57"/>
        <v>15.606</v>
      </c>
      <c r="I184" s="14">
        <f t="shared" si="67"/>
        <v>2.7378947368421052E-7</v>
      </c>
      <c r="J184" s="14">
        <f t="shared" si="68"/>
        <v>0.99895802556129754</v>
      </c>
      <c r="K184" s="14">
        <f t="shared" si="75"/>
        <v>4.4425011236359779E-6</v>
      </c>
      <c r="L184" s="14" t="str">
        <f t="shared" si="69"/>
        <v>Epidemic ongoing</v>
      </c>
      <c r="M184" s="14">
        <f t="shared" si="58"/>
        <v>4.7976117763191838E-7</v>
      </c>
      <c r="N184" s="14">
        <f t="shared" si="76"/>
        <v>1.0375319375788283E-3</v>
      </c>
      <c r="O184" s="3">
        <f t="shared" si="59"/>
        <v>253.22256404725073</v>
      </c>
      <c r="P184" s="3">
        <f t="shared" si="60"/>
        <v>126.61128202362536</v>
      </c>
      <c r="Q184" s="38">
        <f t="shared" si="70"/>
        <v>25.322256404725074</v>
      </c>
      <c r="R184" s="38">
        <f t="shared" si="61"/>
        <v>126.61128202362536</v>
      </c>
      <c r="S184" s="38">
        <f t="shared" si="71"/>
        <v>1710126.6112820236</v>
      </c>
      <c r="T184" s="38">
        <f t="shared" si="72"/>
        <v>27.346387125019344</v>
      </c>
      <c r="U184" s="39">
        <f t="shared" si="73"/>
        <v>0.10799348481408068</v>
      </c>
      <c r="V184" s="38">
        <f t="shared" si="62"/>
        <v>5.0644512809450148</v>
      </c>
      <c r="W184" s="3">
        <f t="shared" si="63"/>
        <v>0</v>
      </c>
      <c r="X184" s="3">
        <f t="shared" si="64"/>
        <v>1.012890256189003</v>
      </c>
      <c r="Y184" s="3">
        <f t="shared" si="83"/>
        <v>59392.543006040469</v>
      </c>
      <c r="Z184" s="3">
        <f t="shared" si="83"/>
        <v>29696.271503020234</v>
      </c>
      <c r="AA184" s="3">
        <f t="shared" si="77"/>
        <v>311249696.27150309</v>
      </c>
      <c r="AB184" s="3">
        <f t="shared" si="78"/>
        <v>6413.7773966390732</v>
      </c>
      <c r="AC184" s="3">
        <f t="shared" si="79"/>
        <v>1187.8508601208084</v>
      </c>
      <c r="AD184" s="3">
        <f t="shared" si="80"/>
        <v>237.57017202416188</v>
      </c>
    </row>
    <row r="185" spans="5:30" x14ac:dyDescent="0.55000000000000004">
      <c r="E185">
        <v>183</v>
      </c>
      <c r="F185">
        <f t="shared" si="65"/>
        <v>547.5</v>
      </c>
      <c r="G185">
        <f t="shared" si="66"/>
        <v>10.492813141683778</v>
      </c>
      <c r="H185" s="15">
        <f t="shared" si="57"/>
        <v>15.606</v>
      </c>
      <c r="I185" s="14">
        <f t="shared" si="67"/>
        <v>2.7378947368421052E-7</v>
      </c>
      <c r="J185" s="14">
        <f t="shared" si="68"/>
        <v>0.99895358337220908</v>
      </c>
      <c r="K185" s="14">
        <f t="shared" si="75"/>
        <v>4.442189088460502E-6</v>
      </c>
      <c r="L185" s="14" t="str">
        <f t="shared" si="69"/>
        <v>Epidemic ongoing</v>
      </c>
      <c r="M185" s="14">
        <f t="shared" si="58"/>
        <v>4.7972748189860803E-7</v>
      </c>
      <c r="N185" s="14">
        <f t="shared" si="76"/>
        <v>1.0419744387024643E-3</v>
      </c>
      <c r="O185" s="3">
        <f t="shared" si="59"/>
        <v>253.20477804224862</v>
      </c>
      <c r="P185" s="3">
        <f t="shared" si="60"/>
        <v>126.60238902112431</v>
      </c>
      <c r="Q185" s="38">
        <f t="shared" si="70"/>
        <v>25.320477804224865</v>
      </c>
      <c r="R185" s="38">
        <f t="shared" si="61"/>
        <v>126.60238902112431</v>
      </c>
      <c r="S185" s="38">
        <f t="shared" si="71"/>
        <v>1710126.6023890211</v>
      </c>
      <c r="T185" s="38">
        <f t="shared" si="72"/>
        <v>27.344466468220659</v>
      </c>
      <c r="U185" s="39">
        <f t="shared" si="73"/>
        <v>0.10799348527166451</v>
      </c>
      <c r="V185" s="38">
        <f t="shared" si="62"/>
        <v>5.0640955608449723</v>
      </c>
      <c r="W185" s="3">
        <f t="shared" si="63"/>
        <v>0</v>
      </c>
      <c r="X185" s="3">
        <f t="shared" si="64"/>
        <v>1.0128191121689945</v>
      </c>
      <c r="Y185" s="3">
        <f t="shared" si="83"/>
        <v>59645.74778408272</v>
      </c>
      <c r="Z185" s="3">
        <f t="shared" si="83"/>
        <v>29822.87389204136</v>
      </c>
      <c r="AA185" s="3">
        <f t="shared" si="77"/>
        <v>312959822.87389213</v>
      </c>
      <c r="AB185" s="3">
        <f t="shared" si="78"/>
        <v>6441.1218631072943</v>
      </c>
      <c r="AC185" s="3">
        <f t="shared" si="79"/>
        <v>1192.9149556816533</v>
      </c>
      <c r="AD185" s="3">
        <f t="shared" si="80"/>
        <v>238.58299113633086</v>
      </c>
    </row>
    <row r="186" spans="5:30" x14ac:dyDescent="0.55000000000000004">
      <c r="E186">
        <v>184</v>
      </c>
      <c r="F186">
        <f t="shared" si="65"/>
        <v>550.5</v>
      </c>
      <c r="G186">
        <f t="shared" si="66"/>
        <v>10.550308008213552</v>
      </c>
      <c r="H186" s="15">
        <f t="shared" si="57"/>
        <v>15.606</v>
      </c>
      <c r="I186" s="14">
        <f t="shared" si="67"/>
        <v>2.7378947368421052E-7</v>
      </c>
      <c r="J186" s="14">
        <f t="shared" si="68"/>
        <v>0.99894914149444003</v>
      </c>
      <c r="K186" s="14">
        <f t="shared" si="75"/>
        <v>4.44187776904581E-6</v>
      </c>
      <c r="L186" s="14" t="str">
        <f t="shared" si="69"/>
        <v>Epidemic ongoing</v>
      </c>
      <c r="M186" s="14">
        <f t="shared" si="58"/>
        <v>4.7969386345785192E-7</v>
      </c>
      <c r="N186" s="14">
        <f t="shared" si="76"/>
        <v>1.0464166277909248E-3</v>
      </c>
      <c r="O186" s="3">
        <f t="shared" si="59"/>
        <v>253.18703283561118</v>
      </c>
      <c r="P186" s="3">
        <f t="shared" si="60"/>
        <v>126.59351641780559</v>
      </c>
      <c r="Q186" s="38">
        <f t="shared" si="70"/>
        <v>25.318703283561121</v>
      </c>
      <c r="R186" s="38">
        <f t="shared" si="61"/>
        <v>126.59351641780559</v>
      </c>
      <c r="S186" s="38">
        <f t="shared" si="71"/>
        <v>1710126.5935164178</v>
      </c>
      <c r="T186" s="38">
        <f t="shared" si="72"/>
        <v>27.342550217097561</v>
      </c>
      <c r="U186" s="39">
        <f t="shared" si="73"/>
        <v>0.10799348572819874</v>
      </c>
      <c r="V186" s="38">
        <f t="shared" si="62"/>
        <v>5.0637406567122234</v>
      </c>
      <c r="W186" s="3">
        <f t="shared" si="63"/>
        <v>0</v>
      </c>
      <c r="X186" s="3">
        <f t="shared" si="64"/>
        <v>1.0127481313424447</v>
      </c>
      <c r="Y186" s="3">
        <f t="shared" si="83"/>
        <v>59898.934816918329</v>
      </c>
      <c r="Z186" s="3">
        <f t="shared" si="83"/>
        <v>29949.467408459164</v>
      </c>
      <c r="AA186" s="3">
        <f t="shared" si="77"/>
        <v>314669949.46740854</v>
      </c>
      <c r="AB186" s="3">
        <f t="shared" si="78"/>
        <v>6468.4644133243919</v>
      </c>
      <c r="AC186" s="3">
        <f t="shared" si="79"/>
        <v>1197.9786963383656</v>
      </c>
      <c r="AD186" s="3">
        <f t="shared" si="80"/>
        <v>239.59573926767331</v>
      </c>
    </row>
    <row r="187" spans="5:30" x14ac:dyDescent="0.55000000000000004">
      <c r="E187">
        <v>185</v>
      </c>
      <c r="F187">
        <f t="shared" si="65"/>
        <v>553.5</v>
      </c>
      <c r="G187">
        <f t="shared" si="66"/>
        <v>10.607802874743326</v>
      </c>
      <c r="H187" s="15">
        <f t="shared" si="57"/>
        <v>15.606</v>
      </c>
      <c r="I187" s="14">
        <f t="shared" si="67"/>
        <v>2.7378947368421052E-7</v>
      </c>
      <c r="J187" s="14">
        <f t="shared" si="68"/>
        <v>0.99894469992731483</v>
      </c>
      <c r="K187" s="14">
        <f t="shared" si="75"/>
        <v>4.4415671252018285E-6</v>
      </c>
      <c r="L187" s="14" t="str">
        <f t="shared" si="69"/>
        <v>Epidemic ongoing</v>
      </c>
      <c r="M187" s="14">
        <f t="shared" si="58"/>
        <v>4.7966031796964741E-7</v>
      </c>
      <c r="N187" s="14">
        <f t="shared" si="76"/>
        <v>1.0508585055599706E-3</v>
      </c>
      <c r="O187" s="3">
        <f t="shared" si="59"/>
        <v>253.16932613650422</v>
      </c>
      <c r="P187" s="3">
        <f t="shared" si="60"/>
        <v>126.58466306825211</v>
      </c>
      <c r="Q187" s="38">
        <f t="shared" si="70"/>
        <v>25.316932613650422</v>
      </c>
      <c r="R187" s="38">
        <f t="shared" si="61"/>
        <v>126.58466306825211</v>
      </c>
      <c r="S187" s="38">
        <f t="shared" si="71"/>
        <v>1710126.5846630682</v>
      </c>
      <c r="T187" s="38">
        <f t="shared" si="72"/>
        <v>27.340638124269901</v>
      </c>
      <c r="U187" s="39">
        <f t="shared" si="73"/>
        <v>0.10799348618374224</v>
      </c>
      <c r="V187" s="38">
        <f t="shared" si="62"/>
        <v>5.0633865227300845</v>
      </c>
      <c r="W187" s="3">
        <f t="shared" si="63"/>
        <v>0</v>
      </c>
      <c r="X187" s="3">
        <f t="shared" si="64"/>
        <v>1.0126773045460169</v>
      </c>
      <c r="Y187" s="3">
        <f t="shared" si="83"/>
        <v>60152.104143054836</v>
      </c>
      <c r="Z187" s="3">
        <f t="shared" si="83"/>
        <v>30076.052071527418</v>
      </c>
      <c r="AA187" s="3">
        <f t="shared" si="77"/>
        <v>316380076.05207163</v>
      </c>
      <c r="AB187" s="3">
        <f t="shared" si="78"/>
        <v>6495.8050514486622</v>
      </c>
      <c r="AC187" s="3">
        <f t="shared" si="79"/>
        <v>1203.0420828610957</v>
      </c>
      <c r="AD187" s="3">
        <f t="shared" si="80"/>
        <v>240.60841657221931</v>
      </c>
    </row>
    <row r="188" spans="5:30" x14ac:dyDescent="0.55000000000000004">
      <c r="E188">
        <v>186</v>
      </c>
      <c r="F188">
        <f t="shared" si="65"/>
        <v>556.5</v>
      </c>
      <c r="G188">
        <f t="shared" si="66"/>
        <v>10.6652977412731</v>
      </c>
      <c r="H188" s="15">
        <f t="shared" si="57"/>
        <v>15.606</v>
      </c>
      <c r="I188" s="14">
        <f t="shared" si="67"/>
        <v>2.7378947368421052E-7</v>
      </c>
      <c r="J188" s="14">
        <f t="shared" si="68"/>
        <v>0.99894025867019576</v>
      </c>
      <c r="K188" s="14">
        <f t="shared" si="75"/>
        <v>4.4412571190699524E-6</v>
      </c>
      <c r="L188" s="14" t="str">
        <f t="shared" si="69"/>
        <v>Epidemic ongoing</v>
      </c>
      <c r="M188" s="14">
        <f t="shared" si="58"/>
        <v>4.7962684134576043E-7</v>
      </c>
      <c r="N188" s="14">
        <f t="shared" si="76"/>
        <v>1.0553000726851725E-3</v>
      </c>
      <c r="O188" s="3">
        <f t="shared" si="59"/>
        <v>253.15165578698728</v>
      </c>
      <c r="P188" s="3">
        <f t="shared" si="60"/>
        <v>126.57582789349364</v>
      </c>
      <c r="Q188" s="38">
        <f t="shared" si="70"/>
        <v>25.315165578698728</v>
      </c>
      <c r="R188" s="38">
        <f t="shared" si="61"/>
        <v>126.57582789349364</v>
      </c>
      <c r="S188" s="38">
        <f t="shared" si="71"/>
        <v>1710126.5758278936</v>
      </c>
      <c r="T188" s="38">
        <f t="shared" si="72"/>
        <v>27.338729956708342</v>
      </c>
      <c r="U188" s="39">
        <f t="shared" si="73"/>
        <v>0.10799348663835061</v>
      </c>
      <c r="V188" s="38">
        <f t="shared" si="62"/>
        <v>5.0630331157397457</v>
      </c>
      <c r="W188" s="3">
        <f t="shared" si="63"/>
        <v>0</v>
      </c>
      <c r="X188" s="3">
        <f t="shared" si="64"/>
        <v>1.0126066231479491</v>
      </c>
      <c r="Y188" s="3">
        <f t="shared" si="83"/>
        <v>60405.255798841827</v>
      </c>
      <c r="Z188" s="3">
        <f t="shared" si="83"/>
        <v>30202.627899420913</v>
      </c>
      <c r="AA188" s="3">
        <f t="shared" si="77"/>
        <v>318090202.62789953</v>
      </c>
      <c r="AB188" s="3">
        <f t="shared" si="78"/>
        <v>6523.1437814053706</v>
      </c>
      <c r="AC188" s="3">
        <f t="shared" si="79"/>
        <v>1208.1051159768354</v>
      </c>
      <c r="AD188" s="3">
        <f t="shared" si="80"/>
        <v>241.62102319536726</v>
      </c>
    </row>
    <row r="189" spans="5:30" x14ac:dyDescent="0.55000000000000004">
      <c r="E189">
        <v>187</v>
      </c>
      <c r="F189">
        <f t="shared" si="65"/>
        <v>559.5</v>
      </c>
      <c r="G189">
        <f t="shared" si="66"/>
        <v>10.722792607802875</v>
      </c>
      <c r="H189" s="15">
        <f t="shared" si="57"/>
        <v>15.606</v>
      </c>
      <c r="I189" s="14">
        <f t="shared" si="67"/>
        <v>2.7378947368421052E-7</v>
      </c>
      <c r="J189" s="14">
        <f t="shared" si="68"/>
        <v>0.99893581772248052</v>
      </c>
      <c r="K189" s="14">
        <f t="shared" si="75"/>
        <v>4.4409477152340671E-6</v>
      </c>
      <c r="L189" s="14" t="str">
        <f t="shared" si="69"/>
        <v>Epidemic ongoing</v>
      </c>
      <c r="M189" s="14">
        <f t="shared" si="58"/>
        <v>4.7959342976171346E-7</v>
      </c>
      <c r="N189" s="14">
        <f t="shared" si="76"/>
        <v>1.0597413298042424E-3</v>
      </c>
      <c r="O189" s="3">
        <f t="shared" si="59"/>
        <v>253.13401976834183</v>
      </c>
      <c r="P189" s="3">
        <f t="shared" si="60"/>
        <v>126.56700988417091</v>
      </c>
      <c r="Q189" s="38">
        <f t="shared" si="70"/>
        <v>25.313401976834186</v>
      </c>
      <c r="R189" s="38">
        <f t="shared" si="61"/>
        <v>126.56700988417091</v>
      </c>
      <c r="S189" s="38">
        <f t="shared" si="71"/>
        <v>1710126.5670098842</v>
      </c>
      <c r="T189" s="38">
        <f t="shared" si="72"/>
        <v>27.336825496417667</v>
      </c>
      <c r="U189" s="39">
        <f t="shared" si="73"/>
        <v>0.10799348709207574</v>
      </c>
      <c r="V189" s="38">
        <f t="shared" si="62"/>
        <v>5.0626803953668364</v>
      </c>
      <c r="W189" s="3">
        <f t="shared" si="63"/>
        <v>0</v>
      </c>
      <c r="X189" s="3">
        <f t="shared" si="64"/>
        <v>1.0125360790733673</v>
      </c>
      <c r="Y189" s="3">
        <f t="shared" si="83"/>
        <v>60658.389818610165</v>
      </c>
      <c r="Z189" s="3">
        <f t="shared" si="83"/>
        <v>30329.194909305083</v>
      </c>
      <c r="AA189" s="3">
        <f t="shared" si="77"/>
        <v>319800329.19490939</v>
      </c>
      <c r="AB189" s="3">
        <f t="shared" si="78"/>
        <v>6550.4806069017886</v>
      </c>
      <c r="AC189" s="3">
        <f t="shared" si="79"/>
        <v>1213.1677963722022</v>
      </c>
      <c r="AD189" s="3">
        <f t="shared" si="80"/>
        <v>242.63355927444061</v>
      </c>
    </row>
    <row r="190" spans="5:30" x14ac:dyDescent="0.55000000000000004">
      <c r="E190">
        <v>188</v>
      </c>
      <c r="F190">
        <f t="shared" si="65"/>
        <v>562.5</v>
      </c>
      <c r="G190">
        <f t="shared" si="66"/>
        <v>10.780287474332649</v>
      </c>
      <c r="H190" s="15">
        <f t="shared" si="57"/>
        <v>15.606</v>
      </c>
      <c r="I190" s="14">
        <f t="shared" si="67"/>
        <v>2.7378947368421052E-7</v>
      </c>
      <c r="J190" s="14">
        <f t="shared" si="68"/>
        <v>0.99893137708360014</v>
      </c>
      <c r="K190" s="14">
        <f t="shared" si="75"/>
        <v>4.4406388803874819E-6</v>
      </c>
      <c r="L190" s="14" t="str">
        <f t="shared" si="69"/>
        <v>Epidemic ongoing</v>
      </c>
      <c r="M190" s="14">
        <f t="shared" si="58"/>
        <v>4.7956007962081931E-7</v>
      </c>
      <c r="N190" s="14">
        <f t="shared" si="76"/>
        <v>1.0641822775194765E-3</v>
      </c>
      <c r="O190" s="3">
        <f t="shared" si="59"/>
        <v>253.11641618208648</v>
      </c>
      <c r="P190" s="3">
        <f t="shared" si="60"/>
        <v>126.55820809104324</v>
      </c>
      <c r="Q190" s="38">
        <f t="shared" si="70"/>
        <v>25.31164161820865</v>
      </c>
      <c r="R190" s="38">
        <f t="shared" si="61"/>
        <v>126.55820809104324</v>
      </c>
      <c r="S190" s="38">
        <f t="shared" si="71"/>
        <v>1710126.558208091</v>
      </c>
      <c r="T190" s="38">
        <f t="shared" si="72"/>
        <v>27.334924538386701</v>
      </c>
      <c r="U190" s="39">
        <f t="shared" si="73"/>
        <v>0.10799348754496645</v>
      </c>
      <c r="V190" s="38">
        <f t="shared" si="62"/>
        <v>5.0623283236417294</v>
      </c>
      <c r="W190" s="3">
        <f t="shared" si="63"/>
        <v>0</v>
      </c>
      <c r="X190" s="3">
        <f t="shared" si="64"/>
        <v>1.0124656647283459</v>
      </c>
      <c r="Y190" s="3">
        <f t="shared" si="83"/>
        <v>60911.50623479225</v>
      </c>
      <c r="Z190" s="3">
        <f t="shared" si="83"/>
        <v>30455.753117396125</v>
      </c>
      <c r="AA190" s="3">
        <f t="shared" si="77"/>
        <v>321510455.7531175</v>
      </c>
      <c r="AB190" s="3">
        <f t="shared" si="78"/>
        <v>6577.8155314401756</v>
      </c>
      <c r="AC190" s="3">
        <f t="shared" si="79"/>
        <v>1218.2301246958439</v>
      </c>
      <c r="AD190" s="3">
        <f t="shared" si="80"/>
        <v>243.64602493916897</v>
      </c>
    </row>
    <row r="191" spans="5:30" x14ac:dyDescent="0.55000000000000004">
      <c r="E191">
        <v>189</v>
      </c>
      <c r="F191">
        <f t="shared" si="65"/>
        <v>565.5</v>
      </c>
      <c r="G191">
        <f t="shared" si="66"/>
        <v>10.837782340862423</v>
      </c>
      <c r="H191" s="15">
        <f t="shared" si="57"/>
        <v>15.606</v>
      </c>
      <c r="I191" s="14">
        <f t="shared" si="67"/>
        <v>2.7378947368421052E-7</v>
      </c>
      <c r="J191" s="14">
        <f t="shared" si="68"/>
        <v>0.99892693675301691</v>
      </c>
      <c r="K191" s="14">
        <f t="shared" si="75"/>
        <v>4.4403305832219075E-6</v>
      </c>
      <c r="L191" s="14" t="str">
        <f t="shared" si="69"/>
        <v>Epidemic ongoing</v>
      </c>
      <c r="M191" s="14">
        <f t="shared" si="58"/>
        <v>4.7952678754219214E-7</v>
      </c>
      <c r="N191" s="14">
        <f t="shared" si="76"/>
        <v>1.068622916399864E-3</v>
      </c>
      <c r="O191" s="3">
        <f t="shared" si="59"/>
        <v>253.09884324364873</v>
      </c>
      <c r="P191" s="3">
        <f t="shared" si="60"/>
        <v>126.54942162182437</v>
      </c>
      <c r="Q191" s="38">
        <f t="shared" si="70"/>
        <v>25.309884324364873</v>
      </c>
      <c r="R191" s="38">
        <f t="shared" si="61"/>
        <v>126.54942162182437</v>
      </c>
      <c r="S191" s="38">
        <f t="shared" si="71"/>
        <v>1710126.5494216217</v>
      </c>
      <c r="T191" s="38">
        <f t="shared" si="72"/>
        <v>27.333026889904954</v>
      </c>
      <c r="U191" s="39">
        <f t="shared" si="73"/>
        <v>0.1079934879970687</v>
      </c>
      <c r="V191" s="38">
        <f t="shared" si="62"/>
        <v>5.0619768648729746</v>
      </c>
      <c r="W191" s="3">
        <f t="shared" si="63"/>
        <v>0</v>
      </c>
      <c r="X191" s="3">
        <f t="shared" si="64"/>
        <v>1.0123953729745949</v>
      </c>
      <c r="Y191" s="3">
        <f t="shared" si="83"/>
        <v>61164.6050780359</v>
      </c>
      <c r="Z191" s="3">
        <f t="shared" si="83"/>
        <v>30582.30253901795</v>
      </c>
      <c r="AA191" s="3">
        <f t="shared" si="77"/>
        <v>323220582.30253911</v>
      </c>
      <c r="AB191" s="3">
        <f t="shared" si="78"/>
        <v>6605.148558330081</v>
      </c>
      <c r="AC191" s="3">
        <f t="shared" si="79"/>
        <v>1223.2921015607169</v>
      </c>
      <c r="AD191" s="3">
        <f t="shared" si="80"/>
        <v>244.65842031214356</v>
      </c>
    </row>
    <row r="192" spans="5:30" x14ac:dyDescent="0.55000000000000004">
      <c r="E192">
        <v>190</v>
      </c>
      <c r="F192">
        <f t="shared" si="65"/>
        <v>568.5</v>
      </c>
      <c r="G192">
        <f t="shared" si="66"/>
        <v>10.895277207392198</v>
      </c>
      <c r="H192" s="15">
        <f t="shared" si="57"/>
        <v>15.606</v>
      </c>
      <c r="I192" s="14">
        <f t="shared" si="67"/>
        <v>2.7378947368421052E-7</v>
      </c>
      <c r="J192" s="14">
        <f t="shared" si="68"/>
        <v>0.99892249673022249</v>
      </c>
      <c r="K192" s="14">
        <f t="shared" si="75"/>
        <v>4.4400227944274562E-6</v>
      </c>
      <c r="L192" s="14" t="str">
        <f t="shared" si="69"/>
        <v>Epidemic ongoing</v>
      </c>
      <c r="M192" s="14">
        <f t="shared" si="58"/>
        <v>4.7949355036074723E-7</v>
      </c>
      <c r="N192" s="14">
        <f t="shared" si="76"/>
        <v>1.0730632469830859E-3</v>
      </c>
      <c r="O192" s="3">
        <f t="shared" si="59"/>
        <v>253.08129928236499</v>
      </c>
      <c r="P192" s="3">
        <f t="shared" si="60"/>
        <v>126.5406496411825</v>
      </c>
      <c r="Q192" s="38">
        <f t="shared" si="70"/>
        <v>25.3081299282365</v>
      </c>
      <c r="R192" s="38">
        <f t="shared" si="61"/>
        <v>126.5406496411825</v>
      </c>
      <c r="S192" s="38">
        <f t="shared" si="71"/>
        <v>1710126.5406496411</v>
      </c>
      <c r="T192" s="38">
        <f t="shared" si="72"/>
        <v>27.331132370562592</v>
      </c>
      <c r="U192" s="39">
        <f t="shared" si="73"/>
        <v>0.10799348844842546</v>
      </c>
      <c r="V192" s="38">
        <f t="shared" si="62"/>
        <v>5.0616259856473</v>
      </c>
      <c r="W192" s="3">
        <f t="shared" si="63"/>
        <v>0</v>
      </c>
      <c r="X192" s="3">
        <f t="shared" si="64"/>
        <v>1.01232519712946</v>
      </c>
      <c r="Y192" s="3">
        <f t="shared" si="83"/>
        <v>61417.686377318263</v>
      </c>
      <c r="Z192" s="3">
        <f t="shared" si="83"/>
        <v>30708.843188659132</v>
      </c>
      <c r="AA192" s="3">
        <f t="shared" si="77"/>
        <v>324930708.84318876</v>
      </c>
      <c r="AB192" s="3">
        <f t="shared" si="78"/>
        <v>6632.4796907006439</v>
      </c>
      <c r="AC192" s="3">
        <f t="shared" si="79"/>
        <v>1228.3537275463641</v>
      </c>
      <c r="AD192" s="3">
        <f t="shared" si="80"/>
        <v>245.67074550927302</v>
      </c>
    </row>
    <row r="193" spans="5:30" x14ac:dyDescent="0.55000000000000004">
      <c r="E193">
        <v>191</v>
      </c>
      <c r="F193">
        <f t="shared" si="65"/>
        <v>571.5</v>
      </c>
      <c r="G193">
        <f t="shared" si="66"/>
        <v>10.952772073921972</v>
      </c>
      <c r="H193" s="15">
        <f t="shared" si="57"/>
        <v>15.606</v>
      </c>
      <c r="I193" s="14">
        <f t="shared" si="67"/>
        <v>2.7378947368421052E-7</v>
      </c>
      <c r="J193" s="14">
        <f t="shared" si="68"/>
        <v>0.99891805701473591</v>
      </c>
      <c r="K193" s="14">
        <f t="shared" si="75"/>
        <v>4.4397154865816191E-6</v>
      </c>
      <c r="L193" s="14" t="str">
        <f t="shared" si="69"/>
        <v>Epidemic ongoing</v>
      </c>
      <c r="M193" s="14">
        <f t="shared" si="58"/>
        <v>4.7946036511521208E-7</v>
      </c>
      <c r="N193" s="14">
        <f t="shared" si="76"/>
        <v>1.0775032697775133E-3</v>
      </c>
      <c r="O193" s="3">
        <f t="shared" si="59"/>
        <v>253.0637827351523</v>
      </c>
      <c r="P193" s="3">
        <f t="shared" si="60"/>
        <v>126.53189136757615</v>
      </c>
      <c r="Q193" s="38">
        <f t="shared" si="70"/>
        <v>25.306378273515232</v>
      </c>
      <c r="R193" s="38">
        <f t="shared" si="61"/>
        <v>126.53189136757615</v>
      </c>
      <c r="S193" s="38">
        <f t="shared" si="71"/>
        <v>1710126.5318913676</v>
      </c>
      <c r="T193" s="38">
        <f t="shared" si="72"/>
        <v>27.32924081156709</v>
      </c>
      <c r="U193" s="39">
        <f t="shared" si="73"/>
        <v>0.10799348889907694</v>
      </c>
      <c r="V193" s="38">
        <f t="shared" si="62"/>
        <v>5.0612756547030457</v>
      </c>
      <c r="W193" s="3">
        <f t="shared" si="63"/>
        <v>0</v>
      </c>
      <c r="X193" s="3">
        <f t="shared" si="64"/>
        <v>1.0122551309406091</v>
      </c>
      <c r="Y193" s="3">
        <f t="shared" si="83"/>
        <v>61670.750160053416</v>
      </c>
      <c r="Z193" s="3">
        <f t="shared" si="83"/>
        <v>30835.375080026708</v>
      </c>
      <c r="AA193" s="3">
        <f t="shared" si="77"/>
        <v>326640835.37508011</v>
      </c>
      <c r="AB193" s="3">
        <f t="shared" si="78"/>
        <v>6659.8089315122106</v>
      </c>
      <c r="AC193" s="3">
        <f t="shared" si="79"/>
        <v>1233.4150032010671</v>
      </c>
      <c r="AD193" s="3">
        <f t="shared" si="80"/>
        <v>246.68300064021363</v>
      </c>
    </row>
    <row r="194" spans="5:30" x14ac:dyDescent="0.55000000000000004">
      <c r="E194">
        <v>192</v>
      </c>
      <c r="F194">
        <f t="shared" si="65"/>
        <v>574.5</v>
      </c>
      <c r="G194">
        <f t="shared" si="66"/>
        <v>11.010266940451745</v>
      </c>
      <c r="H194" s="15">
        <f t="shared" si="57"/>
        <v>15.606</v>
      </c>
      <c r="I194" s="14">
        <f t="shared" si="67"/>
        <v>2.7378947368421052E-7</v>
      </c>
      <c r="J194" s="14">
        <f t="shared" si="68"/>
        <v>0.99891361760610209</v>
      </c>
      <c r="K194" s="14">
        <f t="shared" si="75"/>
        <v>4.4394086338161998E-6</v>
      </c>
      <c r="L194" s="14" t="str">
        <f t="shared" si="69"/>
        <v>Epidemic ongoing</v>
      </c>
      <c r="M194" s="14">
        <f t="shared" si="58"/>
        <v>4.7942722901215959E-7</v>
      </c>
      <c r="N194" s="14">
        <f t="shared" si="76"/>
        <v>1.0819429852640949E-3</v>
      </c>
      <c r="O194" s="3">
        <f t="shared" si="59"/>
        <v>253.04629212752337</v>
      </c>
      <c r="P194" s="3">
        <f t="shared" si="60"/>
        <v>126.52314606376169</v>
      </c>
      <c r="Q194" s="38">
        <f t="shared" si="70"/>
        <v>25.304629212752339</v>
      </c>
      <c r="R194" s="38">
        <f t="shared" si="61"/>
        <v>126.52314606376169</v>
      </c>
      <c r="S194" s="38">
        <f t="shared" si="71"/>
        <v>1710126.5231460638</v>
      </c>
      <c r="T194" s="38">
        <f t="shared" si="72"/>
        <v>27.327352053693094</v>
      </c>
      <c r="U194" s="39">
        <f t="shared" si="73"/>
        <v>0.10799348934906108</v>
      </c>
      <c r="V194" s="38">
        <f t="shared" si="62"/>
        <v>5.0609258425504677</v>
      </c>
      <c r="W194" s="3">
        <f t="shared" si="63"/>
        <v>0</v>
      </c>
      <c r="X194" s="3">
        <f t="shared" si="64"/>
        <v>1.0121851685100935</v>
      </c>
      <c r="Y194" s="3">
        <f t="shared" si="83"/>
        <v>61923.796452180941</v>
      </c>
      <c r="Z194" s="3">
        <f t="shared" si="83"/>
        <v>30961.89822609047</v>
      </c>
      <c r="AA194" s="3">
        <f t="shared" si="77"/>
        <v>328350961.8982262</v>
      </c>
      <c r="AB194" s="3">
        <f t="shared" si="78"/>
        <v>6687.1362835659038</v>
      </c>
      <c r="AC194" s="3">
        <f t="shared" si="79"/>
        <v>1238.4759290436175</v>
      </c>
      <c r="AD194" s="3">
        <f t="shared" si="80"/>
        <v>247.69518580872372</v>
      </c>
    </row>
    <row r="195" spans="5:30" x14ac:dyDescent="0.55000000000000004">
      <c r="E195">
        <v>193</v>
      </c>
      <c r="F195">
        <f t="shared" si="65"/>
        <v>577.5</v>
      </c>
      <c r="G195">
        <f t="shared" si="66"/>
        <v>11.067761806981519</v>
      </c>
      <c r="H195" s="15">
        <f t="shared" ref="H195:H205" si="84">IF(F195&lt;$C$10,IF(F195&lt;$C$9,$C$8*$C$4*$C$3,$C$8*$C$4*$C$3*(1-$C$19)),IF(F195&lt;$C$9,$C$8*$C$4*$C$23,$C$8*$C$4*$C$23*(1-$C$19)))</f>
        <v>15.606</v>
      </c>
      <c r="I195" s="14">
        <f t="shared" si="67"/>
        <v>2.7378947368421052E-7</v>
      </c>
      <c r="J195" s="14">
        <f t="shared" si="68"/>
        <v>0.99890917850389027</v>
      </c>
      <c r="K195" s="14">
        <f t="shared" si="75"/>
        <v>4.439102211817314E-6</v>
      </c>
      <c r="L195" s="14" t="str">
        <f t="shared" si="69"/>
        <v>Epidemic ongoing</v>
      </c>
      <c r="M195" s="14">
        <f t="shared" ref="M195:M205" si="85">K195*U195</f>
        <v>4.7939413942600795E-7</v>
      </c>
      <c r="N195" s="14">
        <f t="shared" si="76"/>
        <v>1.0863823938979111E-3</v>
      </c>
      <c r="O195" s="3">
        <f t="shared" ref="O195:O205" si="86">K195*$D$6</f>
        <v>253.02882607358691</v>
      </c>
      <c r="P195" s="3">
        <f t="shared" ref="P195:P205" si="87">O195*(1-$C$5)</f>
        <v>126.51441303679346</v>
      </c>
      <c r="Q195" s="38">
        <f t="shared" si="70"/>
        <v>25.302882607358693</v>
      </c>
      <c r="R195" s="38">
        <f t="shared" ref="R195:R205" si="88">O195*$C$5</f>
        <v>126.51441303679346</v>
      </c>
      <c r="S195" s="38">
        <f t="shared" si="71"/>
        <v>1710126.5144130369</v>
      </c>
      <c r="T195" s="38">
        <f t="shared" si="72"/>
        <v>27.325465947282456</v>
      </c>
      <c r="U195" s="39">
        <f t="shared" si="73"/>
        <v>0.10799348979841351</v>
      </c>
      <c r="V195" s="38">
        <f t="shared" ref="V195:V205" si="89">P195*$C$14</f>
        <v>5.060576521471738</v>
      </c>
      <c r="W195" s="3">
        <f t="shared" ref="W195:W205" si="90">IF(V195&gt;($C$6*1000000*$C$15),V195-($C$6*1000000*$C$15),0)</f>
        <v>0</v>
      </c>
      <c r="X195" s="3">
        <f t="shared" ref="X195:X205" si="91">((V195-W195)*$C$16)+(W195*$C$17)</f>
        <v>1.0121153042943476</v>
      </c>
      <c r="Y195" s="3">
        <f t="shared" si="83"/>
        <v>62176.825278254524</v>
      </c>
      <c r="Z195" s="3">
        <f t="shared" si="83"/>
        <v>31088.412639127262</v>
      </c>
      <c r="AA195" s="3">
        <f t="shared" si="77"/>
        <v>330061088.41263926</v>
      </c>
      <c r="AB195" s="3">
        <f t="shared" si="78"/>
        <v>6714.4617495131861</v>
      </c>
      <c r="AC195" s="3">
        <f t="shared" si="79"/>
        <v>1243.5365055650893</v>
      </c>
      <c r="AD195" s="3">
        <f t="shared" si="80"/>
        <v>248.70730111301808</v>
      </c>
    </row>
    <row r="196" spans="5:30" x14ac:dyDescent="0.55000000000000004">
      <c r="E196">
        <v>194</v>
      </c>
      <c r="F196">
        <f t="shared" ref="F196:F205" si="92">(E196-0.5)*$C$4</f>
        <v>580.5</v>
      </c>
      <c r="G196">
        <f t="shared" ref="G196:G205" si="93">F196*7/365.25</f>
        <v>11.125256673511293</v>
      </c>
      <c r="H196" s="15">
        <f t="shared" si="84"/>
        <v>15.606</v>
      </c>
      <c r="I196" s="14">
        <f t="shared" ref="I196:I205" si="94">H196/$D$6</f>
        <v>2.7378947368421052E-7</v>
      </c>
      <c r="J196" s="14">
        <f t="shared" ref="J196:J205" si="95">IF(AND(F195&gt;$C$10,F195&lt;$C$12),(J195-I195)*((1-K195+(M195*$C$20))^$C$23),(J195-I195)*((1-K195+(M195*$C$20))^$C$3))</f>
        <v>0.99890473970769234</v>
      </c>
      <c r="K196" s="14">
        <f t="shared" si="75"/>
        <v>4.4387961979364121E-6</v>
      </c>
      <c r="L196" s="14" t="str">
        <f t="shared" ref="L196:L205" si="96">IF(K196*$D$6&lt;0.1,"Eliminated",IF(K196*$D$6&lt;1,"Possibly eliminated",IF(K196*$D$6&lt;10,"Approaching elimination", "Epidemic ongoing")))</f>
        <v>Epidemic ongoing</v>
      </c>
      <c r="M196" s="14">
        <f t="shared" si="85"/>
        <v>4.793610939110099E-7</v>
      </c>
      <c r="N196" s="14">
        <f t="shared" si="76"/>
        <v>1.0908214961097285E-3</v>
      </c>
      <c r="O196" s="3">
        <f t="shared" si="86"/>
        <v>253.0113832823755</v>
      </c>
      <c r="P196" s="3">
        <f t="shared" si="87"/>
        <v>126.50569164118775</v>
      </c>
      <c r="Q196" s="38">
        <f t="shared" ref="Q196:Q205" si="97">P196*$C$13</f>
        <v>25.301138328237553</v>
      </c>
      <c r="R196" s="38">
        <f t="shared" si="88"/>
        <v>126.50569164118775</v>
      </c>
      <c r="S196" s="38">
        <f t="shared" ref="S196:S205" si="98">($D$6*$C$7*$C$4)+P196</f>
        <v>1710126.5056916412</v>
      </c>
      <c r="T196" s="38">
        <f t="shared" ref="T196:T205" si="99">IF(($D$18*$C$4)&gt;Q196,Q196+((($D$18*$C$4)-Q196)*(P196-Q196)/S196),$D$18*$C$4)</f>
        <v>27.32358235292757</v>
      </c>
      <c r="U196" s="39">
        <f t="shared" ref="U196:U205" si="100">IF(O196&gt;0.1,T196/O196,0)</f>
        <v>0.10799349024716746</v>
      </c>
      <c r="V196" s="38">
        <f t="shared" si="89"/>
        <v>5.0602276656475098</v>
      </c>
      <c r="W196" s="3">
        <f t="shared" si="90"/>
        <v>0</v>
      </c>
      <c r="X196" s="3">
        <f t="shared" si="91"/>
        <v>1.012045533129502</v>
      </c>
      <c r="Y196" s="3">
        <f t="shared" ref="Y196:Z205" si="101">O196+Y195</f>
        <v>62429.836661536901</v>
      </c>
      <c r="Z196" s="3">
        <f t="shared" si="101"/>
        <v>31214.918330768451</v>
      </c>
      <c r="AA196" s="3">
        <f t="shared" si="77"/>
        <v>331771214.91833091</v>
      </c>
      <c r="AB196" s="3">
        <f t="shared" si="78"/>
        <v>6741.7853318661137</v>
      </c>
      <c r="AC196" s="3">
        <f t="shared" si="79"/>
        <v>1248.5967332307368</v>
      </c>
      <c r="AD196" s="3">
        <f t="shared" si="80"/>
        <v>249.71934664614759</v>
      </c>
    </row>
    <row r="197" spans="5:30" x14ac:dyDescent="0.55000000000000004">
      <c r="E197">
        <v>195</v>
      </c>
      <c r="F197">
        <f t="shared" si="92"/>
        <v>583.5</v>
      </c>
      <c r="G197">
        <f t="shared" si="93"/>
        <v>11.182751540041068</v>
      </c>
      <c r="H197" s="15">
        <f t="shared" si="84"/>
        <v>15.606</v>
      </c>
      <c r="I197" s="14">
        <f t="shared" si="94"/>
        <v>2.7378947368421052E-7</v>
      </c>
      <c r="J197" s="14">
        <f t="shared" si="95"/>
        <v>0.99890030121712159</v>
      </c>
      <c r="K197" s="14">
        <f t="shared" ref="K197:K205" si="102">IF(L196="Eliminated",0,J196-J197)</f>
        <v>4.4384905707461897E-6</v>
      </c>
      <c r="L197" s="14" t="str">
        <f t="shared" si="96"/>
        <v>Epidemic ongoing</v>
      </c>
      <c r="M197" s="14">
        <f t="shared" si="85"/>
        <v>4.7932809015329671E-7</v>
      </c>
      <c r="N197" s="14">
        <f t="shared" ref="N197:N205" si="103">N196+K196</f>
        <v>1.0952602923076649E-3</v>
      </c>
      <c r="O197" s="3">
        <f t="shared" si="86"/>
        <v>252.99396253253281</v>
      </c>
      <c r="P197" s="3">
        <f t="shared" si="87"/>
        <v>126.4969812662664</v>
      </c>
      <c r="Q197" s="38">
        <f t="shared" si="97"/>
        <v>25.299396253253281</v>
      </c>
      <c r="R197" s="38">
        <f t="shared" si="88"/>
        <v>126.4969812662664</v>
      </c>
      <c r="S197" s="38">
        <f t="shared" si="98"/>
        <v>1710126.4969812662</v>
      </c>
      <c r="T197" s="38">
        <f t="shared" si="99"/>
        <v>27.321701138737911</v>
      </c>
      <c r="U197" s="39">
        <f t="shared" si="100"/>
        <v>0.10799349069535435</v>
      </c>
      <c r="V197" s="38">
        <f t="shared" si="89"/>
        <v>5.0598792506506562</v>
      </c>
      <c r="W197" s="3">
        <f t="shared" si="90"/>
        <v>0</v>
      </c>
      <c r="X197" s="3">
        <f t="shared" si="91"/>
        <v>1.0119758501301312</v>
      </c>
      <c r="Y197" s="3">
        <f t="shared" si="101"/>
        <v>62682.830624069436</v>
      </c>
      <c r="Z197" s="3">
        <f t="shared" si="101"/>
        <v>31341.415312034718</v>
      </c>
      <c r="AA197" s="3">
        <f t="shared" ref="AA197:AA205" si="104">S197+AA196</f>
        <v>333481341.41531217</v>
      </c>
      <c r="AB197" s="3">
        <f t="shared" si="78"/>
        <v>6769.1070330048515</v>
      </c>
      <c r="AC197" s="3">
        <f t="shared" si="79"/>
        <v>1253.6566124813876</v>
      </c>
      <c r="AD197" s="3">
        <f t="shared" si="80"/>
        <v>250.73132249627773</v>
      </c>
    </row>
    <row r="198" spans="5:30" x14ac:dyDescent="0.55000000000000004">
      <c r="E198">
        <v>196</v>
      </c>
      <c r="F198">
        <f t="shared" si="92"/>
        <v>586.5</v>
      </c>
      <c r="G198">
        <f t="shared" si="93"/>
        <v>11.240246406570842</v>
      </c>
      <c r="H198" s="15">
        <f t="shared" si="84"/>
        <v>15.606</v>
      </c>
      <c r="I198" s="14">
        <f t="shared" si="94"/>
        <v>2.7378947368421052E-7</v>
      </c>
      <c r="J198" s="14">
        <f t="shared" si="95"/>
        <v>0.99889586303181155</v>
      </c>
      <c r="K198" s="14">
        <f t="shared" si="102"/>
        <v>4.4381853100405877E-6</v>
      </c>
      <c r="L198" s="14" t="str">
        <f t="shared" si="96"/>
        <v>Epidemic ongoing</v>
      </c>
      <c r="M198" s="14">
        <f t="shared" si="85"/>
        <v>4.7929512597087785E-7</v>
      </c>
      <c r="N198" s="14">
        <f t="shared" si="103"/>
        <v>1.0996987828784111E-3</v>
      </c>
      <c r="O198" s="3">
        <f t="shared" si="86"/>
        <v>252.97656267231349</v>
      </c>
      <c r="P198" s="3">
        <f t="shared" si="87"/>
        <v>126.48828133615675</v>
      </c>
      <c r="Q198" s="38">
        <f t="shared" si="97"/>
        <v>25.29765626723135</v>
      </c>
      <c r="R198" s="38">
        <f t="shared" si="88"/>
        <v>126.48828133615675</v>
      </c>
      <c r="S198" s="38">
        <f t="shared" si="98"/>
        <v>1710126.4882813361</v>
      </c>
      <c r="T198" s="38">
        <f t="shared" si="99"/>
        <v>27.31982218034004</v>
      </c>
      <c r="U198" s="39">
        <f t="shared" si="100"/>
        <v>0.10799349114300383</v>
      </c>
      <c r="V198" s="38">
        <f t="shared" si="89"/>
        <v>5.05953125344627</v>
      </c>
      <c r="W198" s="3">
        <f t="shared" si="90"/>
        <v>0</v>
      </c>
      <c r="X198" s="3">
        <f t="shared" si="91"/>
        <v>1.011906250689254</v>
      </c>
      <c r="Y198" s="3">
        <f t="shared" si="101"/>
        <v>62935.807186741753</v>
      </c>
      <c r="Z198" s="3">
        <f t="shared" si="101"/>
        <v>31467.903593370876</v>
      </c>
      <c r="AA198" s="3">
        <f t="shared" si="104"/>
        <v>335191467.90359348</v>
      </c>
      <c r="AB198" s="3">
        <f t="shared" si="78"/>
        <v>6796.4268551851919</v>
      </c>
      <c r="AC198" s="3">
        <f t="shared" si="79"/>
        <v>1258.7161437348338</v>
      </c>
      <c r="AD198" s="3">
        <f t="shared" si="80"/>
        <v>251.74322874696699</v>
      </c>
    </row>
    <row r="199" spans="5:30" x14ac:dyDescent="0.55000000000000004">
      <c r="E199">
        <v>197</v>
      </c>
      <c r="F199">
        <f t="shared" si="92"/>
        <v>589.5</v>
      </c>
      <c r="G199">
        <f t="shared" si="93"/>
        <v>11.297741273100616</v>
      </c>
      <c r="H199" s="15">
        <f t="shared" si="84"/>
        <v>15.606</v>
      </c>
      <c r="I199" s="14">
        <f t="shared" si="94"/>
        <v>2.7378947368421052E-7</v>
      </c>
      <c r="J199" s="14">
        <f t="shared" si="95"/>
        <v>0.99889142515141427</v>
      </c>
      <c r="K199" s="14">
        <f t="shared" si="102"/>
        <v>4.4378803972788816E-6</v>
      </c>
      <c r="L199" s="14" t="str">
        <f t="shared" si="96"/>
        <v>Epidemic ongoing</v>
      </c>
      <c r="M199" s="14">
        <f t="shared" si="85"/>
        <v>4.7926219936159773E-7</v>
      </c>
      <c r="N199" s="14">
        <f t="shared" si="103"/>
        <v>1.1041369681884516E-3</v>
      </c>
      <c r="O199" s="3">
        <f t="shared" si="86"/>
        <v>252.95918264489626</v>
      </c>
      <c r="P199" s="3">
        <f t="shared" si="87"/>
        <v>126.47959132244813</v>
      </c>
      <c r="Q199" s="38">
        <f t="shared" si="97"/>
        <v>25.295918264489629</v>
      </c>
      <c r="R199" s="38">
        <f t="shared" si="88"/>
        <v>126.47959132244813</v>
      </c>
      <c r="S199" s="38">
        <f t="shared" si="98"/>
        <v>1710126.4795913224</v>
      </c>
      <c r="T199" s="38">
        <f t="shared" si="99"/>
        <v>27.31794536361107</v>
      </c>
      <c r="U199" s="39">
        <f t="shared" si="100"/>
        <v>0.10799349159014307</v>
      </c>
      <c r="V199" s="38">
        <f t="shared" si="89"/>
        <v>5.059183652897925</v>
      </c>
      <c r="W199" s="3">
        <f t="shared" si="90"/>
        <v>0</v>
      </c>
      <c r="X199" s="3">
        <f t="shared" si="91"/>
        <v>1.011836730579585</v>
      </c>
      <c r="Y199" s="3">
        <f t="shared" si="101"/>
        <v>63188.766369386649</v>
      </c>
      <c r="Z199" s="3">
        <f t="shared" si="101"/>
        <v>31594.383184693324</v>
      </c>
      <c r="AA199" s="3">
        <f t="shared" si="104"/>
        <v>336901594.38318479</v>
      </c>
      <c r="AB199" s="3">
        <f t="shared" si="78"/>
        <v>6823.7448005488031</v>
      </c>
      <c r="AC199" s="3">
        <f t="shared" si="79"/>
        <v>1263.7753273877317</v>
      </c>
      <c r="AD199" s="3">
        <f t="shared" si="80"/>
        <v>252.75506547754657</v>
      </c>
    </row>
    <row r="200" spans="5:30" x14ac:dyDescent="0.55000000000000004">
      <c r="E200">
        <v>198</v>
      </c>
      <c r="F200">
        <f t="shared" si="92"/>
        <v>592.5</v>
      </c>
      <c r="G200">
        <f t="shared" si="93"/>
        <v>11.35523613963039</v>
      </c>
      <c r="H200" s="15">
        <f t="shared" si="84"/>
        <v>15.606</v>
      </c>
      <c r="I200" s="14">
        <f t="shared" si="94"/>
        <v>2.7378947368421052E-7</v>
      </c>
      <c r="J200" s="14">
        <f t="shared" si="95"/>
        <v>0.99888698757559957</v>
      </c>
      <c r="K200" s="14">
        <f t="shared" si="102"/>
        <v>4.4375758146975031E-6</v>
      </c>
      <c r="L200" s="14" t="str">
        <f t="shared" si="96"/>
        <v>Epidemic ongoing</v>
      </c>
      <c r="M200" s="14">
        <f t="shared" si="85"/>
        <v>4.7922930840722275E-7</v>
      </c>
      <c r="N200" s="14">
        <f t="shared" si="103"/>
        <v>1.1085748485857305E-3</v>
      </c>
      <c r="O200" s="3">
        <f t="shared" si="86"/>
        <v>252.94182143775768</v>
      </c>
      <c r="P200" s="3">
        <f t="shared" si="87"/>
        <v>126.47091071887884</v>
      </c>
      <c r="Q200" s="38">
        <f t="shared" si="97"/>
        <v>25.294182143775771</v>
      </c>
      <c r="R200" s="38">
        <f t="shared" si="88"/>
        <v>126.47091071887884</v>
      </c>
      <c r="S200" s="38">
        <f t="shared" si="98"/>
        <v>1710126.4709107189</v>
      </c>
      <c r="T200" s="38">
        <f t="shared" si="99"/>
        <v>27.316070579211697</v>
      </c>
      <c r="U200" s="39">
        <f t="shared" si="100"/>
        <v>0.10799349203679813</v>
      </c>
      <c r="V200" s="38">
        <f t="shared" si="89"/>
        <v>5.0588364287551535</v>
      </c>
      <c r="W200" s="3">
        <f t="shared" si="90"/>
        <v>0</v>
      </c>
      <c r="X200" s="3">
        <f t="shared" si="91"/>
        <v>1.0117672857510307</v>
      </c>
      <c r="Y200" s="3">
        <f t="shared" si="101"/>
        <v>63441.708190824407</v>
      </c>
      <c r="Z200" s="3">
        <f t="shared" si="101"/>
        <v>31720.854095412204</v>
      </c>
      <c r="AA200" s="3">
        <f t="shared" si="104"/>
        <v>338611720.85409552</v>
      </c>
      <c r="AB200" s="3">
        <f t="shared" si="78"/>
        <v>6851.0608711280147</v>
      </c>
      <c r="AC200" s="3">
        <f t="shared" si="79"/>
        <v>1268.8341638164868</v>
      </c>
      <c r="AD200" s="3">
        <f t="shared" si="80"/>
        <v>253.7668327632976</v>
      </c>
    </row>
    <row r="201" spans="5:30" x14ac:dyDescent="0.55000000000000004">
      <c r="E201">
        <v>199</v>
      </c>
      <c r="F201">
        <f t="shared" si="92"/>
        <v>595.5</v>
      </c>
      <c r="G201">
        <f t="shared" si="93"/>
        <v>11.412731006160165</v>
      </c>
      <c r="H201" s="15">
        <f t="shared" si="84"/>
        <v>15.606</v>
      </c>
      <c r="I201" s="14">
        <f t="shared" si="94"/>
        <v>2.7378947368421052E-7</v>
      </c>
      <c r="J201" s="14">
        <f t="shared" si="95"/>
        <v>0.99888255030405404</v>
      </c>
      <c r="K201" s="14">
        <f t="shared" si="102"/>
        <v>4.4372715455320844E-6</v>
      </c>
      <c r="L201" s="14" t="str">
        <f t="shared" si="96"/>
        <v>Epidemic ongoing</v>
      </c>
      <c r="M201" s="14">
        <f t="shared" si="85"/>
        <v>4.7919645129742031E-7</v>
      </c>
      <c r="N201" s="14">
        <f t="shared" si="103"/>
        <v>1.113012424400428E-3</v>
      </c>
      <c r="O201" s="3">
        <f t="shared" si="86"/>
        <v>252.92447809532882</v>
      </c>
      <c r="P201" s="3">
        <f t="shared" si="87"/>
        <v>126.46223904766441</v>
      </c>
      <c r="Q201" s="38">
        <f t="shared" si="97"/>
        <v>25.292447809532884</v>
      </c>
      <c r="R201" s="38">
        <f t="shared" si="88"/>
        <v>126.46223904766441</v>
      </c>
      <c r="S201" s="38">
        <f t="shared" si="98"/>
        <v>1710126.4622390477</v>
      </c>
      <c r="T201" s="38">
        <f t="shared" si="99"/>
        <v>27.314197723952962</v>
      </c>
      <c r="U201" s="39">
        <f t="shared" si="100"/>
        <v>0.10799349248299356</v>
      </c>
      <c r="V201" s="38">
        <f t="shared" si="89"/>
        <v>5.0584895619065762</v>
      </c>
      <c r="W201" s="3">
        <f t="shared" si="90"/>
        <v>0</v>
      </c>
      <c r="X201" s="3">
        <f t="shared" si="91"/>
        <v>1.0116979123813152</v>
      </c>
      <c r="Y201" s="3">
        <f t="shared" si="101"/>
        <v>63694.632668919738</v>
      </c>
      <c r="Z201" s="3">
        <f t="shared" si="101"/>
        <v>31847.316334459869</v>
      </c>
      <c r="AA201" s="3">
        <f t="shared" si="104"/>
        <v>340321847.31633455</v>
      </c>
      <c r="AB201" s="3">
        <f t="shared" si="78"/>
        <v>6878.3750688519676</v>
      </c>
      <c r="AC201" s="3">
        <f t="shared" si="79"/>
        <v>1273.8926533783933</v>
      </c>
      <c r="AD201" s="3">
        <f t="shared" si="80"/>
        <v>254.77853067567892</v>
      </c>
    </row>
    <row r="202" spans="5:30" x14ac:dyDescent="0.55000000000000004">
      <c r="E202">
        <v>200</v>
      </c>
      <c r="F202">
        <f t="shared" si="92"/>
        <v>598.5</v>
      </c>
      <c r="G202">
        <f t="shared" si="93"/>
        <v>11.470225872689939</v>
      </c>
      <c r="H202" s="15">
        <f t="shared" si="84"/>
        <v>15.606</v>
      </c>
      <c r="I202" s="14">
        <f t="shared" si="94"/>
        <v>2.7378947368421052E-7</v>
      </c>
      <c r="J202" s="14">
        <f t="shared" si="95"/>
        <v>0.99887811333647958</v>
      </c>
      <c r="K202" s="14">
        <f t="shared" si="102"/>
        <v>4.4369675744615478E-6</v>
      </c>
      <c r="L202" s="14" t="str">
        <f t="shared" si="96"/>
        <v>Epidemic ongoing</v>
      </c>
      <c r="M202" s="14">
        <f t="shared" si="85"/>
        <v>4.7916362637771442E-7</v>
      </c>
      <c r="N202" s="14">
        <f t="shared" si="103"/>
        <v>1.1174496959459601E-3</v>
      </c>
      <c r="O202" s="3">
        <f t="shared" si="86"/>
        <v>252.90715174430824</v>
      </c>
      <c r="P202" s="3">
        <f t="shared" si="87"/>
        <v>126.45357587215412</v>
      </c>
      <c r="Q202" s="38">
        <f t="shared" si="97"/>
        <v>25.290715174430826</v>
      </c>
      <c r="R202" s="38">
        <f t="shared" si="88"/>
        <v>126.45357587215412</v>
      </c>
      <c r="S202" s="38">
        <f t="shared" si="98"/>
        <v>1710126.4535758721</v>
      </c>
      <c r="T202" s="38">
        <f t="shared" si="99"/>
        <v>27.312326703529727</v>
      </c>
      <c r="U202" s="39">
        <f t="shared" si="100"/>
        <v>0.10799349292875186</v>
      </c>
      <c r="V202" s="38">
        <f t="shared" si="89"/>
        <v>5.0581430348861645</v>
      </c>
      <c r="W202" s="3">
        <f t="shared" si="90"/>
        <v>0</v>
      </c>
      <c r="X202" s="3">
        <f t="shared" si="91"/>
        <v>1.0116286069772329</v>
      </c>
      <c r="Y202" s="3">
        <f t="shared" si="101"/>
        <v>63947.539820664046</v>
      </c>
      <c r="Z202" s="3">
        <f t="shared" si="101"/>
        <v>31973.769910332023</v>
      </c>
      <c r="AA202" s="3">
        <f t="shared" si="104"/>
        <v>342031973.7699104</v>
      </c>
      <c r="AB202" s="3">
        <f t="shared" si="78"/>
        <v>6905.6873955554975</v>
      </c>
      <c r="AC202" s="3">
        <f t="shared" si="79"/>
        <v>1278.9507964132795</v>
      </c>
      <c r="AD202" s="3">
        <f t="shared" si="80"/>
        <v>255.79015928265616</v>
      </c>
    </row>
    <row r="203" spans="5:30" x14ac:dyDescent="0.55000000000000004">
      <c r="E203">
        <v>201</v>
      </c>
      <c r="F203">
        <f t="shared" si="92"/>
        <v>601.5</v>
      </c>
      <c r="G203">
        <f t="shared" si="93"/>
        <v>11.527720739219713</v>
      </c>
      <c r="H203" s="15">
        <f t="shared" si="84"/>
        <v>15.606</v>
      </c>
      <c r="I203" s="14">
        <f t="shared" si="94"/>
        <v>2.7378947368421052E-7</v>
      </c>
      <c r="J203" s="14">
        <f t="shared" si="95"/>
        <v>0.99887367667259286</v>
      </c>
      <c r="K203" s="14">
        <f t="shared" si="102"/>
        <v>4.4366638867199271E-6</v>
      </c>
      <c r="L203" s="14" t="str">
        <f t="shared" si="96"/>
        <v>Epidemic ongoing</v>
      </c>
      <c r="M203" s="14">
        <f t="shared" si="85"/>
        <v>4.791308320535737E-7</v>
      </c>
      <c r="N203" s="14">
        <f t="shared" si="103"/>
        <v>1.1218866635204217E-3</v>
      </c>
      <c r="O203" s="3">
        <f t="shared" si="86"/>
        <v>252.88984154303586</v>
      </c>
      <c r="P203" s="3">
        <f t="shared" si="87"/>
        <v>126.44492077151793</v>
      </c>
      <c r="Q203" s="38">
        <f t="shared" si="97"/>
        <v>25.288984154303588</v>
      </c>
      <c r="R203" s="38">
        <f t="shared" si="88"/>
        <v>126.44492077151793</v>
      </c>
      <c r="S203" s="38">
        <f t="shared" si="98"/>
        <v>1710126.4449207715</v>
      </c>
      <c r="T203" s="38">
        <f t="shared" si="99"/>
        <v>27.310457427053699</v>
      </c>
      <c r="U203" s="39">
        <f t="shared" si="100"/>
        <v>0.1079934933740947</v>
      </c>
      <c r="V203" s="38">
        <f t="shared" si="89"/>
        <v>5.0577968308607169</v>
      </c>
      <c r="W203" s="3">
        <f t="shared" si="90"/>
        <v>0</v>
      </c>
      <c r="X203" s="3">
        <f t="shared" si="91"/>
        <v>1.0115593661721434</v>
      </c>
      <c r="Y203" s="3">
        <f t="shared" si="101"/>
        <v>64200.429662207083</v>
      </c>
      <c r="Z203" s="3">
        <f t="shared" si="101"/>
        <v>32100.214831103542</v>
      </c>
      <c r="AA203" s="3">
        <f t="shared" si="104"/>
        <v>343742100.21483117</v>
      </c>
      <c r="AB203" s="3">
        <f t="shared" si="78"/>
        <v>6932.9978529825512</v>
      </c>
      <c r="AC203" s="3">
        <f t="shared" si="79"/>
        <v>1284.0085932441402</v>
      </c>
      <c r="AD203" s="3">
        <f t="shared" si="80"/>
        <v>256.80171864882828</v>
      </c>
    </row>
    <row r="204" spans="5:30" x14ac:dyDescent="0.55000000000000004">
      <c r="E204">
        <v>202</v>
      </c>
      <c r="F204">
        <f t="shared" si="92"/>
        <v>604.5</v>
      </c>
      <c r="G204">
        <f t="shared" si="93"/>
        <v>11.585215605749486</v>
      </c>
      <c r="H204" s="15">
        <f t="shared" si="84"/>
        <v>15.606</v>
      </c>
      <c r="I204" s="14">
        <f t="shared" si="94"/>
        <v>2.7378947368421052E-7</v>
      </c>
      <c r="J204" s="14">
        <f t="shared" si="95"/>
        <v>0.99886924031212421</v>
      </c>
      <c r="K204" s="14">
        <f t="shared" si="102"/>
        <v>4.436360468651479E-6</v>
      </c>
      <c r="L204" s="14" t="str">
        <f t="shared" si="96"/>
        <v>Epidemic ongoing</v>
      </c>
      <c r="M204" s="14">
        <f t="shared" si="85"/>
        <v>4.7909806685035604E-7</v>
      </c>
      <c r="N204" s="14">
        <f t="shared" si="103"/>
        <v>1.1263233274071416E-3</v>
      </c>
      <c r="O204" s="3">
        <f t="shared" si="86"/>
        <v>252.87254671313431</v>
      </c>
      <c r="P204" s="3">
        <f t="shared" si="87"/>
        <v>126.43627335656716</v>
      </c>
      <c r="Q204" s="38">
        <f t="shared" si="97"/>
        <v>25.287254671313434</v>
      </c>
      <c r="R204" s="38">
        <f t="shared" si="88"/>
        <v>126.43627335656716</v>
      </c>
      <c r="S204" s="38">
        <f t="shared" si="98"/>
        <v>1710126.4362733567</v>
      </c>
      <c r="T204" s="38">
        <f t="shared" si="99"/>
        <v>27.308589810470295</v>
      </c>
      <c r="U204" s="39">
        <f t="shared" si="100"/>
        <v>0.10799349381904207</v>
      </c>
      <c r="V204" s="38">
        <f t="shared" si="89"/>
        <v>5.0574509342626861</v>
      </c>
      <c r="W204" s="3">
        <f t="shared" si="90"/>
        <v>0</v>
      </c>
      <c r="X204" s="3">
        <f t="shared" si="91"/>
        <v>1.0114901868525372</v>
      </c>
      <c r="Y204" s="3">
        <f t="shared" si="101"/>
        <v>64453.30220892022</v>
      </c>
      <c r="Z204" s="3">
        <f t="shared" si="101"/>
        <v>32226.65110446011</v>
      </c>
      <c r="AA204" s="3">
        <f t="shared" si="104"/>
        <v>345452226.65110451</v>
      </c>
      <c r="AB204" s="3">
        <f t="shared" si="78"/>
        <v>6960.3064427930212</v>
      </c>
      <c r="AC204" s="3">
        <f t="shared" si="79"/>
        <v>1289.066044178403</v>
      </c>
      <c r="AD204" s="3">
        <f t="shared" si="80"/>
        <v>257.81320883568083</v>
      </c>
    </row>
    <row r="205" spans="5:30" x14ac:dyDescent="0.55000000000000004">
      <c r="E205">
        <v>203</v>
      </c>
      <c r="F205">
        <f t="shared" si="92"/>
        <v>607.5</v>
      </c>
      <c r="G205">
        <f t="shared" si="93"/>
        <v>11.64271047227926</v>
      </c>
      <c r="H205" s="15">
        <f t="shared" si="84"/>
        <v>15.606</v>
      </c>
      <c r="I205" s="14">
        <f t="shared" si="94"/>
        <v>2.7378947368421052E-7</v>
      </c>
      <c r="J205" s="14">
        <f t="shared" si="95"/>
        <v>0.99886480425481683</v>
      </c>
      <c r="K205" s="14">
        <f t="shared" si="102"/>
        <v>4.4360573073776166E-6</v>
      </c>
      <c r="L205" s="14" t="str">
        <f t="shared" si="96"/>
        <v>Epidemic ongoing</v>
      </c>
      <c r="M205" s="14">
        <f t="shared" si="85"/>
        <v>4.7906532937734239E-7</v>
      </c>
      <c r="N205" s="14">
        <f t="shared" si="103"/>
        <v>1.1307596878757931E-3</v>
      </c>
      <c r="O205" s="3">
        <f t="shared" si="86"/>
        <v>252.85526652052414</v>
      </c>
      <c r="P205" s="3">
        <f t="shared" si="87"/>
        <v>126.42763326026207</v>
      </c>
      <c r="Q205" s="38">
        <f t="shared" si="97"/>
        <v>25.285526652052415</v>
      </c>
      <c r="R205" s="38">
        <f t="shared" si="88"/>
        <v>126.42763326026207</v>
      </c>
      <c r="S205" s="38">
        <f t="shared" si="98"/>
        <v>1710126.4276332604</v>
      </c>
      <c r="T205" s="38">
        <f t="shared" si="99"/>
        <v>27.306723774508519</v>
      </c>
      <c r="U205" s="39">
        <f t="shared" si="100"/>
        <v>0.10799349426361284</v>
      </c>
      <c r="V205" s="38">
        <f t="shared" si="89"/>
        <v>5.0571053304104829</v>
      </c>
      <c r="W205" s="3">
        <f t="shared" si="90"/>
        <v>0</v>
      </c>
      <c r="X205" s="3">
        <f t="shared" si="91"/>
        <v>1.0114210660820966</v>
      </c>
      <c r="Y205" s="3">
        <f t="shared" si="101"/>
        <v>64706.157475440741</v>
      </c>
      <c r="Z205" s="3">
        <f t="shared" si="101"/>
        <v>32353.078737720371</v>
      </c>
      <c r="AA205" s="3">
        <f t="shared" si="104"/>
        <v>347162353.0787378</v>
      </c>
      <c r="AB205" s="3">
        <f t="shared" si="78"/>
        <v>6987.6131665675293</v>
      </c>
      <c r="AC205" s="3">
        <f t="shared" si="79"/>
        <v>1294.1231495088134</v>
      </c>
      <c r="AD205" s="3">
        <f t="shared" si="80"/>
        <v>258.82462990176293</v>
      </c>
    </row>
    <row r="206" spans="5:30" x14ac:dyDescent="0.55000000000000004">
      <c r="E206" s="21" t="s">
        <v>26</v>
      </c>
      <c r="F206" s="21"/>
      <c r="G206" s="21"/>
      <c r="H206" s="21"/>
      <c r="I206" s="21"/>
      <c r="J206" s="16">
        <f>J205</f>
        <v>0.99886480425481683</v>
      </c>
      <c r="K206" s="16">
        <f>K205</f>
        <v>4.4360573073776166E-6</v>
      </c>
      <c r="L206" s="16" t="str">
        <f>L205</f>
        <v>Epidemic ongoing</v>
      </c>
      <c r="M206" s="16">
        <f>M205</f>
        <v>4.7906532937734239E-7</v>
      </c>
      <c r="N206" s="16">
        <f>N205</f>
        <v>1.1307596878757931E-3</v>
      </c>
      <c r="O206" s="12">
        <f>SUM(O3:O205)</f>
        <v>64706.157475440741</v>
      </c>
      <c r="P206" s="12">
        <f t="shared" ref="P206:X206" si="105">SUM(P3:P205)</f>
        <v>32353.078737720371</v>
      </c>
      <c r="Q206" s="12">
        <f t="shared" si="105"/>
        <v>6470.6157475440768</v>
      </c>
      <c r="R206" s="12">
        <f t="shared" si="105"/>
        <v>32353.078737720371</v>
      </c>
      <c r="S206" s="12">
        <f t="shared" si="105"/>
        <v>347162353.0787378</v>
      </c>
      <c r="T206" s="12">
        <f t="shared" si="105"/>
        <v>6987.6131665675293</v>
      </c>
      <c r="U206" s="12">
        <f t="shared" si="105"/>
        <v>21.922335236837121</v>
      </c>
      <c r="V206" s="12">
        <f t="shared" si="105"/>
        <v>1294.1231495088134</v>
      </c>
      <c r="W206" s="12">
        <f t="shared" si="105"/>
        <v>0</v>
      </c>
      <c r="X206" s="12">
        <f t="shared" si="105"/>
        <v>258.82462990176293</v>
      </c>
      <c r="Y206" s="12">
        <f t="shared" ref="Y206:AC206" si="106">Y205</f>
        <v>64706.157475440741</v>
      </c>
      <c r="Z206" s="12">
        <f t="shared" si="106"/>
        <v>32353.078737720371</v>
      </c>
      <c r="AA206" s="12">
        <f t="shared" si="106"/>
        <v>347162353.0787378</v>
      </c>
      <c r="AB206" s="12">
        <f t="shared" si="106"/>
        <v>6987.6131665675293</v>
      </c>
      <c r="AC206" s="12">
        <f t="shared" si="106"/>
        <v>1294.1231495088134</v>
      </c>
      <c r="AD206" s="12">
        <f>AD205</f>
        <v>258.82462990176293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1A715-EA50-4B4E-AA5B-8E149B50957F}">
  <dimension ref="A1:AP206"/>
  <sheetViews>
    <sheetView topLeftCell="A24" zoomScale="85" zoomScaleNormal="85" workbookViewId="0">
      <selection activeCell="D36" sqref="D36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8" width="10.41796875" customWidth="1"/>
    <col min="9" max="11" width="12.9453125" customWidth="1"/>
    <col min="12" max="12" width="22.62890625" customWidth="1"/>
    <col min="13" max="13" width="15.05078125" customWidth="1"/>
    <col min="14" max="14" width="15.83984375" customWidth="1"/>
    <col min="15" max="15" width="12.1015625" style="3" customWidth="1"/>
    <col min="16" max="17" width="13.7890625" style="3" customWidth="1"/>
    <col min="18" max="18" width="13.3671875" style="3" customWidth="1"/>
    <col min="19" max="19" width="12.578125" style="3" customWidth="1"/>
    <col min="20" max="20" width="12.47265625" style="3" customWidth="1"/>
    <col min="21" max="21" width="14.3671875" style="3" customWidth="1"/>
    <col min="22" max="24" width="10.578125" style="3" customWidth="1"/>
    <col min="25" max="27" width="16.05078125" style="3" customWidth="1"/>
    <col min="28" max="30" width="15.83984375" style="3" customWidth="1"/>
  </cols>
  <sheetData>
    <row r="1" spans="1:42" x14ac:dyDescent="0.55000000000000004">
      <c r="A1" s="18" t="s">
        <v>35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</row>
    <row r="2" spans="1:42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69</v>
      </c>
      <c r="H2" s="4" t="s">
        <v>30</v>
      </c>
      <c r="I2" s="4" t="s">
        <v>32</v>
      </c>
      <c r="J2" s="6" t="s">
        <v>36</v>
      </c>
      <c r="K2" s="6" t="s">
        <v>25</v>
      </c>
      <c r="L2" s="6" t="s">
        <v>41</v>
      </c>
      <c r="M2" s="6" t="s">
        <v>28</v>
      </c>
      <c r="N2" s="6" t="s">
        <v>40</v>
      </c>
      <c r="O2" s="5" t="s">
        <v>9</v>
      </c>
      <c r="P2" s="5" t="s">
        <v>10</v>
      </c>
      <c r="Q2" s="37" t="s">
        <v>66</v>
      </c>
      <c r="R2" s="37" t="s">
        <v>11</v>
      </c>
      <c r="S2" s="37" t="s">
        <v>17</v>
      </c>
      <c r="T2" s="37" t="s">
        <v>12</v>
      </c>
      <c r="U2" s="37" t="s">
        <v>16</v>
      </c>
      <c r="V2" s="37" t="s">
        <v>13</v>
      </c>
      <c r="W2" s="5" t="s">
        <v>19</v>
      </c>
      <c r="X2" s="5" t="s">
        <v>21</v>
      </c>
      <c r="Y2" s="5" t="s">
        <v>14</v>
      </c>
      <c r="Z2" s="5" t="s">
        <v>23</v>
      </c>
      <c r="AA2" s="5" t="s">
        <v>43</v>
      </c>
      <c r="AB2" s="5" t="s">
        <v>15</v>
      </c>
      <c r="AC2" s="5" t="s">
        <v>24</v>
      </c>
      <c r="AD2" s="5" t="s">
        <v>22</v>
      </c>
      <c r="AI2"/>
      <c r="AJ2"/>
      <c r="AK2"/>
      <c r="AL2"/>
      <c r="AM2"/>
      <c r="AN2"/>
      <c r="AO2"/>
      <c r="AP2"/>
    </row>
    <row r="3" spans="1:42" x14ac:dyDescent="0.55000000000000004">
      <c r="A3" t="s">
        <v>2</v>
      </c>
      <c r="C3" s="7">
        <v>4</v>
      </c>
      <c r="E3">
        <v>1</v>
      </c>
      <c r="F3">
        <f>(E3-0.5)*$C$4</f>
        <v>1.5</v>
      </c>
      <c r="G3">
        <f>F3*7/365.25</f>
        <v>2.8747433264887063E-2</v>
      </c>
      <c r="H3" s="15">
        <f t="shared" ref="H3:H66" si="0">IF(F3&lt;$C$10,IF(F3&lt;$C$9,$C$8*$C$4*$C$3,$C$8*$C$4*$C$3*(1-$C$19)),IF(F3&lt;$C$9,$C$8*$C$4*$C$23,$C$8*$C$4*$C$23*(1-$C$19)))</f>
        <v>60</v>
      </c>
      <c r="I3" s="14">
        <f>H3/$D$6</f>
        <v>1.0526315789473683E-6</v>
      </c>
      <c r="J3" s="14">
        <f>1-$I$3</f>
        <v>0.9999989473684211</v>
      </c>
      <c r="K3" s="14">
        <f>1-J3</f>
        <v>1.0526315789016749E-6</v>
      </c>
      <c r="L3" s="14" t="str">
        <f>IF(K3*$D$6&lt;0.1,"Eliminated",IF(K3*$D$6&lt;1,"Possibly eliminated",IF(K3*$D$6&lt;10,"Approaching elimination", "Epidemic ongoing")))</f>
        <v>Epidemic ongoing</v>
      </c>
      <c r="M3" s="14">
        <f t="shared" ref="M3:M66" si="1">K3*U3</f>
        <v>1.1368258543447119E-7</v>
      </c>
      <c r="N3" s="14">
        <v>0</v>
      </c>
      <c r="O3" s="3">
        <f t="shared" ref="O3:O66" si="2">K3*$D$6</f>
        <v>59.99999999739547</v>
      </c>
      <c r="P3" s="3">
        <f t="shared" ref="P3:P66" si="3">O3*(1-$C$5)</f>
        <v>29.999999998697735</v>
      </c>
      <c r="Q3" s="38">
        <f>P3*$C$13</f>
        <v>5.999999999739547</v>
      </c>
      <c r="R3" s="38">
        <f t="shared" ref="R3:R66" si="4">O3*$C$5</f>
        <v>29.999999998697735</v>
      </c>
      <c r="S3" s="38">
        <f>($D$6*$C$7*$C$4)+P3</f>
        <v>1710029.9999999986</v>
      </c>
      <c r="T3" s="38">
        <f>IF(($D$18*$C$4)&gt;Q3,Q3+((($D$18*$C$4)-Q3)*(P3-Q3)/S3),$D$18*$C$4)</f>
        <v>6.4799073697648586</v>
      </c>
      <c r="U3" s="39">
        <f>IF(O3&gt;0.1,T3/O3,0)</f>
        <v>0.10799845616743572</v>
      </c>
      <c r="V3" s="38">
        <f t="shared" ref="V3:V66" si="5">P3*$C$14</f>
        <v>1.1999999999479094</v>
      </c>
      <c r="W3" s="3">
        <f t="shared" ref="W3:W66" si="6">IF(V3&gt;($C$6*1000000*$C$15),V3-($C$6*1000000*$C$15),0)</f>
        <v>0</v>
      </c>
      <c r="X3" s="3">
        <f t="shared" ref="X3:X66" si="7">((V3-W3)*$C$16)+(W3*$C$17)</f>
        <v>0.23999999998958188</v>
      </c>
      <c r="Y3" s="3">
        <f>O3</f>
        <v>59.99999999739547</v>
      </c>
      <c r="Z3" s="3">
        <f>P3</f>
        <v>29.999999998697735</v>
      </c>
      <c r="AA3" s="3">
        <f>S3</f>
        <v>1710029.9999999986</v>
      </c>
      <c r="AB3" s="3">
        <f>T3</f>
        <v>6.4799073697648586</v>
      </c>
      <c r="AC3" s="3">
        <f>V3</f>
        <v>1.1999999999479094</v>
      </c>
      <c r="AD3" s="3">
        <f>X3</f>
        <v>0.23999999998958188</v>
      </c>
    </row>
    <row r="4" spans="1:42" x14ac:dyDescent="0.55000000000000004">
      <c r="A4" t="s">
        <v>4</v>
      </c>
      <c r="C4" s="8">
        <v>3</v>
      </c>
      <c r="E4">
        <v>2</v>
      </c>
      <c r="F4">
        <f t="shared" ref="F4:F67" si="8">(E4-0.5)*$C$4</f>
        <v>4.5</v>
      </c>
      <c r="G4">
        <f t="shared" ref="G4:G67" si="9">F4*7/365.25</f>
        <v>8.6242299794661192E-2</v>
      </c>
      <c r="H4" s="15">
        <f t="shared" si="0"/>
        <v>0</v>
      </c>
      <c r="I4" s="14">
        <f t="shared" ref="I4:I67" si="10">H4/$D$6</f>
        <v>0</v>
      </c>
      <c r="J4" s="14">
        <f t="shared" ref="J4:J67" si="11">IF(AND(F3&gt;$C$10,F3&lt;$C$12),(J3-I3)*((1-K3+(M3*$C$20))^$C$23),(J3-I3)*((1-K3+(M3*$C$20))^$C$3))</f>
        <v>0.99999409348125545</v>
      </c>
      <c r="K4" s="14">
        <f>IF(L3="Eliminated",0,J3-J4)</f>
        <v>4.8538871656456095E-6</v>
      </c>
      <c r="L4" s="14" t="str">
        <f t="shared" ref="L4:L67" si="12">IF(K4*$D$6&lt;0.1,"Eliminated",IF(K4*$D$6&lt;1,"Possibly eliminated",IF(K4*$D$6&lt;10,"Approaching elimination", "Epidemic ongoing")))</f>
        <v>Epidemic ongoing</v>
      </c>
      <c r="M4" s="14">
        <f t="shared" si="1"/>
        <v>5.2418526169469545E-7</v>
      </c>
      <c r="N4" s="14">
        <f>N3+K3</f>
        <v>1.0526315789016749E-6</v>
      </c>
      <c r="O4" s="3">
        <f t="shared" si="2"/>
        <v>276.67156844179976</v>
      </c>
      <c r="P4" s="3">
        <f t="shared" si="3"/>
        <v>138.33578422089988</v>
      </c>
      <c r="Q4" s="38">
        <f t="shared" ref="Q4:Q67" si="13">P4*$C$13</f>
        <v>27.667156844179978</v>
      </c>
      <c r="R4" s="38">
        <f t="shared" si="4"/>
        <v>138.33578422089988</v>
      </c>
      <c r="S4" s="38">
        <f t="shared" ref="S4:S67" si="14">($D$6*$C$7*$C$4)+P4</f>
        <v>1710138.3357842208</v>
      </c>
      <c r="T4" s="38">
        <f t="shared" ref="T4:T67" si="15">IF(($D$18*$C$4)&gt;Q4,Q4+((($D$18*$C$4)-Q4)*(P4-Q4)/S4),$D$18*$C$4)</f>
        <v>29.878559916597645</v>
      </c>
      <c r="U4" s="39">
        <f t="shared" ref="U4:U67" si="16">IF(O4&gt;0.1,T4/O4,0)</f>
        <v>0.10799288154136032</v>
      </c>
      <c r="V4" s="38">
        <f t="shared" si="5"/>
        <v>5.5334313688359957</v>
      </c>
      <c r="W4" s="3">
        <f t="shared" si="6"/>
        <v>0</v>
      </c>
      <c r="X4" s="3">
        <f t="shared" si="7"/>
        <v>1.1066862737671992</v>
      </c>
      <c r="Y4" s="3">
        <f t="shared" ref="Y4:Z19" si="17">O4+Y3</f>
        <v>336.67156843919525</v>
      </c>
      <c r="Z4" s="3">
        <f t="shared" si="17"/>
        <v>168.33578421959763</v>
      </c>
      <c r="AA4" s="3">
        <f>S4+AA3</f>
        <v>3420168.3357842192</v>
      </c>
      <c r="AB4" s="3">
        <f>AB3+T4</f>
        <v>36.358467286362504</v>
      </c>
      <c r="AC4" s="3">
        <f>AC3+V4</f>
        <v>6.7334313687839051</v>
      </c>
      <c r="AD4" s="3">
        <f>AD3+X4</f>
        <v>1.3466862737567811</v>
      </c>
    </row>
    <row r="5" spans="1:42" x14ac:dyDescent="0.55000000000000004">
      <c r="A5" t="s">
        <v>27</v>
      </c>
      <c r="C5" s="9">
        <v>0.5</v>
      </c>
      <c r="E5">
        <v>3</v>
      </c>
      <c r="F5">
        <f t="shared" si="8"/>
        <v>7.5</v>
      </c>
      <c r="G5">
        <f t="shared" si="9"/>
        <v>0.14373716632443531</v>
      </c>
      <c r="H5" s="15">
        <f t="shared" si="0"/>
        <v>0</v>
      </c>
      <c r="I5" s="14">
        <f t="shared" si="10"/>
        <v>0</v>
      </c>
      <c r="J5" s="14">
        <f t="shared" si="11"/>
        <v>0.99997656521828426</v>
      </c>
      <c r="K5" s="14">
        <f t="shared" ref="K5:K68" si="18">IF(L4="Eliminated",0,J4-J5)</f>
        <v>1.7528262971189257E-5</v>
      </c>
      <c r="L5" s="14" t="str">
        <f t="shared" si="12"/>
        <v>Epidemic ongoing</v>
      </c>
      <c r="M5" s="14">
        <f t="shared" si="1"/>
        <v>1.892601913821948E-6</v>
      </c>
      <c r="N5" s="14">
        <f t="shared" ref="N5:N68" si="19">N4+K4</f>
        <v>5.9065187445472844E-6</v>
      </c>
      <c r="O5" s="3">
        <f t="shared" si="2"/>
        <v>999.11098935778762</v>
      </c>
      <c r="P5" s="3">
        <f t="shared" si="3"/>
        <v>499.55549467889381</v>
      </c>
      <c r="Q5" s="38">
        <f t="shared" si="13"/>
        <v>99.911098935778767</v>
      </c>
      <c r="R5" s="38">
        <f t="shared" si="4"/>
        <v>499.55549467889381</v>
      </c>
      <c r="S5" s="38">
        <f t="shared" si="14"/>
        <v>1710499.5554946789</v>
      </c>
      <c r="T5" s="38">
        <f t="shared" si="15"/>
        <v>107.87830908785104</v>
      </c>
      <c r="U5" s="39">
        <f t="shared" si="16"/>
        <v>0.10797429938909336</v>
      </c>
      <c r="V5" s="38">
        <f t="shared" si="5"/>
        <v>19.982219787155753</v>
      </c>
      <c r="W5" s="3">
        <f t="shared" si="6"/>
        <v>0</v>
      </c>
      <c r="X5" s="3">
        <f t="shared" si="7"/>
        <v>3.9964439574311506</v>
      </c>
      <c r="Y5" s="3">
        <f t="shared" si="17"/>
        <v>1335.7825577969829</v>
      </c>
      <c r="Z5" s="3">
        <f t="shared" si="17"/>
        <v>667.89127889849146</v>
      </c>
      <c r="AA5" s="3">
        <f t="shared" ref="AA5:AA68" si="20">S5+AA4</f>
        <v>5130667.8912788983</v>
      </c>
      <c r="AB5" s="3">
        <f t="shared" ref="AB5:AB12" si="21">AB4+T5</f>
        <v>144.23677637421355</v>
      </c>
      <c r="AC5" s="3">
        <f t="shared" ref="AC5:AC12" si="22">AC4+V5</f>
        <v>26.715651155939657</v>
      </c>
      <c r="AD5" s="3">
        <f t="shared" ref="AD5:AD12" si="23">AD4+X5</f>
        <v>5.3431302311879314</v>
      </c>
    </row>
    <row r="6" spans="1:42" x14ac:dyDescent="0.55000000000000004">
      <c r="A6" t="s">
        <v>5</v>
      </c>
      <c r="C6" s="8">
        <v>57</v>
      </c>
      <c r="D6" s="3">
        <f>C6*1000000</f>
        <v>57000000</v>
      </c>
      <c r="E6">
        <v>4</v>
      </c>
      <c r="F6">
        <f t="shared" si="8"/>
        <v>10.5</v>
      </c>
      <c r="G6">
        <f t="shared" si="9"/>
        <v>0.20123203285420946</v>
      </c>
      <c r="H6" s="15">
        <f t="shared" si="0"/>
        <v>0</v>
      </c>
      <c r="I6" s="14">
        <f t="shared" si="10"/>
        <v>0</v>
      </c>
      <c r="J6" s="14">
        <f t="shared" si="11"/>
        <v>0.99996010136131608</v>
      </c>
      <c r="K6" s="14">
        <f t="shared" si="18"/>
        <v>1.6463856968185198E-5</v>
      </c>
      <c r="L6" s="14" t="str">
        <f t="shared" si="12"/>
        <v>Epidemic ongoing</v>
      </c>
      <c r="M6" s="14">
        <f t="shared" si="1"/>
        <v>1.7776991090283659E-6</v>
      </c>
      <c r="N6" s="14">
        <f t="shared" si="19"/>
        <v>2.3434781715736541E-5</v>
      </c>
      <c r="O6" s="3">
        <f t="shared" si="2"/>
        <v>938.43984718655622</v>
      </c>
      <c r="P6" s="3">
        <f t="shared" si="3"/>
        <v>469.21992359327811</v>
      </c>
      <c r="Q6" s="38">
        <f t="shared" si="13"/>
        <v>93.843984718655634</v>
      </c>
      <c r="R6" s="38">
        <f t="shared" si="4"/>
        <v>469.21992359327811</v>
      </c>
      <c r="S6" s="38">
        <f t="shared" si="14"/>
        <v>1710469.2199235933</v>
      </c>
      <c r="T6" s="38">
        <f t="shared" si="15"/>
        <v>101.32884921461685</v>
      </c>
      <c r="U6" s="39">
        <f t="shared" si="16"/>
        <v>0.10797585963383893</v>
      </c>
      <c r="V6" s="38">
        <f t="shared" si="5"/>
        <v>18.768796943731125</v>
      </c>
      <c r="W6" s="3">
        <f t="shared" si="6"/>
        <v>0</v>
      </c>
      <c r="X6" s="3">
        <f t="shared" si="7"/>
        <v>3.7537593887462251</v>
      </c>
      <c r="Y6" s="3">
        <f t="shared" si="17"/>
        <v>2274.222404983539</v>
      </c>
      <c r="Z6" s="3">
        <f t="shared" si="17"/>
        <v>1137.1112024917695</v>
      </c>
      <c r="AA6" s="3">
        <f t="shared" si="20"/>
        <v>6841137.1112024914</v>
      </c>
      <c r="AB6" s="3">
        <f t="shared" si="21"/>
        <v>245.56562558883041</v>
      </c>
      <c r="AC6" s="3">
        <f t="shared" si="22"/>
        <v>45.484448099670786</v>
      </c>
      <c r="AD6" s="3">
        <f t="shared" si="23"/>
        <v>9.0968896199341565</v>
      </c>
    </row>
    <row r="7" spans="1:42" x14ac:dyDescent="0.55000000000000004">
      <c r="A7" t="s">
        <v>18</v>
      </c>
      <c r="C7" s="10">
        <v>0.01</v>
      </c>
      <c r="D7" s="3">
        <f>C7*D6</f>
        <v>570000</v>
      </c>
      <c r="E7">
        <v>5</v>
      </c>
      <c r="F7">
        <f t="shared" si="8"/>
        <v>13.5</v>
      </c>
      <c r="G7">
        <f t="shared" si="9"/>
        <v>0.25872689938398358</v>
      </c>
      <c r="H7" s="15">
        <f t="shared" si="0"/>
        <v>0</v>
      </c>
      <c r="I7" s="14">
        <f t="shared" si="10"/>
        <v>0</v>
      </c>
      <c r="J7" s="14">
        <f t="shared" si="11"/>
        <v>0.99994463755251695</v>
      </c>
      <c r="K7" s="14">
        <f t="shared" si="18"/>
        <v>1.5463808799132117E-5</v>
      </c>
      <c r="L7" s="14" t="str">
        <f t="shared" si="12"/>
        <v>Epidemic ongoing</v>
      </c>
      <c r="M7" s="14">
        <f t="shared" si="1"/>
        <v>1.6697407175804476E-6</v>
      </c>
      <c r="N7" s="14">
        <f t="shared" si="19"/>
        <v>3.9898638683921739E-5</v>
      </c>
      <c r="O7" s="3">
        <f t="shared" si="2"/>
        <v>881.43710155053066</v>
      </c>
      <c r="P7" s="3">
        <f t="shared" si="3"/>
        <v>440.71855077526533</v>
      </c>
      <c r="Q7" s="38">
        <f t="shared" si="13"/>
        <v>88.143710155053071</v>
      </c>
      <c r="R7" s="38">
        <f t="shared" si="4"/>
        <v>440.71855077526533</v>
      </c>
      <c r="S7" s="38">
        <f t="shared" si="14"/>
        <v>1710440.7185507752</v>
      </c>
      <c r="T7" s="38">
        <f t="shared" si="15"/>
        <v>95.175220902085513</v>
      </c>
      <c r="U7" s="39">
        <f t="shared" si="16"/>
        <v>0.10797732559097338</v>
      </c>
      <c r="V7" s="38">
        <f t="shared" si="5"/>
        <v>17.628742031010614</v>
      </c>
      <c r="W7" s="3">
        <f t="shared" si="6"/>
        <v>0</v>
      </c>
      <c r="X7" s="3">
        <f t="shared" si="7"/>
        <v>3.5257484062021227</v>
      </c>
      <c r="Y7" s="3">
        <f t="shared" si="17"/>
        <v>3155.6595065340698</v>
      </c>
      <c r="Z7" s="3">
        <f t="shared" si="17"/>
        <v>1577.8297532670349</v>
      </c>
      <c r="AA7" s="3">
        <f t="shared" si="20"/>
        <v>8551577.8297532666</v>
      </c>
      <c r="AB7" s="3">
        <f t="shared" si="21"/>
        <v>340.74084649091594</v>
      </c>
      <c r="AC7" s="3">
        <f t="shared" si="22"/>
        <v>63.113190130681403</v>
      </c>
      <c r="AD7" s="3">
        <f t="shared" si="23"/>
        <v>12.622638026136279</v>
      </c>
    </row>
    <row r="8" spans="1:42" x14ac:dyDescent="0.55000000000000004">
      <c r="A8" s="33" t="s">
        <v>34</v>
      </c>
      <c r="C8" s="8">
        <v>5</v>
      </c>
      <c r="D8" s="3"/>
      <c r="E8">
        <v>6</v>
      </c>
      <c r="F8">
        <f t="shared" si="8"/>
        <v>16.5</v>
      </c>
      <c r="G8">
        <f t="shared" si="9"/>
        <v>0.31622176591375772</v>
      </c>
      <c r="H8" s="15">
        <f t="shared" si="0"/>
        <v>0</v>
      </c>
      <c r="I8" s="14">
        <f t="shared" si="10"/>
        <v>0</v>
      </c>
      <c r="J8" s="14">
        <f t="shared" si="11"/>
        <v>0.99993011329249992</v>
      </c>
      <c r="K8" s="14">
        <f t="shared" si="18"/>
        <v>1.4524260017023671E-5</v>
      </c>
      <c r="L8" s="14" t="str">
        <f t="shared" si="12"/>
        <v>Epidemic ongoing</v>
      </c>
      <c r="M8" s="14">
        <f t="shared" si="1"/>
        <v>1.5683107573277889E-6</v>
      </c>
      <c r="N8" s="14">
        <f t="shared" si="19"/>
        <v>5.5362447483053856E-5</v>
      </c>
      <c r="O8" s="3">
        <f t="shared" si="2"/>
        <v>827.88282097034926</v>
      </c>
      <c r="P8" s="3">
        <f t="shared" si="3"/>
        <v>413.94141048517463</v>
      </c>
      <c r="Q8" s="38">
        <f t="shared" si="13"/>
        <v>82.788282097034937</v>
      </c>
      <c r="R8" s="38">
        <f t="shared" si="4"/>
        <v>413.94141048517463</v>
      </c>
      <c r="S8" s="38">
        <f t="shared" si="14"/>
        <v>1710413.9414104852</v>
      </c>
      <c r="T8" s="38">
        <f t="shared" si="15"/>
        <v>89.393713167683956</v>
      </c>
      <c r="U8" s="39">
        <f t="shared" si="16"/>
        <v>0.10797870290738357</v>
      </c>
      <c r="V8" s="38">
        <f t="shared" si="5"/>
        <v>16.557656419406985</v>
      </c>
      <c r="W8" s="3">
        <f t="shared" si="6"/>
        <v>0</v>
      </c>
      <c r="X8" s="3">
        <f t="shared" si="7"/>
        <v>3.3115312838813971</v>
      </c>
      <c r="Y8" s="3">
        <f t="shared" si="17"/>
        <v>3983.5423275044191</v>
      </c>
      <c r="Z8" s="3">
        <f>P8+Z7</f>
        <v>1991.7711637522095</v>
      </c>
      <c r="AA8" s="3">
        <f t="shared" si="20"/>
        <v>10261991.771163752</v>
      </c>
      <c r="AB8" s="3">
        <f t="shared" si="21"/>
        <v>430.13455965859987</v>
      </c>
      <c r="AC8" s="3">
        <f t="shared" si="22"/>
        <v>79.670846550088385</v>
      </c>
      <c r="AD8" s="3">
        <f t="shared" si="23"/>
        <v>15.934169310017676</v>
      </c>
    </row>
    <row r="9" spans="1:42" x14ac:dyDescent="0.55000000000000004">
      <c r="A9" s="34" t="s">
        <v>29</v>
      </c>
      <c r="C9" s="8">
        <v>2</v>
      </c>
      <c r="D9" s="3"/>
      <c r="E9">
        <v>7</v>
      </c>
      <c r="F9">
        <f t="shared" si="8"/>
        <v>19.5</v>
      </c>
      <c r="G9">
        <f t="shared" si="9"/>
        <v>0.37371663244353182</v>
      </c>
      <c r="H9" s="15">
        <f t="shared" si="0"/>
        <v>0</v>
      </c>
      <c r="I9" s="14">
        <f t="shared" si="10"/>
        <v>0</v>
      </c>
      <c r="J9" s="14">
        <f t="shared" si="11"/>
        <v>0.99991647171288423</v>
      </c>
      <c r="K9" s="14">
        <f t="shared" si="18"/>
        <v>1.3641579615697452E-5</v>
      </c>
      <c r="L9" s="14" t="str">
        <f t="shared" si="12"/>
        <v>Epidemic ongoing</v>
      </c>
      <c r="M9" s="14">
        <f t="shared" si="1"/>
        <v>1.4730177245840411E-6</v>
      </c>
      <c r="N9" s="14">
        <f t="shared" si="19"/>
        <v>6.9886707500077527E-5</v>
      </c>
      <c r="O9" s="3">
        <f t="shared" si="2"/>
        <v>777.57003809475475</v>
      </c>
      <c r="P9" s="3">
        <f t="shared" si="3"/>
        <v>388.78501904737738</v>
      </c>
      <c r="Q9" s="38">
        <f t="shared" si="13"/>
        <v>77.757003809475478</v>
      </c>
      <c r="R9" s="38">
        <f t="shared" si="4"/>
        <v>388.78501904737738</v>
      </c>
      <c r="S9" s="38">
        <f t="shared" si="14"/>
        <v>1710388.7850190473</v>
      </c>
      <c r="T9" s="38">
        <f t="shared" si="15"/>
        <v>83.962010301290348</v>
      </c>
      <c r="U9" s="39">
        <f t="shared" si="16"/>
        <v>0.1079799968977955</v>
      </c>
      <c r="V9" s="38">
        <f t="shared" si="5"/>
        <v>15.551400761895096</v>
      </c>
      <c r="W9" s="3">
        <f t="shared" si="6"/>
        <v>0</v>
      </c>
      <c r="X9" s="3">
        <f t="shared" si="7"/>
        <v>3.1102801523790191</v>
      </c>
      <c r="Y9" s="3">
        <f t="shared" si="17"/>
        <v>4761.1123655991742</v>
      </c>
      <c r="Z9" s="3">
        <f t="shared" si="17"/>
        <v>2380.5561827995871</v>
      </c>
      <c r="AA9" s="3">
        <f t="shared" si="20"/>
        <v>11972380.5561828</v>
      </c>
      <c r="AB9" s="3">
        <f t="shared" si="21"/>
        <v>514.09656995989019</v>
      </c>
      <c r="AC9" s="3">
        <f t="shared" si="22"/>
        <v>95.22224731198348</v>
      </c>
      <c r="AD9" s="3">
        <f t="shared" si="23"/>
        <v>19.044449462396695</v>
      </c>
    </row>
    <row r="10" spans="1:42" x14ac:dyDescent="0.55000000000000004">
      <c r="A10" s="34" t="s">
        <v>3</v>
      </c>
      <c r="C10" s="8">
        <v>5</v>
      </c>
      <c r="D10" s="3"/>
      <c r="E10">
        <v>8</v>
      </c>
      <c r="F10">
        <f t="shared" si="8"/>
        <v>22.5</v>
      </c>
      <c r="G10">
        <f t="shared" si="9"/>
        <v>0.43121149897330596</v>
      </c>
      <c r="H10" s="15">
        <f t="shared" si="0"/>
        <v>0</v>
      </c>
      <c r="I10" s="14">
        <f t="shared" si="10"/>
        <v>0</v>
      </c>
      <c r="J10" s="14">
        <f t="shared" si="11"/>
        <v>0.99990365936179948</v>
      </c>
      <c r="K10" s="14">
        <f t="shared" si="18"/>
        <v>1.2812351084745544E-5</v>
      </c>
      <c r="L10" s="14" t="str">
        <f t="shared" si="12"/>
        <v>Epidemic ongoing</v>
      </c>
      <c r="M10" s="14">
        <f t="shared" si="1"/>
        <v>1.3834932059213311E-6</v>
      </c>
      <c r="N10" s="14">
        <f t="shared" si="19"/>
        <v>8.352828711577498E-5</v>
      </c>
      <c r="O10" s="3">
        <f t="shared" si="2"/>
        <v>730.30401183049594</v>
      </c>
      <c r="P10" s="3">
        <f t="shared" si="3"/>
        <v>365.15200591524797</v>
      </c>
      <c r="Q10" s="38">
        <f t="shared" si="13"/>
        <v>73.030401183049591</v>
      </c>
      <c r="R10" s="38">
        <f t="shared" si="4"/>
        <v>365.15200591524797</v>
      </c>
      <c r="S10" s="38">
        <f t="shared" si="14"/>
        <v>1710365.1520059153</v>
      </c>
      <c r="T10" s="38">
        <f t="shared" si="15"/>
        <v>78.859112737515872</v>
      </c>
      <c r="U10" s="39">
        <f t="shared" si="16"/>
        <v>0.10798121256359622</v>
      </c>
      <c r="V10" s="38">
        <f t="shared" si="5"/>
        <v>14.60608023660992</v>
      </c>
      <c r="W10" s="3">
        <f t="shared" si="6"/>
        <v>0</v>
      </c>
      <c r="X10" s="3">
        <f t="shared" si="7"/>
        <v>2.9212160473219839</v>
      </c>
      <c r="Y10" s="3">
        <f t="shared" si="17"/>
        <v>5491.4163774296703</v>
      </c>
      <c r="Z10" s="3">
        <f t="shared" si="17"/>
        <v>2745.7081887148352</v>
      </c>
      <c r="AA10" s="3">
        <f t="shared" si="20"/>
        <v>13682745.708188714</v>
      </c>
      <c r="AB10" s="3">
        <f t="shared" si="21"/>
        <v>592.95568269740602</v>
      </c>
      <c r="AC10" s="3">
        <f t="shared" si="22"/>
        <v>109.82832754859339</v>
      </c>
      <c r="AD10" s="3">
        <f t="shared" si="23"/>
        <v>21.965665509718679</v>
      </c>
    </row>
    <row r="11" spans="1:42" x14ac:dyDescent="0.55000000000000004">
      <c r="A11" s="34" t="s">
        <v>46</v>
      </c>
      <c r="C11" s="8">
        <v>10000</v>
      </c>
      <c r="D11" s="3"/>
      <c r="E11">
        <v>9</v>
      </c>
      <c r="F11">
        <f t="shared" si="8"/>
        <v>25.5</v>
      </c>
      <c r="G11">
        <f t="shared" si="9"/>
        <v>0.48870636550308011</v>
      </c>
      <c r="H11" s="15">
        <f t="shared" si="0"/>
        <v>0</v>
      </c>
      <c r="I11" s="14">
        <f t="shared" si="10"/>
        <v>0</v>
      </c>
      <c r="J11" s="14">
        <f t="shared" si="11"/>
        <v>0.99989162600165449</v>
      </c>
      <c r="K11" s="14">
        <f t="shared" si="18"/>
        <v>1.2033360144991789E-5</v>
      </c>
      <c r="L11" s="14" t="str">
        <f t="shared" si="12"/>
        <v>Epidemic ongoing</v>
      </c>
      <c r="M11" s="14">
        <f t="shared" si="1"/>
        <v>1.29939056233448E-6</v>
      </c>
      <c r="N11" s="14">
        <f t="shared" si="19"/>
        <v>9.6340638200520523E-5</v>
      </c>
      <c r="O11" s="3">
        <f t="shared" si="2"/>
        <v>685.90152826453198</v>
      </c>
      <c r="P11" s="3">
        <f t="shared" si="3"/>
        <v>342.95076413226599</v>
      </c>
      <c r="Q11" s="38">
        <f t="shared" si="13"/>
        <v>68.590152826453206</v>
      </c>
      <c r="R11" s="38">
        <f t="shared" si="4"/>
        <v>342.95076413226599</v>
      </c>
      <c r="S11" s="38">
        <f t="shared" si="14"/>
        <v>1710342.9507641322</v>
      </c>
      <c r="T11" s="38">
        <f t="shared" si="15"/>
        <v>74.065262053065368</v>
      </c>
      <c r="U11" s="39">
        <f t="shared" si="16"/>
        <v>0.1079823546106761</v>
      </c>
      <c r="V11" s="38">
        <f t="shared" si="5"/>
        <v>13.71803056529064</v>
      </c>
      <c r="W11" s="3">
        <f t="shared" si="6"/>
        <v>0</v>
      </c>
      <c r="X11" s="3">
        <f t="shared" si="7"/>
        <v>2.743606113058128</v>
      </c>
      <c r="Y11" s="3">
        <f t="shared" si="17"/>
        <v>6177.3179056942026</v>
      </c>
      <c r="Z11" s="3">
        <f t="shared" si="17"/>
        <v>3088.6589528471013</v>
      </c>
      <c r="AA11" s="3">
        <f t="shared" si="20"/>
        <v>15393088.658952847</v>
      </c>
      <c r="AB11" s="3">
        <f t="shared" si="21"/>
        <v>667.02094475047136</v>
      </c>
      <c r="AC11" s="3">
        <f t="shared" si="22"/>
        <v>123.54635811388403</v>
      </c>
      <c r="AD11" s="3">
        <f t="shared" si="23"/>
        <v>24.709271622776807</v>
      </c>
    </row>
    <row r="12" spans="1:42" x14ac:dyDescent="0.55000000000000004">
      <c r="A12" s="34" t="s">
        <v>33</v>
      </c>
      <c r="C12" s="25">
        <f>C11+C10</f>
        <v>10005</v>
      </c>
      <c r="D12" s="3"/>
      <c r="E12">
        <v>10</v>
      </c>
      <c r="F12">
        <f t="shared" si="8"/>
        <v>28.5</v>
      </c>
      <c r="G12">
        <f t="shared" si="9"/>
        <v>0.5462012320328542</v>
      </c>
      <c r="H12" s="15">
        <f t="shared" si="0"/>
        <v>0</v>
      </c>
      <c r="I12" s="14">
        <f t="shared" si="10"/>
        <v>0</v>
      </c>
      <c r="J12" s="14">
        <f t="shared" si="11"/>
        <v>0.99988032441851749</v>
      </c>
      <c r="K12" s="14">
        <f t="shared" si="18"/>
        <v>1.1301583137002247E-5</v>
      </c>
      <c r="L12" s="14" t="str">
        <f t="shared" si="12"/>
        <v>Epidemic ongoing</v>
      </c>
      <c r="M12" s="14">
        <f t="shared" si="1"/>
        <v>1.2203836829291825E-6</v>
      </c>
      <c r="N12" s="14">
        <f t="shared" si="19"/>
        <v>1.0837399834551231E-4</v>
      </c>
      <c r="O12" s="3">
        <f t="shared" si="2"/>
        <v>644.19023880912812</v>
      </c>
      <c r="P12" s="3">
        <f t="shared" si="3"/>
        <v>322.09511940456406</v>
      </c>
      <c r="Q12" s="38">
        <f t="shared" si="13"/>
        <v>64.419023880912818</v>
      </c>
      <c r="R12" s="38">
        <f t="shared" si="4"/>
        <v>322.09511940456406</v>
      </c>
      <c r="S12" s="38">
        <f t="shared" si="14"/>
        <v>1710322.0951194046</v>
      </c>
      <c r="T12" s="38">
        <f t="shared" si="15"/>
        <v>69.561869926963411</v>
      </c>
      <c r="U12" s="39">
        <f t="shared" si="16"/>
        <v>0.10798342746633019</v>
      </c>
      <c r="V12" s="38">
        <f t="shared" si="5"/>
        <v>12.883804776182563</v>
      </c>
      <c r="W12" s="3">
        <f t="shared" si="6"/>
        <v>0</v>
      </c>
      <c r="X12" s="3">
        <f t="shared" si="7"/>
        <v>2.5767609552365127</v>
      </c>
      <c r="Y12" s="3">
        <f t="shared" si="17"/>
        <v>6821.5081445033311</v>
      </c>
      <c r="Z12" s="3">
        <f t="shared" si="17"/>
        <v>3410.7540722516655</v>
      </c>
      <c r="AA12" s="3">
        <f t="shared" si="20"/>
        <v>17103410.754072253</v>
      </c>
      <c r="AB12" s="3">
        <f t="shared" si="21"/>
        <v>736.58281467743473</v>
      </c>
      <c r="AC12" s="3">
        <f t="shared" si="22"/>
        <v>136.43016289006658</v>
      </c>
      <c r="AD12" s="3">
        <f t="shared" si="23"/>
        <v>27.286032578013319</v>
      </c>
    </row>
    <row r="13" spans="1:42" x14ac:dyDescent="0.55000000000000004">
      <c r="A13" s="34" t="s">
        <v>65</v>
      </c>
      <c r="C13" s="9">
        <v>0.2</v>
      </c>
      <c r="E13">
        <v>11</v>
      </c>
      <c r="F13">
        <f t="shared" si="8"/>
        <v>31.5</v>
      </c>
      <c r="G13">
        <f t="shared" si="9"/>
        <v>0.60369609856262829</v>
      </c>
      <c r="H13" s="15">
        <f t="shared" si="0"/>
        <v>0</v>
      </c>
      <c r="I13" s="14">
        <f t="shared" si="10"/>
        <v>0</v>
      </c>
      <c r="J13" s="14">
        <f t="shared" si="11"/>
        <v>0.99986971024248472</v>
      </c>
      <c r="K13" s="14">
        <f t="shared" si="18"/>
        <v>1.0614176032763822E-5</v>
      </c>
      <c r="L13" s="14" t="str">
        <f t="shared" si="12"/>
        <v>Epidemic ongoing</v>
      </c>
      <c r="M13" s="14">
        <f t="shared" si="1"/>
        <v>1.1461658050224903E-6</v>
      </c>
      <c r="N13" s="14">
        <f t="shared" si="19"/>
        <v>1.1967558148251456E-4</v>
      </c>
      <c r="O13" s="3">
        <f t="shared" si="2"/>
        <v>605.00803386753785</v>
      </c>
      <c r="P13" s="3">
        <f t="shared" si="3"/>
        <v>302.50401693376892</v>
      </c>
      <c r="Q13" s="38">
        <f t="shared" si="13"/>
        <v>60.500803386753788</v>
      </c>
      <c r="R13" s="38">
        <f t="shared" si="4"/>
        <v>302.50401693376892</v>
      </c>
      <c r="S13" s="38">
        <f t="shared" si="14"/>
        <v>1710302.5040169337</v>
      </c>
      <c r="T13" s="38">
        <f t="shared" si="15"/>
        <v>65.331450886281942</v>
      </c>
      <c r="U13" s="39">
        <f t="shared" si="16"/>
        <v>0.10798443529526054</v>
      </c>
      <c r="V13" s="38">
        <f t="shared" si="5"/>
        <v>12.100160677350758</v>
      </c>
      <c r="W13" s="3">
        <f t="shared" si="6"/>
        <v>0</v>
      </c>
      <c r="X13" s="3">
        <f t="shared" si="7"/>
        <v>2.4200321354701515</v>
      </c>
      <c r="Y13" s="3">
        <f t="shared" si="17"/>
        <v>7426.5161783708691</v>
      </c>
      <c r="Z13" s="3">
        <f t="shared" si="17"/>
        <v>3713.2580891854345</v>
      </c>
      <c r="AA13" s="3">
        <f t="shared" si="20"/>
        <v>18813713.258089185</v>
      </c>
      <c r="AB13" s="3">
        <f>AB12+T13</f>
        <v>801.91426556371664</v>
      </c>
      <c r="AC13" s="3">
        <f>AC12+V13</f>
        <v>148.53032356741733</v>
      </c>
      <c r="AD13" s="3">
        <f>AD12+X13</f>
        <v>29.706064713483471</v>
      </c>
    </row>
    <row r="14" spans="1:42" x14ac:dyDescent="0.55000000000000004">
      <c r="A14" s="34" t="s">
        <v>64</v>
      </c>
      <c r="C14" s="9">
        <v>0.04</v>
      </c>
      <c r="D14" s="3"/>
      <c r="E14">
        <v>12</v>
      </c>
      <c r="F14">
        <f t="shared" si="8"/>
        <v>34.5</v>
      </c>
      <c r="G14">
        <f t="shared" si="9"/>
        <v>0.66119096509240249</v>
      </c>
      <c r="H14" s="15">
        <f t="shared" si="0"/>
        <v>0</v>
      </c>
      <c r="I14" s="14">
        <f t="shared" si="10"/>
        <v>0</v>
      </c>
      <c r="J14" s="14">
        <f t="shared" si="11"/>
        <v>0.99985974177844128</v>
      </c>
      <c r="K14" s="14">
        <f t="shared" si="18"/>
        <v>9.9684640434416494E-6</v>
      </c>
      <c r="L14" s="14" t="str">
        <f t="shared" si="12"/>
        <v>Epidemic ongoing</v>
      </c>
      <c r="M14" s="14">
        <f t="shared" si="1"/>
        <v>1.0764483978310201E-6</v>
      </c>
      <c r="N14" s="14">
        <f t="shared" si="19"/>
        <v>1.3028975751527838E-4</v>
      </c>
      <c r="O14" s="3">
        <f t="shared" si="2"/>
        <v>568.20245047617402</v>
      </c>
      <c r="P14" s="3">
        <f t="shared" si="3"/>
        <v>284.10122523808701</v>
      </c>
      <c r="Q14" s="38">
        <f t="shared" si="13"/>
        <v>56.820245047617405</v>
      </c>
      <c r="R14" s="38">
        <f t="shared" si="4"/>
        <v>284.10122523808701</v>
      </c>
      <c r="S14" s="38">
        <f t="shared" si="14"/>
        <v>1710284.1012252381</v>
      </c>
      <c r="T14" s="38">
        <f t="shared" si="15"/>
        <v>61.357558676368143</v>
      </c>
      <c r="U14" s="39">
        <f t="shared" si="16"/>
        <v>0.1079853820147173</v>
      </c>
      <c r="V14" s="38">
        <f t="shared" si="5"/>
        <v>11.36404900952348</v>
      </c>
      <c r="W14" s="3">
        <f t="shared" si="6"/>
        <v>0</v>
      </c>
      <c r="X14" s="3">
        <f t="shared" si="7"/>
        <v>2.2728098019046961</v>
      </c>
      <c r="Y14" s="3">
        <f t="shared" si="17"/>
        <v>7994.718628847043</v>
      </c>
      <c r="Z14" s="3">
        <f t="shared" si="17"/>
        <v>3997.3593144235215</v>
      </c>
      <c r="AA14" s="3">
        <f t="shared" si="20"/>
        <v>20523997.359314423</v>
      </c>
      <c r="AB14" s="3">
        <f>AB13+T14</f>
        <v>863.27182424008481</v>
      </c>
      <c r="AC14" s="3">
        <f>AC13+V14</f>
        <v>159.89437257694081</v>
      </c>
      <c r="AD14" s="3">
        <f>AD13+X14</f>
        <v>31.978874515388167</v>
      </c>
    </row>
    <row r="15" spans="1:42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8"/>
        <v>37.5</v>
      </c>
      <c r="G15">
        <f t="shared" si="9"/>
        <v>0.71868583162217659</v>
      </c>
      <c r="H15" s="15">
        <f t="shared" si="0"/>
        <v>0</v>
      </c>
      <c r="I15" s="14">
        <f t="shared" si="10"/>
        <v>0</v>
      </c>
      <c r="J15" s="14">
        <f t="shared" si="11"/>
        <v>0.99985037984664649</v>
      </c>
      <c r="K15" s="14">
        <f t="shared" si="18"/>
        <v>9.3619317947934988E-6</v>
      </c>
      <c r="L15" s="14" t="str">
        <f t="shared" si="12"/>
        <v>Epidemic ongoing</v>
      </c>
      <c r="M15" s="14">
        <f t="shared" si="1"/>
        <v>1.0109601067672279E-6</v>
      </c>
      <c r="N15" s="14">
        <f t="shared" si="19"/>
        <v>1.4025822155872003E-4</v>
      </c>
      <c r="O15" s="3">
        <f t="shared" si="2"/>
        <v>533.63011230322945</v>
      </c>
      <c r="P15" s="3">
        <f t="shared" si="3"/>
        <v>266.81505615161473</v>
      </c>
      <c r="Q15" s="38">
        <f t="shared" si="13"/>
        <v>53.363011230322947</v>
      </c>
      <c r="R15" s="38">
        <f t="shared" si="4"/>
        <v>266.81505615161473</v>
      </c>
      <c r="S15" s="38">
        <f t="shared" si="14"/>
        <v>1710266.8150561517</v>
      </c>
      <c r="T15" s="38">
        <f t="shared" si="15"/>
        <v>57.624726085731986</v>
      </c>
      <c r="U15" s="39">
        <f t="shared" si="16"/>
        <v>0.10798627130881881</v>
      </c>
      <c r="V15" s="38">
        <f t="shared" si="5"/>
        <v>10.672602246064589</v>
      </c>
      <c r="W15" s="3">
        <f t="shared" si="6"/>
        <v>0</v>
      </c>
      <c r="X15" s="3">
        <f t="shared" si="7"/>
        <v>2.1345204492129177</v>
      </c>
      <c r="Y15" s="3">
        <f t="shared" si="17"/>
        <v>8528.348741150272</v>
      </c>
      <c r="Z15" s="3">
        <f t="shared" si="17"/>
        <v>4264.174370575136</v>
      </c>
      <c r="AA15" s="3">
        <f t="shared" si="20"/>
        <v>22234264.174370576</v>
      </c>
      <c r="AB15" s="3">
        <f>AB14+T15</f>
        <v>920.89655032581675</v>
      </c>
      <c r="AC15" s="3">
        <f>AC14+V15</f>
        <v>170.56697482300541</v>
      </c>
      <c r="AD15" s="3">
        <f>AD14+X15</f>
        <v>34.113394964601085</v>
      </c>
    </row>
    <row r="16" spans="1:42" x14ac:dyDescent="0.55000000000000004">
      <c r="A16" s="34" t="s">
        <v>58</v>
      </c>
      <c r="C16" s="9">
        <v>0.2</v>
      </c>
      <c r="D16" s="3"/>
      <c r="E16">
        <v>14</v>
      </c>
      <c r="F16">
        <f t="shared" si="8"/>
        <v>40.5</v>
      </c>
      <c r="G16">
        <f t="shared" si="9"/>
        <v>0.77618069815195068</v>
      </c>
      <c r="H16" s="15">
        <f t="shared" si="0"/>
        <v>0</v>
      </c>
      <c r="I16" s="14">
        <f t="shared" si="10"/>
        <v>0</v>
      </c>
      <c r="J16" s="14">
        <f t="shared" si="11"/>
        <v>0.99984158763260333</v>
      </c>
      <c r="K16" s="14">
        <f t="shared" si="18"/>
        <v>8.7922140431517803E-6</v>
      </c>
      <c r="L16" s="14" t="str">
        <f t="shared" si="12"/>
        <v>Epidemic ongoing</v>
      </c>
      <c r="M16" s="14">
        <f t="shared" si="1"/>
        <v>9.4944575549790749E-7</v>
      </c>
      <c r="N16" s="14">
        <f t="shared" si="19"/>
        <v>1.4962015335351353E-4</v>
      </c>
      <c r="O16" s="3">
        <f t="shared" si="2"/>
        <v>501.15620045965147</v>
      </c>
      <c r="P16" s="3">
        <f t="shared" si="3"/>
        <v>250.57810022982574</v>
      </c>
      <c r="Q16" s="38">
        <f t="shared" si="13"/>
        <v>50.115620045965152</v>
      </c>
      <c r="R16" s="38">
        <f t="shared" si="4"/>
        <v>250.57810022982574</v>
      </c>
      <c r="S16" s="38">
        <f t="shared" si="14"/>
        <v>1710250.5781002298</v>
      </c>
      <c r="T16" s="38">
        <f t="shared" si="15"/>
        <v>54.118408063380727</v>
      </c>
      <c r="U16" s="39">
        <f t="shared" si="16"/>
        <v>0.10798710664208942</v>
      </c>
      <c r="V16" s="38">
        <f t="shared" si="5"/>
        <v>10.02312400919303</v>
      </c>
      <c r="W16" s="3">
        <f t="shared" si="6"/>
        <v>0</v>
      </c>
      <c r="X16" s="3">
        <f t="shared" si="7"/>
        <v>2.0046248018386059</v>
      </c>
      <c r="Y16" s="3">
        <f t="shared" si="17"/>
        <v>9029.5049416099228</v>
      </c>
      <c r="Z16" s="3">
        <f t="shared" si="17"/>
        <v>4514.7524708049614</v>
      </c>
      <c r="AA16" s="3">
        <f t="shared" si="20"/>
        <v>23944514.752470806</v>
      </c>
      <c r="AB16" s="3">
        <f>AB15+T16</f>
        <v>975.01495838919743</v>
      </c>
      <c r="AC16" s="3">
        <f>AC15+V16</f>
        <v>180.59009883219844</v>
      </c>
      <c r="AD16" s="3">
        <f>AD15+X16</f>
        <v>36.118019766439687</v>
      </c>
    </row>
    <row r="17" spans="1:30" x14ac:dyDescent="0.55000000000000004">
      <c r="A17" s="33" t="s">
        <v>57</v>
      </c>
      <c r="C17" s="9">
        <v>0.5</v>
      </c>
      <c r="D17" s="3"/>
      <c r="E17">
        <v>15</v>
      </c>
      <c r="F17">
        <f t="shared" si="8"/>
        <v>43.5</v>
      </c>
      <c r="G17">
        <f t="shared" si="9"/>
        <v>0.83367556468172488</v>
      </c>
      <c r="H17" s="15">
        <f t="shared" si="0"/>
        <v>0</v>
      </c>
      <c r="I17" s="14">
        <f t="shared" si="10"/>
        <v>0</v>
      </c>
      <c r="J17" s="14">
        <f t="shared" si="11"/>
        <v>0.99983333054569656</v>
      </c>
      <c r="K17" s="14">
        <f t="shared" si="18"/>
        <v>8.2570869067710717E-6</v>
      </c>
      <c r="L17" s="14" t="str">
        <f t="shared" si="12"/>
        <v>Epidemic ongoing</v>
      </c>
      <c r="M17" s="14">
        <f t="shared" si="1"/>
        <v>8.9166540311391655E-7</v>
      </c>
      <c r="N17" s="14">
        <f t="shared" si="19"/>
        <v>1.5841236739666531E-4</v>
      </c>
      <c r="O17" s="3">
        <f t="shared" si="2"/>
        <v>470.65395368595108</v>
      </c>
      <c r="P17" s="3">
        <f t="shared" si="3"/>
        <v>235.32697684297554</v>
      </c>
      <c r="Q17" s="38">
        <f t="shared" si="13"/>
        <v>47.065395368595112</v>
      </c>
      <c r="R17" s="38">
        <f t="shared" si="4"/>
        <v>235.32697684297554</v>
      </c>
      <c r="S17" s="38">
        <f t="shared" si="14"/>
        <v>1710235.3269768429</v>
      </c>
      <c r="T17" s="38">
        <f t="shared" si="15"/>
        <v>50.824927977493246</v>
      </c>
      <c r="U17" s="39">
        <f t="shared" si="16"/>
        <v>0.10798789127225036</v>
      </c>
      <c r="V17" s="38">
        <f t="shared" si="5"/>
        <v>9.4130790737190217</v>
      </c>
      <c r="W17" s="3">
        <f t="shared" si="6"/>
        <v>0</v>
      </c>
      <c r="X17" s="3">
        <f t="shared" si="7"/>
        <v>1.8826158147438043</v>
      </c>
      <c r="Y17" s="3">
        <f t="shared" si="17"/>
        <v>9500.1588952958737</v>
      </c>
      <c r="Z17" s="3">
        <f t="shared" si="17"/>
        <v>4750.0794476479368</v>
      </c>
      <c r="AA17" s="3">
        <f t="shared" si="20"/>
        <v>25654750.079447649</v>
      </c>
      <c r="AB17" s="3">
        <f t="shared" ref="AB17:AB80" si="24">AB16+T17</f>
        <v>1025.8398863666907</v>
      </c>
      <c r="AC17" s="3">
        <f t="shared" ref="AC17:AC80" si="25">AC16+V17</f>
        <v>190.00317790591745</v>
      </c>
      <c r="AD17" s="3">
        <f t="shared" ref="AD17:AD80" si="26">AD16+X17</f>
        <v>38.000635581183488</v>
      </c>
    </row>
    <row r="18" spans="1:30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8"/>
        <v>46.5</v>
      </c>
      <c r="G18">
        <f t="shared" si="9"/>
        <v>0.89117043121149897</v>
      </c>
      <c r="H18" s="15">
        <f t="shared" si="0"/>
        <v>0</v>
      </c>
      <c r="I18" s="14">
        <f t="shared" si="10"/>
        <v>0</v>
      </c>
      <c r="J18" s="14">
        <f t="shared" si="11"/>
        <v>0.99982557608611045</v>
      </c>
      <c r="K18" s="14">
        <f t="shared" si="18"/>
        <v>7.7544595861178678E-6</v>
      </c>
      <c r="L18" s="14" t="str">
        <f t="shared" si="12"/>
        <v>Epidemic ongoing</v>
      </c>
      <c r="M18" s="14">
        <f t="shared" si="1"/>
        <v>8.3739345362032425E-7</v>
      </c>
      <c r="N18" s="14">
        <f t="shared" si="19"/>
        <v>1.6666945430343638E-4</v>
      </c>
      <c r="O18" s="3">
        <f t="shared" si="2"/>
        <v>442.00419640871849</v>
      </c>
      <c r="P18" s="3">
        <f t="shared" si="3"/>
        <v>221.00209820435924</v>
      </c>
      <c r="Q18" s="38">
        <f t="shared" si="13"/>
        <v>44.20041964087185</v>
      </c>
      <c r="R18" s="38">
        <f t="shared" si="4"/>
        <v>221.00209820435924</v>
      </c>
      <c r="S18" s="38">
        <f t="shared" si="14"/>
        <v>1710221.0020982043</v>
      </c>
      <c r="T18" s="38">
        <f t="shared" si="15"/>
        <v>47.731426856358489</v>
      </c>
      <c r="U18" s="39">
        <f t="shared" si="16"/>
        <v>0.1079886282623017</v>
      </c>
      <c r="V18" s="38">
        <f t="shared" si="5"/>
        <v>8.8400839281743693</v>
      </c>
      <c r="W18" s="3">
        <f t="shared" si="6"/>
        <v>0</v>
      </c>
      <c r="X18" s="3">
        <f t="shared" si="7"/>
        <v>1.7680167856348739</v>
      </c>
      <c r="Y18" s="3">
        <f t="shared" si="17"/>
        <v>9942.1630917045914</v>
      </c>
      <c r="Z18" s="3">
        <f t="shared" si="17"/>
        <v>4971.0815458522957</v>
      </c>
      <c r="AA18" s="3">
        <f t="shared" si="20"/>
        <v>27364971.081545852</v>
      </c>
      <c r="AB18" s="3">
        <f t="shared" si="24"/>
        <v>1073.5713132230492</v>
      </c>
      <c r="AC18" s="3">
        <f t="shared" si="25"/>
        <v>198.84326183409183</v>
      </c>
      <c r="AD18" s="3">
        <f t="shared" si="26"/>
        <v>39.768652366818358</v>
      </c>
    </row>
    <row r="19" spans="1:30" x14ac:dyDescent="0.55000000000000004">
      <c r="A19" s="34" t="s">
        <v>60</v>
      </c>
      <c r="C19" s="9">
        <v>1</v>
      </c>
      <c r="D19" s="3"/>
      <c r="E19">
        <v>17</v>
      </c>
      <c r="F19">
        <f t="shared" si="8"/>
        <v>49.5</v>
      </c>
      <c r="G19">
        <f t="shared" si="9"/>
        <v>0.94866529774127306</v>
      </c>
      <c r="H19" s="15">
        <f t="shared" si="0"/>
        <v>0</v>
      </c>
      <c r="I19" s="14">
        <f t="shared" si="10"/>
        <v>0</v>
      </c>
      <c r="J19" s="14">
        <f t="shared" si="11"/>
        <v>0.99981829371956166</v>
      </c>
      <c r="K19" s="14">
        <f t="shared" si="18"/>
        <v>7.2823665487886657E-6</v>
      </c>
      <c r="L19" s="14" t="str">
        <f t="shared" si="12"/>
        <v>Epidemic ongoing</v>
      </c>
      <c r="M19" s="14">
        <f t="shared" si="1"/>
        <v>7.8641781517684929E-7</v>
      </c>
      <c r="N19" s="14">
        <f t="shared" si="19"/>
        <v>1.7442391388955425E-4</v>
      </c>
      <c r="O19" s="3">
        <f t="shared" si="2"/>
        <v>415.09489328095395</v>
      </c>
      <c r="P19" s="3">
        <f t="shared" si="3"/>
        <v>207.54744664047698</v>
      </c>
      <c r="Q19" s="38">
        <f t="shared" si="13"/>
        <v>41.509489328095398</v>
      </c>
      <c r="R19" s="38">
        <f t="shared" si="4"/>
        <v>207.54744664047698</v>
      </c>
      <c r="S19" s="38">
        <f t="shared" si="14"/>
        <v>1710207.5474466404</v>
      </c>
      <c r="T19" s="38">
        <f t="shared" si="15"/>
        <v>44.82581546508041</v>
      </c>
      <c r="U19" s="39">
        <f t="shared" si="16"/>
        <v>0.10798932049192998</v>
      </c>
      <c r="V19" s="38">
        <f t="shared" si="5"/>
        <v>8.3018978656190789</v>
      </c>
      <c r="W19" s="3">
        <f t="shared" si="6"/>
        <v>0</v>
      </c>
      <c r="X19" s="3">
        <f t="shared" si="7"/>
        <v>1.6603795731238158</v>
      </c>
      <c r="Y19" s="3">
        <f t="shared" si="17"/>
        <v>10357.257984985545</v>
      </c>
      <c r="Z19" s="3">
        <f t="shared" si="17"/>
        <v>5178.6289924927723</v>
      </c>
      <c r="AA19" s="3">
        <f t="shared" si="20"/>
        <v>29075178.628992494</v>
      </c>
      <c r="AB19" s="3">
        <f t="shared" si="24"/>
        <v>1118.3971286881297</v>
      </c>
      <c r="AC19" s="3">
        <f t="shared" si="25"/>
        <v>207.14515969971092</v>
      </c>
      <c r="AD19" s="3">
        <f t="shared" si="26"/>
        <v>41.429031939942178</v>
      </c>
    </row>
    <row r="20" spans="1:30" x14ac:dyDescent="0.55000000000000004">
      <c r="A20" s="34" t="s">
        <v>61</v>
      </c>
      <c r="C20" s="9">
        <v>0.9</v>
      </c>
      <c r="D20" s="3"/>
      <c r="E20">
        <v>18</v>
      </c>
      <c r="F20">
        <f t="shared" si="8"/>
        <v>52.5</v>
      </c>
      <c r="G20">
        <f t="shared" si="9"/>
        <v>1.0061601642710472</v>
      </c>
      <c r="H20" s="15">
        <f t="shared" si="0"/>
        <v>0</v>
      </c>
      <c r="I20" s="14">
        <f t="shared" si="10"/>
        <v>0</v>
      </c>
      <c r="J20" s="14">
        <f t="shared" si="11"/>
        <v>0.99981145475940603</v>
      </c>
      <c r="K20" s="14">
        <f t="shared" si="18"/>
        <v>6.83896015563068E-6</v>
      </c>
      <c r="L20" s="14" t="str">
        <f t="shared" si="12"/>
        <v>Epidemic ongoing</v>
      </c>
      <c r="M20" s="14">
        <f t="shared" si="1"/>
        <v>7.3853910660805921E-7</v>
      </c>
      <c r="N20" s="14">
        <f t="shared" si="19"/>
        <v>1.8170628043834292E-4</v>
      </c>
      <c r="O20" s="3">
        <f t="shared" si="2"/>
        <v>389.82072887094876</v>
      </c>
      <c r="P20" s="3">
        <f t="shared" si="3"/>
        <v>194.91036443547438</v>
      </c>
      <c r="Q20" s="38">
        <f t="shared" si="13"/>
        <v>38.98207288709488</v>
      </c>
      <c r="R20" s="38">
        <f t="shared" si="4"/>
        <v>194.91036443547438</v>
      </c>
      <c r="S20" s="38">
        <f t="shared" si="14"/>
        <v>1710194.9103644355</v>
      </c>
      <c r="T20" s="38">
        <f t="shared" si="15"/>
        <v>42.096729076659372</v>
      </c>
      <c r="U20" s="39">
        <f t="shared" si="16"/>
        <v>0.10798997066827509</v>
      </c>
      <c r="V20" s="38">
        <f t="shared" si="5"/>
        <v>7.7964145774189753</v>
      </c>
      <c r="W20" s="3">
        <f t="shared" si="6"/>
        <v>0</v>
      </c>
      <c r="X20" s="3">
        <f t="shared" si="7"/>
        <v>1.5592829154837951</v>
      </c>
      <c r="Y20" s="3">
        <f t="shared" ref="Y20:Z35" si="27">O20+Y19</f>
        <v>10747.078713856494</v>
      </c>
      <c r="Z20" s="3">
        <f t="shared" si="27"/>
        <v>5373.5393569282469</v>
      </c>
      <c r="AA20" s="3">
        <f t="shared" si="20"/>
        <v>30785373.539356928</v>
      </c>
      <c r="AB20" s="3">
        <f t="shared" si="24"/>
        <v>1160.493857764789</v>
      </c>
      <c r="AC20" s="3">
        <f t="shared" si="25"/>
        <v>214.94157427712989</v>
      </c>
      <c r="AD20" s="3">
        <f t="shared" si="26"/>
        <v>42.988314855425969</v>
      </c>
    </row>
    <row r="21" spans="1:30" x14ac:dyDescent="0.55000000000000004">
      <c r="A21" s="34" t="s">
        <v>63</v>
      </c>
      <c r="C21" s="9">
        <v>0.7</v>
      </c>
      <c r="D21" s="3">
        <f>C21*D6</f>
        <v>39900000</v>
      </c>
      <c r="E21">
        <v>19</v>
      </c>
      <c r="F21">
        <f t="shared" si="8"/>
        <v>55.5</v>
      </c>
      <c r="G21">
        <f t="shared" si="9"/>
        <v>1.0636550308008215</v>
      </c>
      <c r="H21" s="15">
        <f t="shared" si="0"/>
        <v>0</v>
      </c>
      <c r="I21" s="14">
        <f t="shared" si="10"/>
        <v>0</v>
      </c>
      <c r="J21" s="14">
        <f t="shared" si="11"/>
        <v>0.99980503225570005</v>
      </c>
      <c r="K21" s="14">
        <f t="shared" si="18"/>
        <v>6.4225037059717494E-6</v>
      </c>
      <c r="L21" s="14" t="str">
        <f t="shared" si="12"/>
        <v>Epidemic ongoing</v>
      </c>
      <c r="M21" s="14">
        <f t="shared" si="1"/>
        <v>6.9356990884106869E-7</v>
      </c>
      <c r="N21" s="14">
        <f t="shared" si="19"/>
        <v>1.885452405939736E-4</v>
      </c>
      <c r="O21" s="3">
        <f t="shared" si="2"/>
        <v>366.0827112403897</v>
      </c>
      <c r="P21" s="3">
        <f t="shared" si="3"/>
        <v>183.04135562019485</v>
      </c>
      <c r="Q21" s="38">
        <f t="shared" si="13"/>
        <v>36.608271124038971</v>
      </c>
      <c r="R21" s="38">
        <f t="shared" si="4"/>
        <v>183.04135562019485</v>
      </c>
      <c r="S21" s="38">
        <f t="shared" si="14"/>
        <v>1710183.0413556201</v>
      </c>
      <c r="T21" s="38">
        <f t="shared" si="15"/>
        <v>39.533484803940915</v>
      </c>
      <c r="U21" s="39">
        <f t="shared" si="16"/>
        <v>0.10799058133608798</v>
      </c>
      <c r="V21" s="38">
        <f t="shared" si="5"/>
        <v>7.3216542248077943</v>
      </c>
      <c r="W21" s="3">
        <f t="shared" si="6"/>
        <v>0</v>
      </c>
      <c r="X21" s="3">
        <f t="shared" si="7"/>
        <v>1.4643308449615589</v>
      </c>
      <c r="Y21" s="3">
        <f t="shared" si="27"/>
        <v>11113.161425096883</v>
      </c>
      <c r="Z21" s="3">
        <f t="shared" si="27"/>
        <v>5556.5807125484416</v>
      </c>
      <c r="AA21" s="3">
        <f t="shared" si="20"/>
        <v>32495556.580712549</v>
      </c>
      <c r="AB21" s="3">
        <f t="shared" si="24"/>
        <v>1200.0273425687299</v>
      </c>
      <c r="AC21" s="3">
        <f t="shared" si="25"/>
        <v>222.26322850193768</v>
      </c>
      <c r="AD21" s="3">
        <f t="shared" si="26"/>
        <v>44.452645700387528</v>
      </c>
    </row>
    <row r="22" spans="1:30" x14ac:dyDescent="0.55000000000000004">
      <c r="A22" s="35" t="s">
        <v>62</v>
      </c>
      <c r="C22" s="11">
        <v>0.7</v>
      </c>
      <c r="E22">
        <v>20</v>
      </c>
      <c r="F22">
        <f t="shared" si="8"/>
        <v>58.5</v>
      </c>
      <c r="G22">
        <f t="shared" si="9"/>
        <v>1.1211498973305956</v>
      </c>
      <c r="H22" s="15">
        <f t="shared" si="0"/>
        <v>0</v>
      </c>
      <c r="I22" s="14">
        <f t="shared" si="10"/>
        <v>0</v>
      </c>
      <c r="J22" s="14">
        <f t="shared" si="11"/>
        <v>0.99979900089082163</v>
      </c>
      <c r="K22" s="14">
        <f t="shared" si="18"/>
        <v>6.031364878422707E-6</v>
      </c>
      <c r="L22" s="14" t="str">
        <f t="shared" si="12"/>
        <v>Epidemic ongoing</v>
      </c>
      <c r="M22" s="14">
        <f t="shared" si="1"/>
        <v>6.5133405876764838E-7</v>
      </c>
      <c r="N22" s="14">
        <f t="shared" si="19"/>
        <v>1.9496774429994534E-4</v>
      </c>
      <c r="O22" s="3">
        <f t="shared" si="2"/>
        <v>343.78779807009431</v>
      </c>
      <c r="P22" s="3">
        <f t="shared" si="3"/>
        <v>171.89389903504716</v>
      </c>
      <c r="Q22" s="38">
        <f t="shared" si="13"/>
        <v>34.37877980700943</v>
      </c>
      <c r="R22" s="38">
        <f t="shared" si="4"/>
        <v>171.89389903504716</v>
      </c>
      <c r="S22" s="38">
        <f t="shared" si="14"/>
        <v>1710171.8938990349</v>
      </c>
      <c r="T22" s="38">
        <f t="shared" si="15"/>
        <v>37.126041349755958</v>
      </c>
      <c r="U22" s="39">
        <f t="shared" si="16"/>
        <v>0.10799115488731334</v>
      </c>
      <c r="V22" s="38">
        <f t="shared" si="5"/>
        <v>6.8757559614018859</v>
      </c>
      <c r="W22" s="3">
        <f t="shared" si="6"/>
        <v>0</v>
      </c>
      <c r="X22" s="3">
        <f t="shared" si="7"/>
        <v>1.3751511922803772</v>
      </c>
      <c r="Y22" s="3">
        <f t="shared" si="27"/>
        <v>11456.949223166977</v>
      </c>
      <c r="Z22" s="3">
        <f t="shared" si="27"/>
        <v>5728.4746115834887</v>
      </c>
      <c r="AA22" s="3">
        <f t="shared" si="20"/>
        <v>34205728.474611588</v>
      </c>
      <c r="AB22" s="3">
        <f t="shared" si="24"/>
        <v>1237.1533839184858</v>
      </c>
      <c r="AC22" s="3">
        <f t="shared" si="25"/>
        <v>229.13898446333957</v>
      </c>
      <c r="AD22" s="3">
        <f t="shared" si="26"/>
        <v>45.827796892667905</v>
      </c>
    </row>
    <row r="23" spans="1:30" x14ac:dyDescent="0.55000000000000004">
      <c r="A23" s="33" t="s">
        <v>31</v>
      </c>
      <c r="C23">
        <f>C3*(1-(C21*C22))^2</f>
        <v>1.0404</v>
      </c>
      <c r="E23">
        <v>21</v>
      </c>
      <c r="F23">
        <f t="shared" si="8"/>
        <v>61.5</v>
      </c>
      <c r="G23">
        <f t="shared" si="9"/>
        <v>1.1786447638603696</v>
      </c>
      <c r="H23" s="15">
        <f t="shared" si="0"/>
        <v>0</v>
      </c>
      <c r="I23" s="14">
        <f t="shared" si="10"/>
        <v>0</v>
      </c>
      <c r="J23" s="14">
        <f t="shared" si="11"/>
        <v>0.99979333688127425</v>
      </c>
      <c r="K23" s="14">
        <f t="shared" si="18"/>
        <v>5.6640095473792229E-6</v>
      </c>
      <c r="L23" s="14" t="str">
        <f t="shared" si="12"/>
        <v>Epidemic ongoing</v>
      </c>
      <c r="M23" s="14">
        <f t="shared" si="1"/>
        <v>6.1166598341884208E-7</v>
      </c>
      <c r="N23" s="14">
        <f t="shared" si="19"/>
        <v>2.0099910917836805E-4</v>
      </c>
      <c r="O23" s="3">
        <f t="shared" si="2"/>
        <v>322.84854420061572</v>
      </c>
      <c r="P23" s="3">
        <f t="shared" si="3"/>
        <v>161.42427210030786</v>
      </c>
      <c r="Q23" s="38">
        <f t="shared" si="13"/>
        <v>32.284854420061571</v>
      </c>
      <c r="R23" s="38">
        <f t="shared" si="4"/>
        <v>161.42427210030786</v>
      </c>
      <c r="S23" s="38">
        <f t="shared" si="14"/>
        <v>1710161.4242721002</v>
      </c>
      <c r="T23" s="38">
        <f t="shared" si="15"/>
        <v>34.864961054874001</v>
      </c>
      <c r="U23" s="39">
        <f t="shared" si="16"/>
        <v>0.10799169357012547</v>
      </c>
      <c r="V23" s="38">
        <f t="shared" si="5"/>
        <v>6.4569708840123141</v>
      </c>
      <c r="W23" s="3">
        <f t="shared" si="6"/>
        <v>0</v>
      </c>
      <c r="X23" s="3">
        <f t="shared" si="7"/>
        <v>1.2913941768024628</v>
      </c>
      <c r="Y23" s="3">
        <f t="shared" si="27"/>
        <v>11779.797767367592</v>
      </c>
      <c r="Z23" s="3">
        <f t="shared" si="27"/>
        <v>5889.8988836837962</v>
      </c>
      <c r="AA23" s="3">
        <f t="shared" si="20"/>
        <v>35915889.898883685</v>
      </c>
      <c r="AB23" s="3">
        <f t="shared" si="24"/>
        <v>1272.0183449733597</v>
      </c>
      <c r="AC23" s="3">
        <f t="shared" si="25"/>
        <v>235.59595534735189</v>
      </c>
      <c r="AD23" s="3">
        <f t="shared" si="26"/>
        <v>47.119191069470368</v>
      </c>
    </row>
    <row r="24" spans="1:30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8"/>
        <v>64.5</v>
      </c>
      <c r="G24">
        <f t="shared" si="9"/>
        <v>1.2361396303901437</v>
      </c>
      <c r="H24" s="15">
        <f t="shared" si="0"/>
        <v>0</v>
      </c>
      <c r="I24" s="14">
        <f t="shared" si="10"/>
        <v>0</v>
      </c>
      <c r="J24" s="14">
        <f t="shared" si="11"/>
        <v>0.99978801788531846</v>
      </c>
      <c r="K24" s="14">
        <f t="shared" si="18"/>
        <v>5.3189959557942146E-6</v>
      </c>
      <c r="L24" s="14" t="str">
        <f t="shared" si="12"/>
        <v>Epidemic ongoing</v>
      </c>
      <c r="M24" s="14">
        <f t="shared" si="1"/>
        <v>5.7441007238423475E-7</v>
      </c>
      <c r="N24" s="14">
        <f t="shared" si="19"/>
        <v>2.0666311872574727E-4</v>
      </c>
      <c r="O24" s="3">
        <f t="shared" si="2"/>
        <v>303.18276948027022</v>
      </c>
      <c r="P24" s="3">
        <f t="shared" si="3"/>
        <v>151.59138474013511</v>
      </c>
      <c r="Q24" s="38">
        <f t="shared" si="13"/>
        <v>30.318276948027023</v>
      </c>
      <c r="R24" s="38">
        <f t="shared" si="4"/>
        <v>151.59138474013511</v>
      </c>
      <c r="S24" s="38">
        <f t="shared" si="14"/>
        <v>1710151.5913847401</v>
      </c>
      <c r="T24" s="38">
        <f t="shared" si="15"/>
        <v>32.74137412590138</v>
      </c>
      <c r="U24" s="39">
        <f t="shared" si="16"/>
        <v>0.10799219949744553</v>
      </c>
      <c r="V24" s="38">
        <f t="shared" si="5"/>
        <v>6.0636553896054046</v>
      </c>
      <c r="W24" s="3">
        <f t="shared" si="6"/>
        <v>0</v>
      </c>
      <c r="X24" s="3">
        <f t="shared" si="7"/>
        <v>1.2127310779210809</v>
      </c>
      <c r="Y24" s="3">
        <f t="shared" si="27"/>
        <v>12082.980536847863</v>
      </c>
      <c r="Z24" s="3">
        <f t="shared" si="27"/>
        <v>6041.4902684239314</v>
      </c>
      <c r="AA24" s="3">
        <f t="shared" si="20"/>
        <v>37626041.490268424</v>
      </c>
      <c r="AB24" s="3">
        <f t="shared" si="24"/>
        <v>1304.759719099261</v>
      </c>
      <c r="AC24" s="3">
        <f t="shared" si="25"/>
        <v>241.65961073695729</v>
      </c>
      <c r="AD24" s="3">
        <f t="shared" si="26"/>
        <v>48.331922147391452</v>
      </c>
    </row>
    <row r="25" spans="1:30" x14ac:dyDescent="0.55000000000000004">
      <c r="A25" s="33" t="s">
        <v>48</v>
      </c>
      <c r="C25" s="26">
        <f>C23^(1/C4)-1</f>
        <v>1.3289279402143528E-2</v>
      </c>
      <c r="E25">
        <v>23</v>
      </c>
      <c r="F25">
        <f t="shared" si="8"/>
        <v>67.5</v>
      </c>
      <c r="G25">
        <f t="shared" si="9"/>
        <v>1.2936344969199178</v>
      </c>
      <c r="H25" s="15">
        <f t="shared" si="0"/>
        <v>0</v>
      </c>
      <c r="I25" s="14">
        <f t="shared" si="10"/>
        <v>0</v>
      </c>
      <c r="J25" s="14">
        <f t="shared" si="11"/>
        <v>0.99978302291609467</v>
      </c>
      <c r="K25" s="14">
        <f t="shared" si="18"/>
        <v>4.9949692237927223E-6</v>
      </c>
      <c r="L25" s="14" t="str">
        <f t="shared" si="12"/>
        <v>Epidemic ongoing</v>
      </c>
      <c r="M25" s="14">
        <f t="shared" si="1"/>
        <v>5.3942008629663379E-7</v>
      </c>
      <c r="N25" s="14">
        <f t="shared" si="19"/>
        <v>2.1198211468154149E-4</v>
      </c>
      <c r="O25" s="3">
        <f t="shared" si="2"/>
        <v>284.71324575618519</v>
      </c>
      <c r="P25" s="3">
        <f t="shared" si="3"/>
        <v>142.35662287809259</v>
      </c>
      <c r="Q25" s="38">
        <f t="shared" si="13"/>
        <v>28.471324575618521</v>
      </c>
      <c r="R25" s="38">
        <f t="shared" si="4"/>
        <v>142.35662287809259</v>
      </c>
      <c r="S25" s="38">
        <f t="shared" si="14"/>
        <v>1710142.356622878</v>
      </c>
      <c r="T25" s="38">
        <f t="shared" si="15"/>
        <v>30.746944918908127</v>
      </c>
      <c r="U25" s="39">
        <f t="shared" si="16"/>
        <v>0.10799267465496966</v>
      </c>
      <c r="V25" s="38">
        <f t="shared" si="5"/>
        <v>5.6942649151237035</v>
      </c>
      <c r="W25" s="3">
        <f t="shared" si="6"/>
        <v>0</v>
      </c>
      <c r="X25" s="3">
        <f t="shared" si="7"/>
        <v>1.1388529830247407</v>
      </c>
      <c r="Y25" s="3">
        <f t="shared" si="27"/>
        <v>12367.693782604048</v>
      </c>
      <c r="Z25" s="3">
        <f t="shared" si="27"/>
        <v>6183.8468913020242</v>
      </c>
      <c r="AA25" s="3">
        <f t="shared" si="20"/>
        <v>39336183.846891299</v>
      </c>
      <c r="AB25" s="3">
        <f t="shared" si="24"/>
        <v>1335.5066640181692</v>
      </c>
      <c r="AC25" s="3">
        <f t="shared" si="25"/>
        <v>247.353875652081</v>
      </c>
      <c r="AD25" s="3">
        <f t="shared" si="26"/>
        <v>49.470775130416193</v>
      </c>
    </row>
    <row r="26" spans="1:30" x14ac:dyDescent="0.55000000000000004">
      <c r="A26" s="33"/>
      <c r="E26">
        <v>24</v>
      </c>
      <c r="F26">
        <f t="shared" si="8"/>
        <v>70.5</v>
      </c>
      <c r="G26">
        <f t="shared" si="9"/>
        <v>1.3511293634496919</v>
      </c>
      <c r="H26" s="15">
        <f t="shared" si="0"/>
        <v>0</v>
      </c>
      <c r="I26" s="14">
        <f t="shared" si="10"/>
        <v>0</v>
      </c>
      <c r="J26" s="14">
        <f t="shared" si="11"/>
        <v>0.99977833225991941</v>
      </c>
      <c r="K26" s="14">
        <f t="shared" si="18"/>
        <v>4.6906561752546594E-6</v>
      </c>
      <c r="L26" s="14" t="str">
        <f t="shared" si="12"/>
        <v>Epidemic ongoing</v>
      </c>
      <c r="M26" s="14">
        <f t="shared" si="1"/>
        <v>5.0655859947557544E-7</v>
      </c>
      <c r="N26" s="14">
        <f t="shared" si="19"/>
        <v>2.1697708390533421E-4</v>
      </c>
      <c r="O26" s="3">
        <f t="shared" si="2"/>
        <v>267.3674019895156</v>
      </c>
      <c r="P26" s="3">
        <f t="shared" si="3"/>
        <v>133.6837009947578</v>
      </c>
      <c r="Q26" s="38">
        <f t="shared" si="13"/>
        <v>26.736740198951562</v>
      </c>
      <c r="R26" s="38">
        <f t="shared" si="4"/>
        <v>133.6837009947578</v>
      </c>
      <c r="S26" s="38">
        <f t="shared" si="14"/>
        <v>1710133.6837009948</v>
      </c>
      <c r="T26" s="38">
        <f t="shared" si="15"/>
        <v>28.873840170107801</v>
      </c>
      <c r="U26" s="39">
        <f t="shared" si="16"/>
        <v>0.10799312090873384</v>
      </c>
      <c r="V26" s="38">
        <f t="shared" si="5"/>
        <v>5.3473480397903117</v>
      </c>
      <c r="W26" s="3">
        <f t="shared" si="6"/>
        <v>0</v>
      </c>
      <c r="X26" s="3">
        <f t="shared" si="7"/>
        <v>1.0694696079580623</v>
      </c>
      <c r="Y26" s="3">
        <f t="shared" si="27"/>
        <v>12635.061184593564</v>
      </c>
      <c r="Z26" s="3">
        <f t="shared" si="27"/>
        <v>6317.5305922967818</v>
      </c>
      <c r="AA26" s="3">
        <f t="shared" si="20"/>
        <v>41046317.530592293</v>
      </c>
      <c r="AB26" s="3">
        <f t="shared" si="24"/>
        <v>1364.380504188277</v>
      </c>
      <c r="AC26" s="3">
        <f t="shared" si="25"/>
        <v>252.70122369187132</v>
      </c>
      <c r="AD26" s="3">
        <f t="shared" si="26"/>
        <v>50.540244738374255</v>
      </c>
    </row>
    <row r="27" spans="1:30" x14ac:dyDescent="0.55000000000000004">
      <c r="A27" s="33"/>
      <c r="E27">
        <v>25</v>
      </c>
      <c r="F27">
        <f t="shared" si="8"/>
        <v>73.5</v>
      </c>
      <c r="G27">
        <f t="shared" si="9"/>
        <v>1.408624229979466</v>
      </c>
      <c r="H27" s="15">
        <f t="shared" si="0"/>
        <v>0</v>
      </c>
      <c r="I27" s="14">
        <f t="shared" si="10"/>
        <v>0</v>
      </c>
      <c r="J27" s="14">
        <f t="shared" si="11"/>
        <v>0.99977392739945381</v>
      </c>
      <c r="K27" s="14">
        <f t="shared" si="18"/>
        <v>4.4048604656010681E-6</v>
      </c>
      <c r="L27" s="14" t="str">
        <f t="shared" si="12"/>
        <v>Epidemic ongoing</v>
      </c>
      <c r="M27" s="14">
        <f t="shared" si="1"/>
        <v>4.7569647494022105E-7</v>
      </c>
      <c r="N27" s="14">
        <f t="shared" si="19"/>
        <v>2.2166774008058887E-4</v>
      </c>
      <c r="O27" s="3">
        <f t="shared" si="2"/>
        <v>251.07704653926089</v>
      </c>
      <c r="P27" s="3">
        <f t="shared" si="3"/>
        <v>125.53852326963045</v>
      </c>
      <c r="Q27" s="38">
        <f t="shared" si="13"/>
        <v>25.107704653926092</v>
      </c>
      <c r="R27" s="38">
        <f t="shared" si="4"/>
        <v>125.53852326963045</v>
      </c>
      <c r="S27" s="38">
        <f t="shared" si="14"/>
        <v>1710125.5385232696</v>
      </c>
      <c r="T27" s="38">
        <f t="shared" si="15"/>
        <v>27.1146990715926</v>
      </c>
      <c r="U27" s="39">
        <f t="shared" si="16"/>
        <v>0.10799354001223954</v>
      </c>
      <c r="V27" s="38">
        <f t="shared" si="5"/>
        <v>5.0215409307852177</v>
      </c>
      <c r="W27" s="3">
        <f t="shared" si="6"/>
        <v>0</v>
      </c>
      <c r="X27" s="3">
        <f t="shared" si="7"/>
        <v>1.0043081861570435</v>
      </c>
      <c r="Y27" s="3">
        <f t="shared" si="27"/>
        <v>12886.138231132825</v>
      </c>
      <c r="Z27" s="3">
        <f t="shared" si="27"/>
        <v>6443.0691155664126</v>
      </c>
      <c r="AA27" s="3">
        <f t="shared" si="20"/>
        <v>42756443.069115564</v>
      </c>
      <c r="AB27" s="3">
        <f t="shared" si="24"/>
        <v>1391.4952032598696</v>
      </c>
      <c r="AC27" s="3">
        <f t="shared" si="25"/>
        <v>257.72276462265654</v>
      </c>
      <c r="AD27" s="3">
        <f t="shared" si="26"/>
        <v>51.544552924531303</v>
      </c>
    </row>
    <row r="28" spans="1:30" x14ac:dyDescent="0.55000000000000004">
      <c r="A28" s="33"/>
      <c r="E28">
        <v>26</v>
      </c>
      <c r="F28">
        <f t="shared" si="8"/>
        <v>76.5</v>
      </c>
      <c r="G28">
        <f t="shared" si="9"/>
        <v>1.4661190965092403</v>
      </c>
      <c r="H28" s="15">
        <f t="shared" si="0"/>
        <v>0</v>
      </c>
      <c r="I28" s="14">
        <f t="shared" si="10"/>
        <v>0</v>
      </c>
      <c r="J28" s="14">
        <f t="shared" si="11"/>
        <v>0.99976979094146023</v>
      </c>
      <c r="K28" s="14">
        <f t="shared" si="18"/>
        <v>4.1364579935754264E-6</v>
      </c>
      <c r="L28" s="14" t="str">
        <f t="shared" si="12"/>
        <v>Epidemic ongoing</v>
      </c>
      <c r="M28" s="14">
        <f t="shared" si="1"/>
        <v>4.4671236995183165E-7</v>
      </c>
      <c r="N28" s="14">
        <f t="shared" si="19"/>
        <v>2.2607260054618994E-4</v>
      </c>
      <c r="O28" s="3">
        <f t="shared" si="2"/>
        <v>235.7781056337993</v>
      </c>
      <c r="P28" s="3">
        <f t="shared" si="3"/>
        <v>117.88905281689965</v>
      </c>
      <c r="Q28" s="38">
        <f t="shared" si="13"/>
        <v>23.577810563379931</v>
      </c>
      <c r="R28" s="38">
        <f t="shared" si="4"/>
        <v>117.88905281689965</v>
      </c>
      <c r="S28" s="38">
        <f t="shared" si="14"/>
        <v>1710117.8890528169</v>
      </c>
      <c r="T28" s="38">
        <f t="shared" si="15"/>
        <v>25.462605087254403</v>
      </c>
      <c r="U28" s="39">
        <f t="shared" si="16"/>
        <v>0.10799393361316532</v>
      </c>
      <c r="V28" s="38">
        <f t="shared" si="5"/>
        <v>4.7155621126759861</v>
      </c>
      <c r="W28" s="3">
        <f t="shared" si="6"/>
        <v>0</v>
      </c>
      <c r="X28" s="3">
        <f t="shared" si="7"/>
        <v>0.94311242253519723</v>
      </c>
      <c r="Y28" s="3">
        <f t="shared" si="27"/>
        <v>13121.916336766624</v>
      </c>
      <c r="Z28" s="3">
        <f t="shared" si="27"/>
        <v>6560.9581683833121</v>
      </c>
      <c r="AA28" s="3">
        <f t="shared" si="20"/>
        <v>44466560.95816838</v>
      </c>
      <c r="AB28" s="3">
        <f t="shared" si="24"/>
        <v>1416.957808347124</v>
      </c>
      <c r="AC28" s="3">
        <f t="shared" si="25"/>
        <v>262.43832673533251</v>
      </c>
      <c r="AD28" s="3">
        <f t="shared" si="26"/>
        <v>52.487665347066496</v>
      </c>
    </row>
    <row r="29" spans="1:30" x14ac:dyDescent="0.55000000000000004">
      <c r="A29" s="33"/>
      <c r="E29">
        <v>27</v>
      </c>
      <c r="F29">
        <f t="shared" si="8"/>
        <v>79.5</v>
      </c>
      <c r="G29">
        <f t="shared" si="9"/>
        <v>1.5236139630390144</v>
      </c>
      <c r="H29" s="15">
        <f t="shared" si="0"/>
        <v>0</v>
      </c>
      <c r="I29" s="14">
        <f t="shared" si="10"/>
        <v>0</v>
      </c>
      <c r="J29" s="14">
        <f t="shared" si="11"/>
        <v>0.99976590654887987</v>
      </c>
      <c r="K29" s="14">
        <f t="shared" si="18"/>
        <v>3.8843925803666579E-6</v>
      </c>
      <c r="L29" s="14" t="str">
        <f t="shared" si="12"/>
        <v>Epidemic ongoing</v>
      </c>
      <c r="M29" s="14">
        <f t="shared" si="1"/>
        <v>4.1949227030380042E-7</v>
      </c>
      <c r="N29" s="14">
        <f t="shared" si="19"/>
        <v>2.3020905853976537E-4</v>
      </c>
      <c r="O29" s="3">
        <f t="shared" si="2"/>
        <v>221.41037708089951</v>
      </c>
      <c r="P29" s="3">
        <f t="shared" si="3"/>
        <v>110.70518854044975</v>
      </c>
      <c r="Q29" s="38">
        <f t="shared" si="13"/>
        <v>22.141037708089954</v>
      </c>
      <c r="R29" s="38">
        <f t="shared" si="4"/>
        <v>110.70518854044975</v>
      </c>
      <c r="S29" s="38">
        <f t="shared" si="14"/>
        <v>1710110.7051885405</v>
      </c>
      <c r="T29" s="38">
        <f t="shared" si="15"/>
        <v>23.911059407316625</v>
      </c>
      <c r="U29" s="39">
        <f t="shared" si="16"/>
        <v>0.10799430325968841</v>
      </c>
      <c r="V29" s="38">
        <f t="shared" si="5"/>
        <v>4.42820754161799</v>
      </c>
      <c r="W29" s="3">
        <f t="shared" si="6"/>
        <v>0</v>
      </c>
      <c r="X29" s="3">
        <f t="shared" si="7"/>
        <v>0.885641508323598</v>
      </c>
      <c r="Y29" s="3">
        <f t="shared" si="27"/>
        <v>13343.326713847524</v>
      </c>
      <c r="Z29" s="3">
        <f t="shared" si="27"/>
        <v>6671.663356923762</v>
      </c>
      <c r="AA29" s="3">
        <f t="shared" si="20"/>
        <v>46176671.663356923</v>
      </c>
      <c r="AB29" s="3">
        <f t="shared" si="24"/>
        <v>1440.8688677544405</v>
      </c>
      <c r="AC29" s="3">
        <f t="shared" si="25"/>
        <v>266.86653427695052</v>
      </c>
      <c r="AD29" s="3">
        <f t="shared" si="26"/>
        <v>53.373306855390098</v>
      </c>
    </row>
    <row r="30" spans="1:30" x14ac:dyDescent="0.55000000000000004">
      <c r="A30" s="33"/>
      <c r="E30">
        <v>28</v>
      </c>
      <c r="F30">
        <f t="shared" si="8"/>
        <v>82.5</v>
      </c>
      <c r="G30">
        <f t="shared" si="9"/>
        <v>1.5811088295687885</v>
      </c>
      <c r="H30" s="15">
        <f t="shared" si="0"/>
        <v>0</v>
      </c>
      <c r="I30" s="14">
        <f t="shared" si="10"/>
        <v>0</v>
      </c>
      <c r="J30" s="14">
        <f t="shared" si="11"/>
        <v>0.9997622588769759</v>
      </c>
      <c r="K30" s="14">
        <f t="shared" si="18"/>
        <v>3.6476719039724159E-6</v>
      </c>
      <c r="L30" s="14" t="str">
        <f t="shared" si="12"/>
        <v>Epidemic ongoing</v>
      </c>
      <c r="M30" s="14">
        <f t="shared" si="1"/>
        <v>3.9392905206687096E-7</v>
      </c>
      <c r="N30" s="14">
        <f t="shared" si="19"/>
        <v>2.3409345112013202E-4</v>
      </c>
      <c r="O30" s="3">
        <f t="shared" si="2"/>
        <v>207.91729852642771</v>
      </c>
      <c r="P30" s="3">
        <f t="shared" si="3"/>
        <v>103.95864926321386</v>
      </c>
      <c r="Q30" s="38">
        <f t="shared" si="13"/>
        <v>20.791729852642774</v>
      </c>
      <c r="R30" s="38">
        <f t="shared" si="4"/>
        <v>103.95864926321386</v>
      </c>
      <c r="S30" s="38">
        <f t="shared" si="14"/>
        <v>1710103.9586492633</v>
      </c>
      <c r="T30" s="38">
        <f t="shared" si="15"/>
        <v>22.453955967811645</v>
      </c>
      <c r="U30" s="39">
        <f t="shared" si="16"/>
        <v>0.10799465040643356</v>
      </c>
      <c r="V30" s="38">
        <f t="shared" si="5"/>
        <v>4.1583459705285541</v>
      </c>
      <c r="W30" s="3">
        <f t="shared" si="6"/>
        <v>0</v>
      </c>
      <c r="X30" s="3">
        <f t="shared" si="7"/>
        <v>0.83166919410571083</v>
      </c>
      <c r="Y30" s="3">
        <f t="shared" si="27"/>
        <v>13551.244012373953</v>
      </c>
      <c r="Z30" s="3">
        <f t="shared" si="27"/>
        <v>6775.6220061869763</v>
      </c>
      <c r="AA30" s="3">
        <f t="shared" si="20"/>
        <v>47886775.622006185</v>
      </c>
      <c r="AB30" s="3">
        <f t="shared" si="24"/>
        <v>1463.3228237222522</v>
      </c>
      <c r="AC30" s="3">
        <f t="shared" si="25"/>
        <v>271.02488024747908</v>
      </c>
      <c r="AD30" s="3">
        <f t="shared" si="26"/>
        <v>54.204976049495812</v>
      </c>
    </row>
    <row r="31" spans="1:30" x14ac:dyDescent="0.55000000000000004">
      <c r="A31" s="33"/>
      <c r="E31">
        <v>29</v>
      </c>
      <c r="F31">
        <f t="shared" si="8"/>
        <v>85.5</v>
      </c>
      <c r="G31">
        <f t="shared" si="9"/>
        <v>1.6386036960985626</v>
      </c>
      <c r="H31" s="15">
        <f t="shared" si="0"/>
        <v>0</v>
      </c>
      <c r="I31" s="14">
        <f t="shared" si="10"/>
        <v>0</v>
      </c>
      <c r="J31" s="14">
        <f t="shared" si="11"/>
        <v>0.99975883351330552</v>
      </c>
      <c r="K31" s="14">
        <f t="shared" si="18"/>
        <v>3.4253636703729384E-6</v>
      </c>
      <c r="L31" s="14" t="str">
        <f t="shared" si="12"/>
        <v>Epidemic ongoing</v>
      </c>
      <c r="M31" s="14">
        <f t="shared" si="1"/>
        <v>3.6992206881211254E-7</v>
      </c>
      <c r="N31" s="14">
        <f t="shared" si="19"/>
        <v>2.3774112302410444E-4</v>
      </c>
      <c r="O31" s="3">
        <f t="shared" si="2"/>
        <v>195.2457292112575</v>
      </c>
      <c r="P31" s="3">
        <f t="shared" si="3"/>
        <v>97.622864605628749</v>
      </c>
      <c r="Q31" s="38">
        <f t="shared" si="13"/>
        <v>19.524572921125753</v>
      </c>
      <c r="R31" s="38">
        <f t="shared" si="4"/>
        <v>97.622864605628749</v>
      </c>
      <c r="S31" s="38">
        <f t="shared" si="14"/>
        <v>1710097.6228646056</v>
      </c>
      <c r="T31" s="38">
        <f t="shared" si="15"/>
        <v>21.085557922290416</v>
      </c>
      <c r="U31" s="39">
        <f t="shared" si="16"/>
        <v>0.1079949764200766</v>
      </c>
      <c r="V31" s="38">
        <f t="shared" si="5"/>
        <v>3.9049145842251503</v>
      </c>
      <c r="W31" s="3">
        <f t="shared" si="6"/>
        <v>0</v>
      </c>
      <c r="X31" s="3">
        <f t="shared" si="7"/>
        <v>0.78098291684503007</v>
      </c>
      <c r="Y31" s="3">
        <f t="shared" si="27"/>
        <v>13746.48974158521</v>
      </c>
      <c r="Z31" s="3">
        <f t="shared" si="27"/>
        <v>6873.2448707926051</v>
      </c>
      <c r="AA31" s="3">
        <f t="shared" si="20"/>
        <v>49596873.244870789</v>
      </c>
      <c r="AB31" s="3">
        <f t="shared" si="24"/>
        <v>1484.4083816445427</v>
      </c>
      <c r="AC31" s="3">
        <f t="shared" si="25"/>
        <v>274.92979483170421</v>
      </c>
      <c r="AD31" s="3">
        <f t="shared" si="26"/>
        <v>54.985958966340846</v>
      </c>
    </row>
    <row r="32" spans="1:30" x14ac:dyDescent="0.55000000000000004">
      <c r="A32" s="33"/>
      <c r="E32">
        <v>30</v>
      </c>
      <c r="F32">
        <f t="shared" si="8"/>
        <v>88.5</v>
      </c>
      <c r="G32">
        <f t="shared" si="9"/>
        <v>1.6960985626283367</v>
      </c>
      <c r="H32" s="15">
        <f t="shared" si="0"/>
        <v>0</v>
      </c>
      <c r="I32" s="14">
        <f t="shared" si="10"/>
        <v>0</v>
      </c>
      <c r="J32" s="14">
        <f t="shared" si="11"/>
        <v>0.99975561692129344</v>
      </c>
      <c r="K32" s="14">
        <f t="shared" si="18"/>
        <v>3.2165920120785785E-6</v>
      </c>
      <c r="L32" s="14" t="str">
        <f t="shared" si="12"/>
        <v>Epidemic ongoing</v>
      </c>
      <c r="M32" s="14">
        <f t="shared" si="1"/>
        <v>3.4737676330384352E-7</v>
      </c>
      <c r="N32" s="14">
        <f t="shared" si="19"/>
        <v>2.4116648669447738E-4</v>
      </c>
      <c r="O32" s="3">
        <f t="shared" si="2"/>
        <v>183.34574468847899</v>
      </c>
      <c r="P32" s="3">
        <f t="shared" si="3"/>
        <v>91.672872344239494</v>
      </c>
      <c r="Q32" s="38">
        <f t="shared" si="13"/>
        <v>18.334574468847901</v>
      </c>
      <c r="R32" s="38">
        <f t="shared" si="4"/>
        <v>91.672872344239494</v>
      </c>
      <c r="S32" s="38">
        <f t="shared" si="14"/>
        <v>1710091.6728723443</v>
      </c>
      <c r="T32" s="38">
        <f t="shared" si="15"/>
        <v>19.800475508319082</v>
      </c>
      <c r="U32" s="39">
        <f t="shared" si="16"/>
        <v>0.10799528258461565</v>
      </c>
      <c r="V32" s="38">
        <f t="shared" si="5"/>
        <v>3.6669148937695799</v>
      </c>
      <c r="W32" s="3">
        <f t="shared" si="6"/>
        <v>0</v>
      </c>
      <c r="X32" s="3">
        <f t="shared" si="7"/>
        <v>0.733382978753916</v>
      </c>
      <c r="Y32" s="3">
        <f t="shared" si="27"/>
        <v>13929.835486273689</v>
      </c>
      <c r="Z32" s="3">
        <f t="shared" si="27"/>
        <v>6964.9177431368444</v>
      </c>
      <c r="AA32" s="3">
        <f t="shared" si="20"/>
        <v>51306964.917743132</v>
      </c>
      <c r="AB32" s="3">
        <f t="shared" si="24"/>
        <v>1504.2088571528618</v>
      </c>
      <c r="AC32" s="3">
        <f t="shared" si="25"/>
        <v>278.59670972547377</v>
      </c>
      <c r="AD32" s="3">
        <f t="shared" si="26"/>
        <v>55.719341945094762</v>
      </c>
    </row>
    <row r="33" spans="1:30" x14ac:dyDescent="0.55000000000000004">
      <c r="A33" s="33"/>
      <c r="E33">
        <v>31</v>
      </c>
      <c r="F33">
        <f t="shared" si="8"/>
        <v>91.5</v>
      </c>
      <c r="G33">
        <f t="shared" si="9"/>
        <v>1.7535934291581108</v>
      </c>
      <c r="H33" s="15">
        <f t="shared" si="0"/>
        <v>0</v>
      </c>
      <c r="I33" s="14">
        <f t="shared" si="10"/>
        <v>0</v>
      </c>
      <c r="J33" s="14">
        <f t="shared" si="11"/>
        <v>0.99975259638719516</v>
      </c>
      <c r="K33" s="14">
        <f t="shared" si="18"/>
        <v>3.0205340982858431E-6</v>
      </c>
      <c r="L33" s="14" t="str">
        <f t="shared" si="12"/>
        <v>Epidemic ongoing</v>
      </c>
      <c r="M33" s="14">
        <f t="shared" si="1"/>
        <v>3.2620430196999882E-7</v>
      </c>
      <c r="N33" s="14">
        <f t="shared" si="19"/>
        <v>2.4438307870655596E-4</v>
      </c>
      <c r="O33" s="3">
        <f t="shared" si="2"/>
        <v>172.17044360229306</v>
      </c>
      <c r="P33" s="3">
        <f t="shared" si="3"/>
        <v>86.085221801146531</v>
      </c>
      <c r="Q33" s="38">
        <f t="shared" si="13"/>
        <v>17.217044360229306</v>
      </c>
      <c r="R33" s="38">
        <f t="shared" si="4"/>
        <v>86.085221801146531</v>
      </c>
      <c r="S33" s="38">
        <f t="shared" si="14"/>
        <v>1710086.0852218012</v>
      </c>
      <c r="T33" s="38">
        <f t="shared" si="15"/>
        <v>18.593645212289935</v>
      </c>
      <c r="U33" s="39">
        <f t="shared" si="16"/>
        <v>0.10799557010633325</v>
      </c>
      <c r="V33" s="38">
        <f t="shared" si="5"/>
        <v>3.4434088720458611</v>
      </c>
      <c r="W33" s="3">
        <f t="shared" si="6"/>
        <v>0</v>
      </c>
      <c r="X33" s="3">
        <f t="shared" si="7"/>
        <v>0.68868177440917222</v>
      </c>
      <c r="Y33" s="3">
        <f t="shared" si="27"/>
        <v>14102.005929875982</v>
      </c>
      <c r="Z33" s="3">
        <f t="shared" si="27"/>
        <v>7051.0029649379912</v>
      </c>
      <c r="AA33" s="3">
        <f t="shared" si="20"/>
        <v>53017051.002964936</v>
      </c>
      <c r="AB33" s="3">
        <f t="shared" si="24"/>
        <v>1522.8025023651517</v>
      </c>
      <c r="AC33" s="3">
        <f t="shared" si="25"/>
        <v>282.04011859751961</v>
      </c>
      <c r="AD33" s="3">
        <f t="shared" si="26"/>
        <v>56.40802371950393</v>
      </c>
    </row>
    <row r="34" spans="1:30" x14ac:dyDescent="0.55000000000000004">
      <c r="A34" s="33"/>
      <c r="E34">
        <v>32</v>
      </c>
      <c r="F34">
        <f t="shared" si="8"/>
        <v>94.5</v>
      </c>
      <c r="G34">
        <f t="shared" si="9"/>
        <v>1.8110882956878851</v>
      </c>
      <c r="H34" s="15">
        <f t="shared" si="0"/>
        <v>0</v>
      </c>
      <c r="I34" s="14">
        <f t="shared" si="10"/>
        <v>0</v>
      </c>
      <c r="J34" s="14">
        <f t="shared" si="11"/>
        <v>0.99974975997024917</v>
      </c>
      <c r="K34" s="14">
        <f t="shared" si="18"/>
        <v>2.8364169459837996E-6</v>
      </c>
      <c r="L34" s="14" t="str">
        <f t="shared" si="12"/>
        <v>Epidemic ongoing</v>
      </c>
      <c r="M34" s="14">
        <f t="shared" si="1"/>
        <v>3.0632123100777176E-7</v>
      </c>
      <c r="N34" s="14">
        <f t="shared" si="19"/>
        <v>2.474036128048418E-4</v>
      </c>
      <c r="O34" s="3">
        <f t="shared" si="2"/>
        <v>161.67576592107656</v>
      </c>
      <c r="P34" s="3">
        <f t="shared" si="3"/>
        <v>80.83788296053828</v>
      </c>
      <c r="Q34" s="38">
        <f t="shared" si="13"/>
        <v>16.167576592107658</v>
      </c>
      <c r="R34" s="38">
        <f t="shared" si="4"/>
        <v>80.83788296053828</v>
      </c>
      <c r="S34" s="38">
        <f t="shared" si="14"/>
        <v>1710080.8378829604</v>
      </c>
      <c r="T34" s="38">
        <f t="shared" si="15"/>
        <v>17.460310167442991</v>
      </c>
      <c r="U34" s="39">
        <f t="shared" si="16"/>
        <v>0.10799584011846521</v>
      </c>
      <c r="V34" s="38">
        <f t="shared" si="5"/>
        <v>3.2335153184215315</v>
      </c>
      <c r="W34" s="3">
        <f t="shared" si="6"/>
        <v>0</v>
      </c>
      <c r="X34" s="3">
        <f t="shared" si="7"/>
        <v>0.6467030636843063</v>
      </c>
      <c r="Y34" s="3">
        <f t="shared" si="27"/>
        <v>14263.681695797059</v>
      </c>
      <c r="Z34" s="3">
        <f t="shared" si="27"/>
        <v>7131.8408478985293</v>
      </c>
      <c r="AA34" s="3">
        <f t="shared" si="20"/>
        <v>54727131.840847895</v>
      </c>
      <c r="AB34" s="3">
        <f t="shared" si="24"/>
        <v>1540.2628125325946</v>
      </c>
      <c r="AC34" s="3">
        <f t="shared" si="25"/>
        <v>285.27363391594116</v>
      </c>
      <c r="AD34" s="3">
        <f t="shared" si="26"/>
        <v>57.054726783188237</v>
      </c>
    </row>
    <row r="35" spans="1:30" x14ac:dyDescent="0.55000000000000004">
      <c r="A35" s="33"/>
      <c r="E35">
        <v>33</v>
      </c>
      <c r="F35">
        <f t="shared" si="8"/>
        <v>97.5</v>
      </c>
      <c r="G35">
        <f t="shared" si="9"/>
        <v>1.8685831622176592</v>
      </c>
      <c r="H35" s="15">
        <f t="shared" si="0"/>
        <v>0</v>
      </c>
      <c r="I35" s="14">
        <f t="shared" si="10"/>
        <v>0</v>
      </c>
      <c r="J35" s="14">
        <f t="shared" si="11"/>
        <v>0.99974709645582893</v>
      </c>
      <c r="K35" s="14">
        <f t="shared" si="18"/>
        <v>2.6635144202424854E-6</v>
      </c>
      <c r="L35" s="14" t="str">
        <f t="shared" si="12"/>
        <v>Epidemic ongoing</v>
      </c>
      <c r="M35" s="14">
        <f t="shared" si="1"/>
        <v>2.8764915286143378E-7</v>
      </c>
      <c r="N35" s="14">
        <f t="shared" si="19"/>
        <v>2.502400297508256E-4</v>
      </c>
      <c r="O35" s="3">
        <f t="shared" si="2"/>
        <v>151.82032195382166</v>
      </c>
      <c r="P35" s="3">
        <f t="shared" si="3"/>
        <v>75.910160976910831</v>
      </c>
      <c r="Q35" s="38">
        <f t="shared" si="13"/>
        <v>15.182032195382167</v>
      </c>
      <c r="R35" s="38">
        <f t="shared" si="4"/>
        <v>75.910160976910831</v>
      </c>
      <c r="S35" s="38">
        <f t="shared" si="14"/>
        <v>1710075.9101609769</v>
      </c>
      <c r="T35" s="38">
        <f t="shared" si="15"/>
        <v>16.396001713101725</v>
      </c>
      <c r="U35" s="39">
        <f t="shared" si="16"/>
        <v>0.1079960936855924</v>
      </c>
      <c r="V35" s="38">
        <f t="shared" si="5"/>
        <v>3.0364064390764334</v>
      </c>
      <c r="W35" s="3">
        <f t="shared" si="6"/>
        <v>0</v>
      </c>
      <c r="X35" s="3">
        <f t="shared" si="7"/>
        <v>0.60728128781528667</v>
      </c>
      <c r="Y35" s="3">
        <f t="shared" si="27"/>
        <v>14415.50201775088</v>
      </c>
      <c r="Z35" s="3">
        <f t="shared" si="27"/>
        <v>7207.7510088754398</v>
      </c>
      <c r="AA35" s="3">
        <f t="shared" si="20"/>
        <v>56437207.751008868</v>
      </c>
      <c r="AB35" s="3">
        <f t="shared" si="24"/>
        <v>1556.6588142456962</v>
      </c>
      <c r="AC35" s="3">
        <f t="shared" si="25"/>
        <v>288.31004035501758</v>
      </c>
      <c r="AD35" s="3">
        <f t="shared" si="26"/>
        <v>57.662008071003527</v>
      </c>
    </row>
    <row r="36" spans="1:30" x14ac:dyDescent="0.55000000000000004">
      <c r="A36" s="33"/>
      <c r="E36">
        <v>34</v>
      </c>
      <c r="F36">
        <f t="shared" si="8"/>
        <v>100.5</v>
      </c>
      <c r="G36">
        <f t="shared" si="9"/>
        <v>1.9260780287474333</v>
      </c>
      <c r="H36" s="15">
        <f t="shared" si="0"/>
        <v>0</v>
      </c>
      <c r="I36" s="14">
        <f t="shared" si="10"/>
        <v>0</v>
      </c>
      <c r="J36" s="14">
        <f t="shared" si="11"/>
        <v>0.99974459531141679</v>
      </c>
      <c r="K36" s="14">
        <f t="shared" si="18"/>
        <v>2.5011444121370019E-6</v>
      </c>
      <c r="L36" s="14" t="str">
        <f t="shared" si="12"/>
        <v>Epidemic ongoing</v>
      </c>
      <c r="M36" s="14">
        <f t="shared" si="1"/>
        <v>2.701144218323063E-7</v>
      </c>
      <c r="N36" s="14">
        <f t="shared" si="19"/>
        <v>2.5290354417106808E-4</v>
      </c>
      <c r="O36" s="3">
        <f t="shared" si="2"/>
        <v>142.5652314918091</v>
      </c>
      <c r="P36" s="3">
        <f t="shared" si="3"/>
        <v>71.28261574590455</v>
      </c>
      <c r="Q36" s="38">
        <f t="shared" si="13"/>
        <v>14.256523149180911</v>
      </c>
      <c r="R36" s="38">
        <f t="shared" si="4"/>
        <v>71.28261574590455</v>
      </c>
      <c r="S36" s="38">
        <f t="shared" si="14"/>
        <v>1710071.2826157459</v>
      </c>
      <c r="T36" s="38">
        <f t="shared" si="15"/>
        <v>15.396522044441458</v>
      </c>
      <c r="U36" s="39">
        <f t="shared" si="16"/>
        <v>0.10799633180777352</v>
      </c>
      <c r="V36" s="38">
        <f t="shared" si="5"/>
        <v>2.8513046298361822</v>
      </c>
      <c r="W36" s="3">
        <f t="shared" si="6"/>
        <v>0</v>
      </c>
      <c r="X36" s="3">
        <f t="shared" si="7"/>
        <v>0.57026092596723643</v>
      </c>
      <c r="Y36" s="3">
        <f t="shared" ref="Y36:Z51" si="28">O36+Y35</f>
        <v>14558.067249242689</v>
      </c>
      <c r="Z36" s="3">
        <f t="shared" si="28"/>
        <v>7279.0336246213446</v>
      </c>
      <c r="AA36" s="3">
        <f t="shared" si="20"/>
        <v>58147279.033624612</v>
      </c>
      <c r="AB36" s="3">
        <f t="shared" si="24"/>
        <v>1572.0553362901378</v>
      </c>
      <c r="AC36" s="3">
        <f t="shared" si="25"/>
        <v>291.16134498485377</v>
      </c>
      <c r="AD36" s="3">
        <f t="shared" si="26"/>
        <v>58.23226899697076</v>
      </c>
    </row>
    <row r="37" spans="1:30" x14ac:dyDescent="0.55000000000000004">
      <c r="A37" s="33"/>
      <c r="E37">
        <v>35</v>
      </c>
      <c r="F37">
        <f t="shared" si="8"/>
        <v>103.5</v>
      </c>
      <c r="G37">
        <f t="shared" si="9"/>
        <v>1.9835728952772074</v>
      </c>
      <c r="H37" s="15">
        <f t="shared" si="0"/>
        <v>0</v>
      </c>
      <c r="I37" s="14">
        <f t="shared" si="10"/>
        <v>0</v>
      </c>
      <c r="J37" s="14">
        <f t="shared" si="11"/>
        <v>0.99974224664523115</v>
      </c>
      <c r="K37" s="14">
        <f t="shared" si="18"/>
        <v>2.3486661856475521E-6</v>
      </c>
      <c r="L37" s="14" t="str">
        <f t="shared" si="12"/>
        <v>Epidemic ongoing</v>
      </c>
      <c r="M37" s="14">
        <f t="shared" si="1"/>
        <v>2.5364785789177133E-7</v>
      </c>
      <c r="N37" s="14">
        <f t="shared" si="19"/>
        <v>2.5540468858320509E-4</v>
      </c>
      <c r="O37" s="3">
        <f t="shared" si="2"/>
        <v>133.87397258191046</v>
      </c>
      <c r="P37" s="3">
        <f t="shared" si="3"/>
        <v>66.936986290955232</v>
      </c>
      <c r="Q37" s="38">
        <f t="shared" si="13"/>
        <v>13.387397258191047</v>
      </c>
      <c r="R37" s="38">
        <f t="shared" si="4"/>
        <v>66.936986290955232</v>
      </c>
      <c r="S37" s="38">
        <f t="shared" si="14"/>
        <v>1710066.9369862908</v>
      </c>
      <c r="T37" s="38">
        <f t="shared" si="15"/>
        <v>14.457927899830963</v>
      </c>
      <c r="U37" s="39">
        <f t="shared" si="16"/>
        <v>0.10799655542443036</v>
      </c>
      <c r="V37" s="38">
        <f t="shared" si="5"/>
        <v>2.6774794516382094</v>
      </c>
      <c r="W37" s="3">
        <f t="shared" si="6"/>
        <v>0</v>
      </c>
      <c r="X37" s="3">
        <f t="shared" si="7"/>
        <v>0.53549589032764189</v>
      </c>
      <c r="Y37" s="3">
        <f t="shared" si="28"/>
        <v>14691.9412218246</v>
      </c>
      <c r="Z37" s="3">
        <f t="shared" si="28"/>
        <v>7345.9706109122999</v>
      </c>
      <c r="AA37" s="3">
        <f t="shared" si="20"/>
        <v>59857345.970610902</v>
      </c>
      <c r="AB37" s="3">
        <f t="shared" si="24"/>
        <v>1586.5132641899688</v>
      </c>
      <c r="AC37" s="3">
        <f t="shared" si="25"/>
        <v>293.83882443649196</v>
      </c>
      <c r="AD37" s="3">
        <f t="shared" si="26"/>
        <v>58.767764887298398</v>
      </c>
    </row>
    <row r="38" spans="1:30" x14ac:dyDescent="0.55000000000000004">
      <c r="A38" s="33"/>
      <c r="E38">
        <v>36</v>
      </c>
      <c r="F38">
        <f t="shared" si="8"/>
        <v>106.5</v>
      </c>
      <c r="G38">
        <f t="shared" si="9"/>
        <v>2.0410677618069815</v>
      </c>
      <c r="H38" s="15">
        <f t="shared" si="0"/>
        <v>0</v>
      </c>
      <c r="I38" s="14">
        <f t="shared" si="10"/>
        <v>0</v>
      </c>
      <c r="J38" s="14">
        <f t="shared" si="11"/>
        <v>0.99974004116735027</v>
      </c>
      <c r="K38" s="14">
        <f t="shared" si="18"/>
        <v>2.2054778808788811E-6</v>
      </c>
      <c r="L38" s="14" t="str">
        <f t="shared" si="12"/>
        <v>Epidemic ongoing</v>
      </c>
      <c r="M38" s="14">
        <f t="shared" si="1"/>
        <v>2.3818447733587463E-7</v>
      </c>
      <c r="N38" s="14">
        <f t="shared" si="19"/>
        <v>2.5775335476885264E-4</v>
      </c>
      <c r="O38" s="3">
        <f t="shared" si="2"/>
        <v>125.71223921009621</v>
      </c>
      <c r="P38" s="3">
        <f t="shared" si="3"/>
        <v>62.856119605048107</v>
      </c>
      <c r="Q38" s="38">
        <f t="shared" si="13"/>
        <v>12.571223921009622</v>
      </c>
      <c r="R38" s="38">
        <f t="shared" si="4"/>
        <v>62.856119605048107</v>
      </c>
      <c r="S38" s="38">
        <f t="shared" si="14"/>
        <v>1710062.856119605</v>
      </c>
      <c r="T38" s="38">
        <f t="shared" si="15"/>
        <v>13.576515208144853</v>
      </c>
      <c r="U38" s="39">
        <f t="shared" si="16"/>
        <v>0.10799676541800469</v>
      </c>
      <c r="V38" s="38">
        <f t="shared" si="5"/>
        <v>2.5142447842019244</v>
      </c>
      <c r="W38" s="3">
        <f t="shared" si="6"/>
        <v>0</v>
      </c>
      <c r="X38" s="3">
        <f t="shared" si="7"/>
        <v>0.50284895684038489</v>
      </c>
      <c r="Y38" s="3">
        <f t="shared" si="28"/>
        <v>14817.653461034695</v>
      </c>
      <c r="Z38" s="3">
        <f t="shared" si="28"/>
        <v>7408.8267305173476</v>
      </c>
      <c r="AA38" s="3">
        <f t="shared" si="20"/>
        <v>61567408.826730505</v>
      </c>
      <c r="AB38" s="3">
        <f t="shared" si="24"/>
        <v>1600.0897793981137</v>
      </c>
      <c r="AC38" s="3">
        <f t="shared" si="25"/>
        <v>296.3530692206939</v>
      </c>
      <c r="AD38" s="3">
        <f t="shared" si="26"/>
        <v>59.270613844138779</v>
      </c>
    </row>
    <row r="39" spans="1:30" x14ac:dyDescent="0.55000000000000004">
      <c r="A39" s="33"/>
      <c r="E39">
        <v>37</v>
      </c>
      <c r="F39">
        <f t="shared" si="8"/>
        <v>109.5</v>
      </c>
      <c r="G39">
        <f t="shared" si="9"/>
        <v>2.0985626283367558</v>
      </c>
      <c r="H39" s="15">
        <f t="shared" si="0"/>
        <v>0</v>
      </c>
      <c r="I39" s="14">
        <f t="shared" si="10"/>
        <v>0</v>
      </c>
      <c r="J39" s="14">
        <f t="shared" si="11"/>
        <v>0.999737970153182</v>
      </c>
      <c r="K39" s="14">
        <f t="shared" si="18"/>
        <v>2.0710141682700467E-6</v>
      </c>
      <c r="L39" s="14" t="str">
        <f t="shared" si="12"/>
        <v>Epidemic ongoing</v>
      </c>
      <c r="M39" s="14">
        <f t="shared" si="1"/>
        <v>2.2366323971075408E-7</v>
      </c>
      <c r="N39" s="14">
        <f t="shared" si="19"/>
        <v>2.5995883264973152E-4</v>
      </c>
      <c r="O39" s="3">
        <f t="shared" si="2"/>
        <v>118.04780759139265</v>
      </c>
      <c r="P39" s="3">
        <f t="shared" si="3"/>
        <v>59.023903795696327</v>
      </c>
      <c r="Q39" s="38">
        <f t="shared" si="13"/>
        <v>11.804780759139266</v>
      </c>
      <c r="R39" s="38">
        <f t="shared" si="4"/>
        <v>59.023903795696327</v>
      </c>
      <c r="S39" s="38">
        <f t="shared" si="14"/>
        <v>1710059.0239037958</v>
      </c>
      <c r="T39" s="38">
        <f t="shared" si="15"/>
        <v>12.748804663512981</v>
      </c>
      <c r="U39" s="39">
        <f t="shared" si="16"/>
        <v>0.10799696261739425</v>
      </c>
      <c r="V39" s="38">
        <f t="shared" si="5"/>
        <v>2.3609561518278532</v>
      </c>
      <c r="W39" s="3">
        <f t="shared" si="6"/>
        <v>0</v>
      </c>
      <c r="X39" s="3">
        <f t="shared" si="7"/>
        <v>0.47219123036557065</v>
      </c>
      <c r="Y39" s="3">
        <f t="shared" si="28"/>
        <v>14935.701268626088</v>
      </c>
      <c r="Z39" s="3">
        <f t="shared" si="28"/>
        <v>7467.8506343130439</v>
      </c>
      <c r="AA39" s="3">
        <f t="shared" si="20"/>
        <v>63277467.850634299</v>
      </c>
      <c r="AB39" s="3">
        <f t="shared" si="24"/>
        <v>1612.8385840616268</v>
      </c>
      <c r="AC39" s="3">
        <f t="shared" si="25"/>
        <v>298.71402537252175</v>
      </c>
      <c r="AD39" s="3">
        <f t="shared" si="26"/>
        <v>59.742805074504346</v>
      </c>
    </row>
    <row r="40" spans="1:30" x14ac:dyDescent="0.55000000000000004">
      <c r="A40" s="34"/>
      <c r="E40">
        <v>38</v>
      </c>
      <c r="F40">
        <f t="shared" si="8"/>
        <v>112.5</v>
      </c>
      <c r="G40">
        <f t="shared" si="9"/>
        <v>2.1560574948665296</v>
      </c>
      <c r="H40" s="15">
        <f t="shared" si="0"/>
        <v>0</v>
      </c>
      <c r="I40" s="14">
        <f t="shared" si="10"/>
        <v>0</v>
      </c>
      <c r="J40" s="14">
        <f t="shared" si="11"/>
        <v>0.99973602540914042</v>
      </c>
      <c r="K40" s="14">
        <f t="shared" si="18"/>
        <v>1.9447440415820694E-6</v>
      </c>
      <c r="L40" s="14" t="str">
        <f t="shared" si="12"/>
        <v>Epidemic ongoing</v>
      </c>
      <c r="M40" s="14">
        <f t="shared" si="1"/>
        <v>2.1002680969421386E-7</v>
      </c>
      <c r="N40" s="14">
        <f t="shared" si="19"/>
        <v>2.6202984681800157E-4</v>
      </c>
      <c r="O40" s="3">
        <f t="shared" si="2"/>
        <v>110.85041037017795</v>
      </c>
      <c r="P40" s="3">
        <f t="shared" si="3"/>
        <v>55.425205185088977</v>
      </c>
      <c r="Q40" s="38">
        <f t="shared" si="13"/>
        <v>11.085041037017795</v>
      </c>
      <c r="R40" s="38">
        <f t="shared" si="4"/>
        <v>55.425205185088977</v>
      </c>
      <c r="S40" s="38">
        <f t="shared" si="14"/>
        <v>1710055.4252051851</v>
      </c>
      <c r="T40" s="38">
        <f t="shared" si="15"/>
        <v>11.971528152570189</v>
      </c>
      <c r="U40" s="39">
        <f t="shared" si="16"/>
        <v>0.10799714780118563</v>
      </c>
      <c r="V40" s="38">
        <f t="shared" si="5"/>
        <v>2.2170082074035591</v>
      </c>
      <c r="W40" s="3">
        <f t="shared" si="6"/>
        <v>0</v>
      </c>
      <c r="X40" s="3">
        <f t="shared" si="7"/>
        <v>0.44340164148071182</v>
      </c>
      <c r="Y40" s="3">
        <f t="shared" si="28"/>
        <v>15046.551678996266</v>
      </c>
      <c r="Z40" s="3">
        <f t="shared" si="28"/>
        <v>7523.2758394981329</v>
      </c>
      <c r="AA40" s="3">
        <f t="shared" si="20"/>
        <v>64987523.275839485</v>
      </c>
      <c r="AB40" s="3">
        <f t="shared" si="24"/>
        <v>1624.810112214197</v>
      </c>
      <c r="AC40" s="3">
        <f t="shared" si="25"/>
        <v>300.93103357992533</v>
      </c>
      <c r="AD40" s="3">
        <f t="shared" si="26"/>
        <v>60.186206715985058</v>
      </c>
    </row>
    <row r="41" spans="1:30" x14ac:dyDescent="0.55000000000000004">
      <c r="A41" s="33"/>
      <c r="E41">
        <v>39</v>
      </c>
      <c r="F41">
        <f t="shared" si="8"/>
        <v>115.5</v>
      </c>
      <c r="G41">
        <f t="shared" si="9"/>
        <v>2.213552361396304</v>
      </c>
      <c r="H41" s="15">
        <f t="shared" si="0"/>
        <v>0</v>
      </c>
      <c r="I41" s="14">
        <f t="shared" si="10"/>
        <v>0</v>
      </c>
      <c r="J41" s="14">
        <f t="shared" si="11"/>
        <v>0.99973419924039719</v>
      </c>
      <c r="K41" s="14">
        <f t="shared" si="18"/>
        <v>1.8261687432241658E-6</v>
      </c>
      <c r="L41" s="14" t="str">
        <f t="shared" si="12"/>
        <v>Epidemic ongoing</v>
      </c>
      <c r="M41" s="14">
        <f t="shared" si="1"/>
        <v>1.9722133324173177E-7</v>
      </c>
      <c r="N41" s="14">
        <f t="shared" si="19"/>
        <v>2.6397459085958364E-4</v>
      </c>
      <c r="O41" s="3">
        <f t="shared" si="2"/>
        <v>104.09161836377746</v>
      </c>
      <c r="P41" s="3">
        <f t="shared" si="3"/>
        <v>52.045809181888728</v>
      </c>
      <c r="Q41" s="38">
        <f t="shared" si="13"/>
        <v>10.409161836377747</v>
      </c>
      <c r="R41" s="38">
        <f t="shared" si="4"/>
        <v>52.045809181888728</v>
      </c>
      <c r="S41" s="38">
        <f t="shared" si="14"/>
        <v>1710052.0458091819</v>
      </c>
      <c r="T41" s="38">
        <f t="shared" si="15"/>
        <v>11.241615994778712</v>
      </c>
      <c r="U41" s="39">
        <f t="shared" si="16"/>
        <v>0.10799732170069372</v>
      </c>
      <c r="V41" s="38">
        <f t="shared" si="5"/>
        <v>2.081832367275549</v>
      </c>
      <c r="W41" s="3">
        <f t="shared" si="6"/>
        <v>0</v>
      </c>
      <c r="X41" s="3">
        <f t="shared" si="7"/>
        <v>0.4163664734551098</v>
      </c>
      <c r="Y41" s="3">
        <f t="shared" si="28"/>
        <v>15150.643297360044</v>
      </c>
      <c r="Z41" s="3">
        <f t="shared" si="28"/>
        <v>7575.321648680022</v>
      </c>
      <c r="AA41" s="3">
        <f t="shared" si="20"/>
        <v>66697575.321648665</v>
      </c>
      <c r="AB41" s="3">
        <f t="shared" si="24"/>
        <v>1636.0517282089756</v>
      </c>
      <c r="AC41" s="3">
        <f t="shared" si="25"/>
        <v>303.01286594720085</v>
      </c>
      <c r="AD41" s="3">
        <f t="shared" si="26"/>
        <v>60.602573189440164</v>
      </c>
    </row>
    <row r="42" spans="1:30" x14ac:dyDescent="0.55000000000000004">
      <c r="A42" s="33"/>
      <c r="E42">
        <v>40</v>
      </c>
      <c r="F42">
        <f t="shared" si="8"/>
        <v>118.5</v>
      </c>
      <c r="G42">
        <f t="shared" si="9"/>
        <v>2.2710472279260778</v>
      </c>
      <c r="H42" s="15">
        <f t="shared" si="0"/>
        <v>0</v>
      </c>
      <c r="I42" s="14">
        <f t="shared" si="10"/>
        <v>0</v>
      </c>
      <c r="J42" s="14">
        <f t="shared" si="11"/>
        <v>0.99973248442058305</v>
      </c>
      <c r="K42" s="14">
        <f t="shared" si="18"/>
        <v>1.7148198141470061E-6</v>
      </c>
      <c r="L42" s="14" t="str">
        <f t="shared" si="12"/>
        <v>Epidemic ongoing</v>
      </c>
      <c r="M42" s="14">
        <f t="shared" si="1"/>
        <v>1.8519622716087765E-7</v>
      </c>
      <c r="N42" s="14">
        <f t="shared" si="19"/>
        <v>2.658007596028078E-4</v>
      </c>
      <c r="O42" s="3">
        <f t="shared" si="2"/>
        <v>97.744729406379349</v>
      </c>
      <c r="P42" s="3">
        <f t="shared" si="3"/>
        <v>48.872364703189675</v>
      </c>
      <c r="Q42" s="38">
        <f t="shared" si="13"/>
        <v>9.7744729406379349</v>
      </c>
      <c r="R42" s="38">
        <f t="shared" si="4"/>
        <v>48.872364703189675</v>
      </c>
      <c r="S42" s="38">
        <f t="shared" si="14"/>
        <v>1710048.8723647031</v>
      </c>
      <c r="T42" s="38">
        <f t="shared" si="15"/>
        <v>10.556184948170026</v>
      </c>
      <c r="U42" s="39">
        <f t="shared" si="16"/>
        <v>0.10799748500281871</v>
      </c>
      <c r="V42" s="38">
        <f t="shared" si="5"/>
        <v>1.954894588127587</v>
      </c>
      <c r="W42" s="3">
        <f t="shared" si="6"/>
        <v>0</v>
      </c>
      <c r="X42" s="3">
        <f t="shared" si="7"/>
        <v>0.3909789176255174</v>
      </c>
      <c r="Y42" s="3">
        <f t="shared" si="28"/>
        <v>15248.388026766423</v>
      </c>
      <c r="Z42" s="3">
        <f t="shared" si="28"/>
        <v>7624.1940133832113</v>
      </c>
      <c r="AA42" s="3">
        <f t="shared" si="20"/>
        <v>68407624.194013372</v>
      </c>
      <c r="AB42" s="3">
        <f t="shared" si="24"/>
        <v>1646.6079131571457</v>
      </c>
      <c r="AC42" s="3">
        <f t="shared" si="25"/>
        <v>304.96776053532847</v>
      </c>
      <c r="AD42" s="3">
        <f t="shared" si="26"/>
        <v>60.993552107065682</v>
      </c>
    </row>
    <row r="43" spans="1:30" x14ac:dyDescent="0.55000000000000004">
      <c r="A43" s="33"/>
      <c r="E43">
        <v>41</v>
      </c>
      <c r="F43">
        <f t="shared" si="8"/>
        <v>121.5</v>
      </c>
      <c r="G43">
        <f t="shared" si="9"/>
        <v>2.3285420944558521</v>
      </c>
      <c r="H43" s="15">
        <f t="shared" si="0"/>
        <v>0</v>
      </c>
      <c r="I43" s="14">
        <f t="shared" si="10"/>
        <v>0</v>
      </c>
      <c r="J43" s="14">
        <f t="shared" si="11"/>
        <v>0.99973087416332218</v>
      </c>
      <c r="K43" s="14">
        <f t="shared" si="18"/>
        <v>1.6102572608645005E-6</v>
      </c>
      <c r="L43" s="14" t="str">
        <f t="shared" si="12"/>
        <v>Epidemic ongoing</v>
      </c>
      <c r="M43" s="14">
        <f t="shared" si="1"/>
        <v>1.7390398131370474E-7</v>
      </c>
      <c r="N43" s="14">
        <f t="shared" si="19"/>
        <v>2.6751557941695481E-4</v>
      </c>
      <c r="O43" s="3">
        <f t="shared" si="2"/>
        <v>91.784663869276528</v>
      </c>
      <c r="P43" s="3">
        <f t="shared" si="3"/>
        <v>45.892331934638264</v>
      </c>
      <c r="Q43" s="38">
        <f t="shared" si="13"/>
        <v>9.1784663869276528</v>
      </c>
      <c r="R43" s="38">
        <f t="shared" si="4"/>
        <v>45.892331934638264</v>
      </c>
      <c r="S43" s="38">
        <f t="shared" si="14"/>
        <v>1710045.8923319345</v>
      </c>
      <c r="T43" s="38">
        <f t="shared" si="15"/>
        <v>9.9125269348811695</v>
      </c>
      <c r="U43" s="39">
        <f t="shared" si="16"/>
        <v>0.10799763835273174</v>
      </c>
      <c r="V43" s="38">
        <f t="shared" si="5"/>
        <v>1.8356932773855306</v>
      </c>
      <c r="W43" s="3">
        <f t="shared" si="6"/>
        <v>0</v>
      </c>
      <c r="X43" s="3">
        <f t="shared" si="7"/>
        <v>0.36713865547710611</v>
      </c>
      <c r="Y43" s="3">
        <f t="shared" si="28"/>
        <v>15340.1726906357</v>
      </c>
      <c r="Z43" s="3">
        <f t="shared" si="28"/>
        <v>7670.0863453178499</v>
      </c>
      <c r="AA43" s="3">
        <f t="shared" si="20"/>
        <v>70117670.0863453</v>
      </c>
      <c r="AB43" s="3">
        <f t="shared" si="24"/>
        <v>1656.520440092027</v>
      </c>
      <c r="AC43" s="3">
        <f t="shared" si="25"/>
        <v>306.803453812714</v>
      </c>
      <c r="AD43" s="3">
        <f t="shared" si="26"/>
        <v>61.360690762542788</v>
      </c>
    </row>
    <row r="44" spans="1:30" x14ac:dyDescent="0.55000000000000004">
      <c r="A44" s="33"/>
      <c r="E44">
        <v>42</v>
      </c>
      <c r="F44">
        <f t="shared" si="8"/>
        <v>124.5</v>
      </c>
      <c r="G44">
        <f t="shared" si="9"/>
        <v>2.3860369609856265</v>
      </c>
      <c r="H44" s="15">
        <f t="shared" si="0"/>
        <v>0</v>
      </c>
      <c r="I44" s="14">
        <f t="shared" si="10"/>
        <v>0</v>
      </c>
      <c r="J44" s="14">
        <f t="shared" si="11"/>
        <v>0.99972936209549046</v>
      </c>
      <c r="K44" s="14">
        <f t="shared" si="18"/>
        <v>1.5120678317215308E-6</v>
      </c>
      <c r="L44" s="14" t="str">
        <f t="shared" si="12"/>
        <v>Epidemic ongoing</v>
      </c>
      <c r="M44" s="14">
        <f t="shared" si="1"/>
        <v>1.6329997259837646E-7</v>
      </c>
      <c r="N44" s="14">
        <f t="shared" si="19"/>
        <v>2.6912583667781931E-4</v>
      </c>
      <c r="O44" s="3">
        <f t="shared" si="2"/>
        <v>86.187866408127263</v>
      </c>
      <c r="P44" s="3">
        <f t="shared" si="3"/>
        <v>43.093933204063632</v>
      </c>
      <c r="Q44" s="38">
        <f t="shared" si="13"/>
        <v>8.6187866408127274</v>
      </c>
      <c r="R44" s="38">
        <f t="shared" si="4"/>
        <v>43.093933204063632</v>
      </c>
      <c r="S44" s="38">
        <f t="shared" si="14"/>
        <v>1710043.093933204</v>
      </c>
      <c r="T44" s="38">
        <f t="shared" si="15"/>
        <v>9.308098438107459</v>
      </c>
      <c r="U44" s="39">
        <f t="shared" si="16"/>
        <v>0.1079977823564006</v>
      </c>
      <c r="V44" s="38">
        <f t="shared" si="5"/>
        <v>1.7237573281625453</v>
      </c>
      <c r="W44" s="3">
        <f t="shared" si="6"/>
        <v>0</v>
      </c>
      <c r="X44" s="3">
        <f t="shared" si="7"/>
        <v>0.34475146563250908</v>
      </c>
      <c r="Y44" s="3">
        <f t="shared" si="28"/>
        <v>15426.360557043827</v>
      </c>
      <c r="Z44" s="3">
        <f t="shared" si="28"/>
        <v>7713.1802785219134</v>
      </c>
      <c r="AA44" s="3">
        <f t="shared" si="20"/>
        <v>71827713.18027851</v>
      </c>
      <c r="AB44" s="3">
        <f t="shared" si="24"/>
        <v>1665.8285385301344</v>
      </c>
      <c r="AC44" s="3">
        <f t="shared" si="25"/>
        <v>308.52721114087655</v>
      </c>
      <c r="AD44" s="3">
        <f t="shared" si="26"/>
        <v>61.705442228175301</v>
      </c>
    </row>
    <row r="45" spans="1:30" x14ac:dyDescent="0.55000000000000004">
      <c r="A45" s="33"/>
      <c r="E45">
        <v>43</v>
      </c>
      <c r="F45">
        <f t="shared" si="8"/>
        <v>127.5</v>
      </c>
      <c r="G45">
        <f t="shared" si="9"/>
        <v>2.4435318275154003</v>
      </c>
      <c r="H45" s="15">
        <f t="shared" si="0"/>
        <v>0</v>
      </c>
      <c r="I45" s="14">
        <f t="shared" si="10"/>
        <v>0</v>
      </c>
      <c r="J45" s="14">
        <f t="shared" si="11"/>
        <v>0.99972794223209271</v>
      </c>
      <c r="K45" s="14">
        <f t="shared" si="18"/>
        <v>1.4198633977446917E-6</v>
      </c>
      <c r="L45" s="14" t="str">
        <f t="shared" si="12"/>
        <v>Epidemic ongoing</v>
      </c>
      <c r="M45" s="14">
        <f t="shared" si="1"/>
        <v>1.533422902086962E-7</v>
      </c>
      <c r="N45" s="14">
        <f t="shared" si="19"/>
        <v>2.7063790450954084E-4</v>
      </c>
      <c r="O45" s="3">
        <f t="shared" si="2"/>
        <v>80.932213671447428</v>
      </c>
      <c r="P45" s="3">
        <f t="shared" si="3"/>
        <v>40.466106835723714</v>
      </c>
      <c r="Q45" s="38">
        <f t="shared" si="13"/>
        <v>8.0932213671447428</v>
      </c>
      <c r="R45" s="38">
        <f t="shared" si="4"/>
        <v>40.466106835723714</v>
      </c>
      <c r="S45" s="38">
        <f t="shared" si="14"/>
        <v>1710040.4661068358</v>
      </c>
      <c r="T45" s="38">
        <f t="shared" si="15"/>
        <v>8.7405105418956843</v>
      </c>
      <c r="U45" s="39">
        <f t="shared" si="16"/>
        <v>0.10799791758296243</v>
      </c>
      <c r="V45" s="38">
        <f t="shared" si="5"/>
        <v>1.6186442734289486</v>
      </c>
      <c r="W45" s="3">
        <f t="shared" si="6"/>
        <v>0</v>
      </c>
      <c r="X45" s="3">
        <f t="shared" si="7"/>
        <v>0.32372885468578971</v>
      </c>
      <c r="Y45" s="3">
        <f t="shared" si="28"/>
        <v>15507.292770715274</v>
      </c>
      <c r="Z45" s="3">
        <f t="shared" si="28"/>
        <v>7753.646385357637</v>
      </c>
      <c r="AA45" s="3">
        <f t="shared" si="20"/>
        <v>73537753.646385342</v>
      </c>
      <c r="AB45" s="3">
        <f t="shared" si="24"/>
        <v>1674.5690490720301</v>
      </c>
      <c r="AC45" s="3">
        <f t="shared" si="25"/>
        <v>310.14585541430552</v>
      </c>
      <c r="AD45" s="3">
        <f t="shared" si="26"/>
        <v>62.02917108286109</v>
      </c>
    </row>
    <row r="46" spans="1:30" x14ac:dyDescent="0.55000000000000004">
      <c r="A46" s="33"/>
      <c r="E46">
        <v>44</v>
      </c>
      <c r="F46">
        <f t="shared" si="8"/>
        <v>130.5</v>
      </c>
      <c r="G46">
        <f t="shared" si="9"/>
        <v>2.5010266940451746</v>
      </c>
      <c r="H46" s="15">
        <f t="shared" si="0"/>
        <v>0</v>
      </c>
      <c r="I46" s="14">
        <f t="shared" si="10"/>
        <v>0</v>
      </c>
      <c r="J46" s="14">
        <f t="shared" si="11"/>
        <v>0.99972660895266285</v>
      </c>
      <c r="K46" s="14">
        <f t="shared" si="18"/>
        <v>1.3332794298603901E-6</v>
      </c>
      <c r="L46" s="14" t="str">
        <f t="shared" si="12"/>
        <v>Epidemic ongoing</v>
      </c>
      <c r="M46" s="14">
        <f t="shared" si="1"/>
        <v>1.43991571286267E-7</v>
      </c>
      <c r="N46" s="14">
        <f t="shared" si="19"/>
        <v>2.7205776790728553E-4</v>
      </c>
      <c r="O46" s="3">
        <f t="shared" si="2"/>
        <v>75.99692750204224</v>
      </c>
      <c r="P46" s="3">
        <f t="shared" si="3"/>
        <v>37.99846375102112</v>
      </c>
      <c r="Q46" s="38">
        <f t="shared" si="13"/>
        <v>7.5996927502042242</v>
      </c>
      <c r="R46" s="38">
        <f t="shared" si="4"/>
        <v>37.99846375102112</v>
      </c>
      <c r="S46" s="38">
        <f t="shared" si="14"/>
        <v>1710037.998463751</v>
      </c>
      <c r="T46" s="38">
        <f t="shared" si="15"/>
        <v>8.20751956331722</v>
      </c>
      <c r="U46" s="39">
        <f t="shared" si="16"/>
        <v>0.10799804456695518</v>
      </c>
      <c r="V46" s="38">
        <f t="shared" si="5"/>
        <v>1.5199385500408449</v>
      </c>
      <c r="W46" s="3">
        <f t="shared" si="6"/>
        <v>0</v>
      </c>
      <c r="X46" s="3">
        <f t="shared" si="7"/>
        <v>0.30398771000816899</v>
      </c>
      <c r="Y46" s="3">
        <f t="shared" si="28"/>
        <v>15583.289698217317</v>
      </c>
      <c r="Z46" s="3">
        <f t="shared" si="28"/>
        <v>7791.6448491086585</v>
      </c>
      <c r="AA46" s="3">
        <f t="shared" si="20"/>
        <v>75247791.644849092</v>
      </c>
      <c r="AB46" s="3">
        <f t="shared" si="24"/>
        <v>1682.7765686353473</v>
      </c>
      <c r="AC46" s="3">
        <f t="shared" si="25"/>
        <v>311.66579396434634</v>
      </c>
      <c r="AD46" s="3">
        <f t="shared" si="26"/>
        <v>62.333158792869263</v>
      </c>
    </row>
    <row r="47" spans="1:30" x14ac:dyDescent="0.55000000000000004">
      <c r="A47" s="33"/>
      <c r="E47">
        <v>45</v>
      </c>
      <c r="F47">
        <f t="shared" si="8"/>
        <v>133.5</v>
      </c>
      <c r="G47">
        <f t="shared" si="9"/>
        <v>2.5585215605749485</v>
      </c>
      <c r="H47" s="15">
        <f t="shared" si="0"/>
        <v>0</v>
      </c>
      <c r="I47" s="14">
        <f t="shared" si="10"/>
        <v>0</v>
      </c>
      <c r="J47" s="14">
        <f t="shared" si="11"/>
        <v>0.99972535697909415</v>
      </c>
      <c r="K47" s="14">
        <f t="shared" si="18"/>
        <v>1.2519735687055444E-6</v>
      </c>
      <c r="L47" s="14" t="str">
        <f t="shared" si="12"/>
        <v>Epidemic ongoing</v>
      </c>
      <c r="M47" s="14">
        <f t="shared" si="1"/>
        <v>1.3521084655936947E-7</v>
      </c>
      <c r="N47" s="14">
        <f t="shared" si="19"/>
        <v>2.7339104733714592E-4</v>
      </c>
      <c r="O47" s="3">
        <f t="shared" si="2"/>
        <v>71.36249341621604</v>
      </c>
      <c r="P47" s="3">
        <f t="shared" si="3"/>
        <v>35.68124670810802</v>
      </c>
      <c r="Q47" s="38">
        <f t="shared" si="13"/>
        <v>7.1362493416216042</v>
      </c>
      <c r="R47" s="38">
        <f t="shared" si="4"/>
        <v>35.68124670810802</v>
      </c>
      <c r="S47" s="38">
        <f t="shared" si="14"/>
        <v>1710035.6812467081</v>
      </c>
      <c r="T47" s="38">
        <f t="shared" si="15"/>
        <v>7.7070182538840601</v>
      </c>
      <c r="U47" s="39">
        <f t="shared" si="16"/>
        <v>0.10799816381041358</v>
      </c>
      <c r="V47" s="38">
        <f t="shared" si="5"/>
        <v>1.4272498683243209</v>
      </c>
      <c r="W47" s="3">
        <f t="shared" si="6"/>
        <v>0</v>
      </c>
      <c r="X47" s="3">
        <f t="shared" si="7"/>
        <v>0.28544997366486419</v>
      </c>
      <c r="Y47" s="3">
        <f t="shared" si="28"/>
        <v>15654.652191633533</v>
      </c>
      <c r="Z47" s="3">
        <f t="shared" si="28"/>
        <v>7827.3260958167666</v>
      </c>
      <c r="AA47" s="3">
        <f t="shared" si="20"/>
        <v>76957827.326095805</v>
      </c>
      <c r="AB47" s="3">
        <f t="shared" si="24"/>
        <v>1690.4835868892314</v>
      </c>
      <c r="AC47" s="3">
        <f t="shared" si="25"/>
        <v>313.09304383267067</v>
      </c>
      <c r="AD47" s="3">
        <f t="shared" si="26"/>
        <v>62.61860876653413</v>
      </c>
    </row>
    <row r="48" spans="1:30" x14ac:dyDescent="0.55000000000000004">
      <c r="A48" s="33"/>
      <c r="E48">
        <v>46</v>
      </c>
      <c r="F48">
        <f t="shared" si="8"/>
        <v>136.5</v>
      </c>
      <c r="G48">
        <f t="shared" si="9"/>
        <v>2.6160164271047228</v>
      </c>
      <c r="H48" s="15">
        <f t="shared" si="0"/>
        <v>0</v>
      </c>
      <c r="I48" s="14">
        <f t="shared" si="10"/>
        <v>0</v>
      </c>
      <c r="J48" s="14">
        <f t="shared" si="11"/>
        <v>0.99972418135481411</v>
      </c>
      <c r="K48" s="14">
        <f t="shared" si="18"/>
        <v>1.1756242800364802E-6</v>
      </c>
      <c r="L48" s="14" t="str">
        <f t="shared" si="12"/>
        <v>Epidemic ongoing</v>
      </c>
      <c r="M48" s="14">
        <f t="shared" si="1"/>
        <v>1.269653952147335E-7</v>
      </c>
      <c r="N48" s="14">
        <f t="shared" si="19"/>
        <v>2.7464302090585146E-4</v>
      </c>
      <c r="O48" s="3">
        <f t="shared" si="2"/>
        <v>67.01058396207938</v>
      </c>
      <c r="P48" s="3">
        <f t="shared" si="3"/>
        <v>33.50529198103969</v>
      </c>
      <c r="Q48" s="38">
        <f t="shared" si="13"/>
        <v>6.7010583962079382</v>
      </c>
      <c r="R48" s="38">
        <f t="shared" si="4"/>
        <v>33.50529198103969</v>
      </c>
      <c r="S48" s="38">
        <f t="shared" si="14"/>
        <v>1710033.5052919809</v>
      </c>
      <c r="T48" s="38">
        <f t="shared" si="15"/>
        <v>7.2370275272398095</v>
      </c>
      <c r="U48" s="39">
        <f t="shared" si="16"/>
        <v>0.10799827578483977</v>
      </c>
      <c r="V48" s="38">
        <f t="shared" si="5"/>
        <v>1.3402116792415877</v>
      </c>
      <c r="W48" s="3">
        <f t="shared" si="6"/>
        <v>0</v>
      </c>
      <c r="X48" s="3">
        <f t="shared" si="7"/>
        <v>0.26804233584831755</v>
      </c>
      <c r="Y48" s="3">
        <f t="shared" si="28"/>
        <v>15721.662775595612</v>
      </c>
      <c r="Z48" s="3">
        <f t="shared" si="28"/>
        <v>7860.8313877978062</v>
      </c>
      <c r="AA48" s="3">
        <f t="shared" si="20"/>
        <v>78667860.831387788</v>
      </c>
      <c r="AB48" s="3">
        <f t="shared" si="24"/>
        <v>1697.7206144164713</v>
      </c>
      <c r="AC48" s="3">
        <f t="shared" si="25"/>
        <v>314.43325551191225</v>
      </c>
      <c r="AD48" s="3">
        <f t="shared" si="26"/>
        <v>62.886651102382451</v>
      </c>
    </row>
    <row r="49" spans="1:30" x14ac:dyDescent="0.55000000000000004">
      <c r="A49" s="33"/>
      <c r="E49">
        <v>47</v>
      </c>
      <c r="F49">
        <f t="shared" si="8"/>
        <v>139.5</v>
      </c>
      <c r="G49">
        <f t="shared" si="9"/>
        <v>2.6735112936344971</v>
      </c>
      <c r="H49" s="15">
        <f t="shared" si="0"/>
        <v>0</v>
      </c>
      <c r="I49" s="14">
        <f t="shared" si="10"/>
        <v>0</v>
      </c>
      <c r="J49" s="14">
        <f t="shared" si="11"/>
        <v>0.99972307742522271</v>
      </c>
      <c r="K49" s="14">
        <f t="shared" si="18"/>
        <v>1.1039295914061498E-6</v>
      </c>
      <c r="L49" s="14" t="str">
        <f t="shared" si="12"/>
        <v>Epidemic ongoing</v>
      </c>
      <c r="M49" s="14">
        <f t="shared" si="1"/>
        <v>1.1922260853595299E-7</v>
      </c>
      <c r="N49" s="14">
        <f t="shared" si="19"/>
        <v>2.7581864518588795E-4</v>
      </c>
      <c r="O49" s="3">
        <f t="shared" si="2"/>
        <v>62.923986710150537</v>
      </c>
      <c r="P49" s="3">
        <f t="shared" si="3"/>
        <v>31.461993355075268</v>
      </c>
      <c r="Q49" s="38">
        <f t="shared" si="13"/>
        <v>6.2923986710150537</v>
      </c>
      <c r="R49" s="38">
        <f t="shared" si="4"/>
        <v>31.461993355075268</v>
      </c>
      <c r="S49" s="38">
        <f t="shared" si="14"/>
        <v>1710031.4619933551</v>
      </c>
      <c r="T49" s="38">
        <f t="shared" si="15"/>
        <v>6.7956886865493198</v>
      </c>
      <c r="U49" s="39">
        <f t="shared" si="16"/>
        <v>0.10799838093305487</v>
      </c>
      <c r="V49" s="38">
        <f t="shared" si="5"/>
        <v>1.2584797342030107</v>
      </c>
      <c r="W49" s="3">
        <f t="shared" si="6"/>
        <v>0</v>
      </c>
      <c r="X49" s="3">
        <f t="shared" si="7"/>
        <v>0.25169594684060215</v>
      </c>
      <c r="Y49" s="3">
        <f t="shared" si="28"/>
        <v>15784.586762305764</v>
      </c>
      <c r="Z49" s="3">
        <f t="shared" si="28"/>
        <v>7892.2933811528819</v>
      </c>
      <c r="AA49" s="3">
        <f t="shared" si="20"/>
        <v>80377892.29338114</v>
      </c>
      <c r="AB49" s="3">
        <f t="shared" si="24"/>
        <v>1704.5163031030206</v>
      </c>
      <c r="AC49" s="3">
        <f t="shared" si="25"/>
        <v>315.69173524611529</v>
      </c>
      <c r="AD49" s="3">
        <f t="shared" si="26"/>
        <v>63.138347049223057</v>
      </c>
    </row>
    <row r="50" spans="1:30" x14ac:dyDescent="0.55000000000000004">
      <c r="A50" s="33"/>
      <c r="E50">
        <v>48</v>
      </c>
      <c r="F50">
        <f t="shared" si="8"/>
        <v>142.5</v>
      </c>
      <c r="G50">
        <f t="shared" si="9"/>
        <v>2.731006160164271</v>
      </c>
      <c r="H50" s="15">
        <f t="shared" si="0"/>
        <v>0</v>
      </c>
      <c r="I50" s="14">
        <f t="shared" si="10"/>
        <v>0</v>
      </c>
      <c r="J50" s="14">
        <f t="shared" si="11"/>
        <v>0.99972204081931759</v>
      </c>
      <c r="K50" s="14">
        <f t="shared" si="18"/>
        <v>1.0366059051136745E-6</v>
      </c>
      <c r="L50" s="14" t="str">
        <f t="shared" si="12"/>
        <v>Epidemic ongoing</v>
      </c>
      <c r="M50" s="14">
        <f t="shared" si="1"/>
        <v>1.1195186177019436E-7</v>
      </c>
      <c r="N50" s="14">
        <f t="shared" si="19"/>
        <v>2.7692257477729409E-4</v>
      </c>
      <c r="O50" s="3">
        <f t="shared" si="2"/>
        <v>59.086536591479444</v>
      </c>
      <c r="P50" s="3">
        <f t="shared" si="3"/>
        <v>29.543268295739722</v>
      </c>
      <c r="Q50" s="38">
        <f t="shared" si="13"/>
        <v>5.9086536591479444</v>
      </c>
      <c r="R50" s="38">
        <f t="shared" si="4"/>
        <v>29.543268295739722</v>
      </c>
      <c r="S50" s="38">
        <f t="shared" si="14"/>
        <v>1710029.5432682957</v>
      </c>
      <c r="T50" s="38">
        <f t="shared" si="15"/>
        <v>6.3812561209010781</v>
      </c>
      <c r="U50" s="39">
        <f t="shared" si="16"/>
        <v>0.10799847967093887</v>
      </c>
      <c r="V50" s="38">
        <f t="shared" si="5"/>
        <v>1.1817307318295889</v>
      </c>
      <c r="W50" s="3">
        <f t="shared" si="6"/>
        <v>0</v>
      </c>
      <c r="X50" s="3">
        <f t="shared" si="7"/>
        <v>0.23634614636591778</v>
      </c>
      <c r="Y50" s="3">
        <f t="shared" si="28"/>
        <v>15843.673298897244</v>
      </c>
      <c r="Z50" s="3">
        <f t="shared" si="28"/>
        <v>7921.8366494486218</v>
      </c>
      <c r="AA50" s="3">
        <f t="shared" si="20"/>
        <v>82087921.836649433</v>
      </c>
      <c r="AB50" s="3">
        <f t="shared" si="24"/>
        <v>1710.8975592239217</v>
      </c>
      <c r="AC50" s="3">
        <f t="shared" si="25"/>
        <v>316.87346597794487</v>
      </c>
      <c r="AD50" s="3">
        <f t="shared" si="26"/>
        <v>63.374693195588975</v>
      </c>
    </row>
    <row r="51" spans="1:30" x14ac:dyDescent="0.55000000000000004">
      <c r="A51" s="33"/>
      <c r="E51">
        <v>49</v>
      </c>
      <c r="F51">
        <f t="shared" si="8"/>
        <v>145.5</v>
      </c>
      <c r="G51">
        <f t="shared" si="9"/>
        <v>2.7885010266940453</v>
      </c>
      <c r="H51" s="15">
        <f t="shared" si="0"/>
        <v>0</v>
      </c>
      <c r="I51" s="14">
        <f t="shared" si="10"/>
        <v>0</v>
      </c>
      <c r="J51" s="14">
        <f t="shared" si="11"/>
        <v>0.99972106743243461</v>
      </c>
      <c r="K51" s="14">
        <f t="shared" si="18"/>
        <v>9.733868829853165E-7</v>
      </c>
      <c r="L51" s="14" t="str">
        <f t="shared" si="12"/>
        <v>Epidemic ongoing</v>
      </c>
      <c r="M51" s="14">
        <f t="shared" si="1"/>
        <v>1.0512439374465629E-7</v>
      </c>
      <c r="N51" s="14">
        <f t="shared" si="19"/>
        <v>2.7795918068240777E-4</v>
      </c>
      <c r="O51" s="3">
        <f t="shared" si="2"/>
        <v>55.483052330163041</v>
      </c>
      <c r="P51" s="3">
        <f t="shared" si="3"/>
        <v>27.74152616508152</v>
      </c>
      <c r="Q51" s="38">
        <f t="shared" si="13"/>
        <v>5.5483052330163041</v>
      </c>
      <c r="R51" s="38">
        <f t="shared" si="4"/>
        <v>27.74152616508152</v>
      </c>
      <c r="S51" s="38">
        <f t="shared" si="14"/>
        <v>1710027.741526165</v>
      </c>
      <c r="T51" s="38">
        <f t="shared" si="15"/>
        <v>5.9920904434454085</v>
      </c>
      <c r="U51" s="39">
        <f t="shared" si="16"/>
        <v>0.10799857238906525</v>
      </c>
      <c r="V51" s="38">
        <f t="shared" si="5"/>
        <v>1.1096610466032608</v>
      </c>
      <c r="W51" s="3">
        <f t="shared" si="6"/>
        <v>0</v>
      </c>
      <c r="X51" s="3">
        <f t="shared" si="7"/>
        <v>0.22193220932065216</v>
      </c>
      <c r="Y51" s="3">
        <f t="shared" si="28"/>
        <v>15899.156351227406</v>
      </c>
      <c r="Z51" s="3">
        <f t="shared" si="28"/>
        <v>7949.578175613703</v>
      </c>
      <c r="AA51" s="3">
        <f t="shared" si="20"/>
        <v>83797949.578175604</v>
      </c>
      <c r="AB51" s="3">
        <f t="shared" si="24"/>
        <v>1716.8896496673672</v>
      </c>
      <c r="AC51" s="3">
        <f t="shared" si="25"/>
        <v>317.98312702454814</v>
      </c>
      <c r="AD51" s="3">
        <f t="shared" si="26"/>
        <v>63.596625404909631</v>
      </c>
    </row>
    <row r="52" spans="1:30" x14ac:dyDescent="0.55000000000000004">
      <c r="A52" s="33"/>
      <c r="E52">
        <v>50</v>
      </c>
      <c r="F52">
        <f t="shared" si="8"/>
        <v>148.5</v>
      </c>
      <c r="G52">
        <f t="shared" si="9"/>
        <v>2.8459958932238192</v>
      </c>
      <c r="H52" s="15">
        <f t="shared" si="0"/>
        <v>0</v>
      </c>
      <c r="I52" s="14">
        <f t="shared" si="10"/>
        <v>0</v>
      </c>
      <c r="J52" s="14">
        <f t="shared" si="11"/>
        <v>0.99972015341003695</v>
      </c>
      <c r="K52" s="14">
        <f t="shared" si="18"/>
        <v>9.140223976578099E-7</v>
      </c>
      <c r="L52" s="14" t="str">
        <f t="shared" si="12"/>
        <v>Epidemic ongoing</v>
      </c>
      <c r="M52" s="14">
        <f t="shared" si="1"/>
        <v>9.8713193658192144E-8</v>
      </c>
      <c r="N52" s="14">
        <f t="shared" si="19"/>
        <v>2.7893256756539309E-4</v>
      </c>
      <c r="O52" s="3">
        <f t="shared" si="2"/>
        <v>52.099276666495165</v>
      </c>
      <c r="P52" s="3">
        <f t="shared" si="3"/>
        <v>26.049638333247582</v>
      </c>
      <c r="Q52" s="38">
        <f t="shared" si="13"/>
        <v>5.2099276666495165</v>
      </c>
      <c r="R52" s="38">
        <f t="shared" si="4"/>
        <v>26.049638333247582</v>
      </c>
      <c r="S52" s="38">
        <f t="shared" si="14"/>
        <v>1710026.0496383333</v>
      </c>
      <c r="T52" s="38">
        <f t="shared" si="15"/>
        <v>5.6266520385169523</v>
      </c>
      <c r="U52" s="39">
        <f t="shared" si="16"/>
        <v>0.10799865945423825</v>
      </c>
      <c r="V52" s="38">
        <f t="shared" si="5"/>
        <v>1.0419855333299033</v>
      </c>
      <c r="W52" s="3">
        <f t="shared" si="6"/>
        <v>0</v>
      </c>
      <c r="X52" s="3">
        <f t="shared" si="7"/>
        <v>0.20839710666598066</v>
      </c>
      <c r="Y52" s="3">
        <f t="shared" ref="Y52:Z67" si="29">O52+Y51</f>
        <v>15951.255627893901</v>
      </c>
      <c r="Z52" s="3">
        <f t="shared" si="29"/>
        <v>7975.6278139469505</v>
      </c>
      <c r="AA52" s="3">
        <f t="shared" si="20"/>
        <v>85507975.627813935</v>
      </c>
      <c r="AB52" s="3">
        <f t="shared" si="24"/>
        <v>1722.5163017058842</v>
      </c>
      <c r="AC52" s="3">
        <f t="shared" si="25"/>
        <v>319.02511255787806</v>
      </c>
      <c r="AD52" s="3">
        <f t="shared" si="26"/>
        <v>63.805022511575615</v>
      </c>
    </row>
    <row r="53" spans="1:30" x14ac:dyDescent="0.55000000000000004">
      <c r="A53" s="33"/>
      <c r="E53">
        <v>51</v>
      </c>
      <c r="F53">
        <f t="shared" si="8"/>
        <v>151.5</v>
      </c>
      <c r="G53">
        <f t="shared" si="9"/>
        <v>2.9034907597535935</v>
      </c>
      <c r="H53" s="15">
        <f t="shared" si="0"/>
        <v>0</v>
      </c>
      <c r="I53" s="14">
        <f t="shared" si="10"/>
        <v>0</v>
      </c>
      <c r="J53" s="14">
        <f t="shared" si="11"/>
        <v>0.99971929513248803</v>
      </c>
      <c r="K53" s="14">
        <f t="shared" si="18"/>
        <v>8.5827754892076058E-7</v>
      </c>
      <c r="L53" s="14" t="str">
        <f t="shared" si="12"/>
        <v>Epidemic ongoing</v>
      </c>
      <c r="M53" s="14">
        <f t="shared" si="1"/>
        <v>9.2692894893048628E-8</v>
      </c>
      <c r="N53" s="14">
        <f t="shared" si="19"/>
        <v>2.798465899630509E-4</v>
      </c>
      <c r="O53" s="3">
        <f t="shared" si="2"/>
        <v>48.921820288483353</v>
      </c>
      <c r="P53" s="3">
        <f t="shared" si="3"/>
        <v>24.460910144241677</v>
      </c>
      <c r="Q53" s="38">
        <f t="shared" si="13"/>
        <v>4.8921820288483353</v>
      </c>
      <c r="R53" s="38">
        <f t="shared" si="4"/>
        <v>24.460910144241677</v>
      </c>
      <c r="S53" s="38">
        <f t="shared" si="14"/>
        <v>1710024.4609101443</v>
      </c>
      <c r="T53" s="38">
        <f t="shared" si="15"/>
        <v>5.2834950089037713</v>
      </c>
      <c r="U53" s="39">
        <f t="shared" si="16"/>
        <v>0.10799874121093476</v>
      </c>
      <c r="V53" s="38">
        <f t="shared" si="5"/>
        <v>0.97843640576966706</v>
      </c>
      <c r="W53" s="3">
        <f t="shared" si="6"/>
        <v>0</v>
      </c>
      <c r="X53" s="3">
        <f t="shared" si="7"/>
        <v>0.19568728115393341</v>
      </c>
      <c r="Y53" s="3">
        <f t="shared" si="29"/>
        <v>16000.177448182385</v>
      </c>
      <c r="Z53" s="3">
        <f t="shared" si="29"/>
        <v>8000.0887240911925</v>
      </c>
      <c r="AA53" s="3">
        <f t="shared" si="20"/>
        <v>87218000.088724077</v>
      </c>
      <c r="AB53" s="3">
        <f t="shared" si="24"/>
        <v>1727.799796714788</v>
      </c>
      <c r="AC53" s="3">
        <f t="shared" si="25"/>
        <v>320.00354896364775</v>
      </c>
      <c r="AD53" s="3">
        <f t="shared" si="26"/>
        <v>64.000709792729552</v>
      </c>
    </row>
    <row r="54" spans="1:30" x14ac:dyDescent="0.55000000000000004">
      <c r="A54" s="33"/>
      <c r="E54">
        <v>52</v>
      </c>
      <c r="F54">
        <f t="shared" si="8"/>
        <v>154.5</v>
      </c>
      <c r="G54">
        <f t="shared" si="9"/>
        <v>2.9609856262833674</v>
      </c>
      <c r="H54" s="15">
        <f t="shared" si="0"/>
        <v>0</v>
      </c>
      <c r="I54" s="14">
        <f t="shared" si="10"/>
        <v>0</v>
      </c>
      <c r="J54" s="14">
        <f t="shared" si="11"/>
        <v>0.99971848920075024</v>
      </c>
      <c r="K54" s="14">
        <f t="shared" si="18"/>
        <v>8.0593173779064387E-7</v>
      </c>
      <c r="L54" s="14" t="str">
        <f t="shared" si="12"/>
        <v>Epidemic ongoing</v>
      </c>
      <c r="M54" s="14">
        <f t="shared" si="1"/>
        <v>8.703967505610196E-8</v>
      </c>
      <c r="N54" s="14">
        <f t="shared" si="19"/>
        <v>2.8070486751197166E-4</v>
      </c>
      <c r="O54" s="3">
        <f t="shared" si="2"/>
        <v>45.9381090540667</v>
      </c>
      <c r="P54" s="3">
        <f t="shared" si="3"/>
        <v>22.96905452703335</v>
      </c>
      <c r="Q54" s="38">
        <f t="shared" si="13"/>
        <v>4.59381090540667</v>
      </c>
      <c r="R54" s="38">
        <f t="shared" si="4"/>
        <v>22.96905452703335</v>
      </c>
      <c r="S54" s="38">
        <f t="shared" si="14"/>
        <v>1710022.9690545271</v>
      </c>
      <c r="T54" s="38">
        <f t="shared" si="15"/>
        <v>4.9612614781978115</v>
      </c>
      <c r="U54" s="39">
        <f t="shared" si="16"/>
        <v>0.10799881798266167</v>
      </c>
      <c r="V54" s="38">
        <f t="shared" si="5"/>
        <v>0.91876218108133401</v>
      </c>
      <c r="W54" s="3">
        <f t="shared" si="6"/>
        <v>0</v>
      </c>
      <c r="X54" s="3">
        <f t="shared" si="7"/>
        <v>0.1837524362162668</v>
      </c>
      <c r="Y54" s="3">
        <f t="shared" si="29"/>
        <v>16046.115557236451</v>
      </c>
      <c r="Z54" s="3">
        <f t="shared" si="29"/>
        <v>8023.0577786182257</v>
      </c>
      <c r="AA54" s="3">
        <f t="shared" si="20"/>
        <v>88928023.057778597</v>
      </c>
      <c r="AB54" s="3">
        <f t="shared" si="24"/>
        <v>1732.761058192986</v>
      </c>
      <c r="AC54" s="3">
        <f t="shared" si="25"/>
        <v>320.92231114472906</v>
      </c>
      <c r="AD54" s="3">
        <f t="shared" si="26"/>
        <v>64.184462228945819</v>
      </c>
    </row>
    <row r="55" spans="1:30" x14ac:dyDescent="0.55000000000000004">
      <c r="A55" s="33"/>
      <c r="E55">
        <v>53</v>
      </c>
      <c r="F55">
        <f t="shared" si="8"/>
        <v>157.5</v>
      </c>
      <c r="G55">
        <f t="shared" si="9"/>
        <v>3.0184804928131417</v>
      </c>
      <c r="H55" s="15">
        <f t="shared" si="0"/>
        <v>0</v>
      </c>
      <c r="I55" s="14">
        <f t="shared" si="10"/>
        <v>0</v>
      </c>
      <c r="J55" s="14">
        <f t="shared" si="11"/>
        <v>0.99971773242295259</v>
      </c>
      <c r="K55" s="14">
        <f t="shared" si="18"/>
        <v>7.5677779765026543E-7</v>
      </c>
      <c r="L55" s="14" t="str">
        <f t="shared" si="12"/>
        <v>Epidemic ongoing</v>
      </c>
      <c r="M55" s="14">
        <f t="shared" si="1"/>
        <v>8.1731162178291791E-8</v>
      </c>
      <c r="N55" s="14">
        <f t="shared" si="19"/>
        <v>2.815107992497623E-4</v>
      </c>
      <c r="O55" s="3">
        <f t="shared" si="2"/>
        <v>43.136334466065129</v>
      </c>
      <c r="P55" s="3">
        <f t="shared" si="3"/>
        <v>21.568167233032565</v>
      </c>
      <c r="Q55" s="38">
        <f t="shared" si="13"/>
        <v>4.3136334466065129</v>
      </c>
      <c r="R55" s="38">
        <f t="shared" si="4"/>
        <v>21.568167233032565</v>
      </c>
      <c r="S55" s="38">
        <f t="shared" si="14"/>
        <v>1710021.5681672331</v>
      </c>
      <c r="T55" s="38">
        <f t="shared" si="15"/>
        <v>4.6586762441626322</v>
      </c>
      <c r="U55" s="39">
        <f t="shared" si="16"/>
        <v>0.10799889007322958</v>
      </c>
      <c r="V55" s="38">
        <f t="shared" si="5"/>
        <v>0.86272668932130259</v>
      </c>
      <c r="W55" s="3">
        <f t="shared" si="6"/>
        <v>0</v>
      </c>
      <c r="X55" s="3">
        <f t="shared" si="7"/>
        <v>0.17254533786426052</v>
      </c>
      <c r="Y55" s="3">
        <f t="shared" si="29"/>
        <v>16089.251891702517</v>
      </c>
      <c r="Z55" s="3">
        <f t="shared" si="29"/>
        <v>8044.6259458512586</v>
      </c>
      <c r="AA55" s="3">
        <f t="shared" si="20"/>
        <v>90638044.625945836</v>
      </c>
      <c r="AB55" s="3">
        <f t="shared" si="24"/>
        <v>1737.4197344371487</v>
      </c>
      <c r="AC55" s="3">
        <f t="shared" si="25"/>
        <v>321.78503783405034</v>
      </c>
      <c r="AD55" s="3">
        <f t="shared" si="26"/>
        <v>64.357007566810083</v>
      </c>
    </row>
    <row r="56" spans="1:30" x14ac:dyDescent="0.55000000000000004">
      <c r="A56" s="33"/>
      <c r="E56">
        <v>54</v>
      </c>
      <c r="F56">
        <f t="shared" si="8"/>
        <v>160.5</v>
      </c>
      <c r="G56">
        <f t="shared" si="9"/>
        <v>3.075975359342916</v>
      </c>
      <c r="H56" s="15">
        <f t="shared" si="0"/>
        <v>0</v>
      </c>
      <c r="I56" s="14">
        <f t="shared" si="10"/>
        <v>0</v>
      </c>
      <c r="J56" s="14">
        <f t="shared" si="11"/>
        <v>0.99971702180177469</v>
      </c>
      <c r="K56" s="14">
        <f t="shared" si="18"/>
        <v>7.1062117790177126E-7</v>
      </c>
      <c r="L56" s="14" t="str">
        <f t="shared" si="12"/>
        <v>Epidemic ongoing</v>
      </c>
      <c r="M56" s="14">
        <f t="shared" si="1"/>
        <v>7.6746346581224005E-8</v>
      </c>
      <c r="N56" s="14">
        <f t="shared" si="19"/>
        <v>2.8226757704741257E-4</v>
      </c>
      <c r="O56" s="3">
        <f t="shared" si="2"/>
        <v>40.505407140400962</v>
      </c>
      <c r="P56" s="3">
        <f t="shared" si="3"/>
        <v>20.252703570200481</v>
      </c>
      <c r="Q56" s="38">
        <f t="shared" si="13"/>
        <v>4.0505407140400962</v>
      </c>
      <c r="R56" s="38">
        <f t="shared" si="4"/>
        <v>20.252703570200481</v>
      </c>
      <c r="S56" s="38">
        <f t="shared" si="14"/>
        <v>1710020.2527035703</v>
      </c>
      <c r="T56" s="38">
        <f t="shared" si="15"/>
        <v>4.3745417551297683</v>
      </c>
      <c r="U56" s="39">
        <f t="shared" si="16"/>
        <v>0.10799895776794961</v>
      </c>
      <c r="V56" s="38">
        <f t="shared" si="5"/>
        <v>0.81010814280801924</v>
      </c>
      <c r="W56" s="3">
        <f t="shared" si="6"/>
        <v>0</v>
      </c>
      <c r="X56" s="3">
        <f t="shared" si="7"/>
        <v>0.16202162856160385</v>
      </c>
      <c r="Y56" s="3">
        <f t="shared" si="29"/>
        <v>16129.757298842918</v>
      </c>
      <c r="Z56" s="3">
        <f t="shared" si="29"/>
        <v>8064.8786494214592</v>
      </c>
      <c r="AA56" s="3">
        <f t="shared" si="20"/>
        <v>92348064.878649414</v>
      </c>
      <c r="AB56" s="3">
        <f t="shared" si="24"/>
        <v>1741.7942761922784</v>
      </c>
      <c r="AC56" s="3">
        <f t="shared" si="25"/>
        <v>322.59514597685836</v>
      </c>
      <c r="AD56" s="3">
        <f t="shared" si="26"/>
        <v>64.519029195371687</v>
      </c>
    </row>
    <row r="57" spans="1:30" x14ac:dyDescent="0.55000000000000004">
      <c r="A57" s="33"/>
      <c r="E57">
        <v>55</v>
      </c>
      <c r="F57">
        <f t="shared" si="8"/>
        <v>163.5</v>
      </c>
      <c r="G57">
        <f t="shared" si="9"/>
        <v>3.1334702258726899</v>
      </c>
      <c r="H57" s="15">
        <f t="shared" si="0"/>
        <v>0</v>
      </c>
      <c r="I57" s="14">
        <f t="shared" si="10"/>
        <v>0</v>
      </c>
      <c r="J57" s="14">
        <f t="shared" si="11"/>
        <v>0.99971635452259777</v>
      </c>
      <c r="K57" s="14">
        <f t="shared" si="18"/>
        <v>6.6727917691355998E-7</v>
      </c>
      <c r="L57" s="14" t="str">
        <f t="shared" si="12"/>
        <v>Epidemic ongoing</v>
      </c>
      <c r="M57" s="14">
        <f t="shared" si="1"/>
        <v>7.2065498063727262E-8</v>
      </c>
      <c r="N57" s="14">
        <f t="shared" si="19"/>
        <v>2.8297819822531434E-4</v>
      </c>
      <c r="O57" s="3">
        <f t="shared" si="2"/>
        <v>38.034913084072919</v>
      </c>
      <c r="P57" s="3">
        <f t="shared" si="3"/>
        <v>19.017456542036459</v>
      </c>
      <c r="Q57" s="38">
        <f t="shared" si="13"/>
        <v>3.8034913084072919</v>
      </c>
      <c r="R57" s="38">
        <f t="shared" si="4"/>
        <v>19.017456542036459</v>
      </c>
      <c r="S57" s="38">
        <f t="shared" si="14"/>
        <v>1710019.017456542</v>
      </c>
      <c r="T57" s="38">
        <f t="shared" si="15"/>
        <v>4.1077333896324539</v>
      </c>
      <c r="U57" s="39">
        <f t="shared" si="16"/>
        <v>0.10799902133475792</v>
      </c>
      <c r="V57" s="38">
        <f t="shared" si="5"/>
        <v>0.76069826168145838</v>
      </c>
      <c r="W57" s="3">
        <f t="shared" si="6"/>
        <v>0</v>
      </c>
      <c r="X57" s="3">
        <f t="shared" si="7"/>
        <v>0.15213965233629168</v>
      </c>
      <c r="Y57" s="3">
        <f t="shared" si="29"/>
        <v>16167.792211926992</v>
      </c>
      <c r="Z57" s="3">
        <f t="shared" si="29"/>
        <v>8083.8961059634958</v>
      </c>
      <c r="AA57" s="3">
        <f t="shared" si="20"/>
        <v>94058083.89610596</v>
      </c>
      <c r="AB57" s="3">
        <f t="shared" si="24"/>
        <v>1745.9020095819108</v>
      </c>
      <c r="AC57" s="3">
        <f t="shared" si="25"/>
        <v>323.35584423853982</v>
      </c>
      <c r="AD57" s="3">
        <f t="shared" si="26"/>
        <v>64.671168847707975</v>
      </c>
    </row>
    <row r="58" spans="1:30" x14ac:dyDescent="0.55000000000000004">
      <c r="A58" s="33"/>
      <c r="E58">
        <v>56</v>
      </c>
      <c r="F58">
        <f t="shared" si="8"/>
        <v>166.5</v>
      </c>
      <c r="G58">
        <f t="shared" si="9"/>
        <v>3.1909650924024642</v>
      </c>
      <c r="H58" s="15">
        <f t="shared" si="0"/>
        <v>0</v>
      </c>
      <c r="I58" s="14">
        <f t="shared" si="10"/>
        <v>0</v>
      </c>
      <c r="J58" s="14">
        <f t="shared" si="11"/>
        <v>0.99971572794237662</v>
      </c>
      <c r="K58" s="14">
        <f t="shared" si="18"/>
        <v>6.2658022115247292E-7</v>
      </c>
      <c r="L58" s="14" t="str">
        <f t="shared" si="12"/>
        <v>Epidemic ongoing</v>
      </c>
      <c r="M58" s="14">
        <f t="shared" si="1"/>
        <v>6.7670088073079089E-8</v>
      </c>
      <c r="N58" s="14">
        <f t="shared" si="19"/>
        <v>2.836454774022279E-4</v>
      </c>
      <c r="O58" s="3">
        <f t="shared" si="2"/>
        <v>35.715072605690956</v>
      </c>
      <c r="P58" s="3">
        <f t="shared" si="3"/>
        <v>17.857536302845478</v>
      </c>
      <c r="Q58" s="38">
        <f t="shared" si="13"/>
        <v>3.5715072605690956</v>
      </c>
      <c r="R58" s="38">
        <f t="shared" si="4"/>
        <v>17.857536302845478</v>
      </c>
      <c r="S58" s="38">
        <f t="shared" si="14"/>
        <v>1710017.8575363029</v>
      </c>
      <c r="T58" s="38">
        <f t="shared" si="15"/>
        <v>3.8571950201655079</v>
      </c>
      <c r="U58" s="39">
        <f t="shared" si="16"/>
        <v>0.1079990810252725</v>
      </c>
      <c r="V58" s="38">
        <f t="shared" si="5"/>
        <v>0.71430145211381912</v>
      </c>
      <c r="W58" s="3">
        <f t="shared" si="6"/>
        <v>0</v>
      </c>
      <c r="X58" s="3">
        <f t="shared" si="7"/>
        <v>0.14286029042276382</v>
      </c>
      <c r="Y58" s="3">
        <f t="shared" si="29"/>
        <v>16203.507284532683</v>
      </c>
      <c r="Z58" s="3">
        <f t="shared" si="29"/>
        <v>8101.7536422663416</v>
      </c>
      <c r="AA58" s="3">
        <f t="shared" si="20"/>
        <v>95768101.753642261</v>
      </c>
      <c r="AB58" s="3">
        <f t="shared" si="24"/>
        <v>1749.7592046020764</v>
      </c>
      <c r="AC58" s="3">
        <f t="shared" si="25"/>
        <v>324.07014569065365</v>
      </c>
      <c r="AD58" s="3">
        <f t="shared" si="26"/>
        <v>64.814029138130735</v>
      </c>
    </row>
    <row r="59" spans="1:30" x14ac:dyDescent="0.55000000000000004">
      <c r="A59" s="33"/>
      <c r="E59">
        <v>57</v>
      </c>
      <c r="F59">
        <f t="shared" si="8"/>
        <v>169.5</v>
      </c>
      <c r="G59">
        <f t="shared" si="9"/>
        <v>3.248459958932238</v>
      </c>
      <c r="H59" s="15">
        <f t="shared" si="0"/>
        <v>0</v>
      </c>
      <c r="I59" s="14">
        <f t="shared" si="10"/>
        <v>0</v>
      </c>
      <c r="J59" s="14">
        <f t="shared" si="11"/>
        <v>0.99971513957918767</v>
      </c>
      <c r="K59" s="14">
        <f t="shared" si="18"/>
        <v>5.8836318894694983E-7</v>
      </c>
      <c r="L59" s="14" t="str">
        <f t="shared" si="12"/>
        <v>Epidemic ongoing</v>
      </c>
      <c r="M59" s="14">
        <f t="shared" si="1"/>
        <v>6.3542716693427484E-8</v>
      </c>
      <c r="N59" s="14">
        <f t="shared" si="19"/>
        <v>2.8427205762338037E-4</v>
      </c>
      <c r="O59" s="3">
        <f t="shared" si="2"/>
        <v>33.53670176997614</v>
      </c>
      <c r="P59" s="3">
        <f t="shared" si="3"/>
        <v>16.76835088498807</v>
      </c>
      <c r="Q59" s="38">
        <f t="shared" si="13"/>
        <v>3.353670176997614</v>
      </c>
      <c r="R59" s="38">
        <f t="shared" si="4"/>
        <v>16.76835088498807</v>
      </c>
      <c r="S59" s="38">
        <f t="shared" si="14"/>
        <v>1710016.768350885</v>
      </c>
      <c r="T59" s="38">
        <f t="shared" si="15"/>
        <v>3.6219348515253666</v>
      </c>
      <c r="U59" s="39">
        <f t="shared" si="16"/>
        <v>0.10799913707578476</v>
      </c>
      <c r="V59" s="38">
        <f t="shared" si="5"/>
        <v>0.67073403539952281</v>
      </c>
      <c r="W59" s="3">
        <f t="shared" si="6"/>
        <v>0</v>
      </c>
      <c r="X59" s="3">
        <f t="shared" si="7"/>
        <v>0.13414680707990456</v>
      </c>
      <c r="Y59" s="3">
        <f t="shared" si="29"/>
        <v>16237.043986302659</v>
      </c>
      <c r="Z59" s="3">
        <f t="shared" si="29"/>
        <v>8118.5219931513293</v>
      </c>
      <c r="AA59" s="3">
        <f t="shared" si="20"/>
        <v>97478118.521993145</v>
      </c>
      <c r="AB59" s="3">
        <f t="shared" si="24"/>
        <v>1753.3811394536017</v>
      </c>
      <c r="AC59" s="3">
        <f t="shared" si="25"/>
        <v>324.74087972605315</v>
      </c>
      <c r="AD59" s="3">
        <f t="shared" si="26"/>
        <v>64.948175945210636</v>
      </c>
    </row>
    <row r="60" spans="1:30" x14ac:dyDescent="0.55000000000000004">
      <c r="A60" s="36" t="s">
        <v>37</v>
      </c>
      <c r="E60">
        <v>58</v>
      </c>
      <c r="F60">
        <f t="shared" si="8"/>
        <v>172.5</v>
      </c>
      <c r="G60">
        <f t="shared" si="9"/>
        <v>3.3059548254620124</v>
      </c>
      <c r="H60" s="15">
        <f t="shared" si="0"/>
        <v>0</v>
      </c>
      <c r="I60" s="14">
        <f t="shared" si="10"/>
        <v>0</v>
      </c>
      <c r="J60" s="14">
        <f t="shared" si="11"/>
        <v>0.99971458710241357</v>
      </c>
      <c r="K60" s="14">
        <f t="shared" si="18"/>
        <v>5.524767741071912E-7</v>
      </c>
      <c r="L60" s="14" t="str">
        <f t="shared" si="12"/>
        <v>Epidemic ongoing</v>
      </c>
      <c r="M60" s="14">
        <f t="shared" si="1"/>
        <v>5.9667043936172721E-8</v>
      </c>
      <c r="N60" s="14">
        <f t="shared" si="19"/>
        <v>2.8486042081232732E-4</v>
      </c>
      <c r="O60" s="3">
        <f t="shared" si="2"/>
        <v>31.491176124109899</v>
      </c>
      <c r="P60" s="3">
        <f t="shared" si="3"/>
        <v>15.745588062054949</v>
      </c>
      <c r="Q60" s="38">
        <f t="shared" si="13"/>
        <v>3.1491176124109899</v>
      </c>
      <c r="R60" s="38">
        <f t="shared" si="4"/>
        <v>15.745588062054949</v>
      </c>
      <c r="S60" s="38">
        <f t="shared" si="14"/>
        <v>1710015.7455880621</v>
      </c>
      <c r="T60" s="38">
        <f t="shared" si="15"/>
        <v>3.4010215043618448</v>
      </c>
      <c r="U60" s="39">
        <f t="shared" si="16"/>
        <v>0.10799918970819243</v>
      </c>
      <c r="V60" s="38">
        <f t="shared" si="5"/>
        <v>0.62982352248219797</v>
      </c>
      <c r="W60" s="3">
        <f t="shared" si="6"/>
        <v>0</v>
      </c>
      <c r="X60" s="3">
        <f t="shared" si="7"/>
        <v>0.12596470449643959</v>
      </c>
      <c r="Y60" s="3">
        <f t="shared" si="29"/>
        <v>16268.535162426768</v>
      </c>
      <c r="Z60" s="3">
        <f t="shared" si="29"/>
        <v>8134.2675812133839</v>
      </c>
      <c r="AA60" s="3">
        <f t="shared" si="20"/>
        <v>99188134.26758121</v>
      </c>
      <c r="AB60" s="3">
        <f t="shared" si="24"/>
        <v>1756.7821609579635</v>
      </c>
      <c r="AC60" s="3">
        <f t="shared" si="25"/>
        <v>325.37070324853534</v>
      </c>
      <c r="AD60" s="3">
        <f t="shared" si="26"/>
        <v>65.074140649707076</v>
      </c>
    </row>
    <row r="61" spans="1:30" x14ac:dyDescent="0.55000000000000004">
      <c r="A61" s="33" t="s">
        <v>38</v>
      </c>
      <c r="E61">
        <v>59</v>
      </c>
      <c r="F61">
        <f t="shared" si="8"/>
        <v>175.5</v>
      </c>
      <c r="G61">
        <f t="shared" si="9"/>
        <v>3.3634496919917862</v>
      </c>
      <c r="H61" s="15">
        <f t="shared" si="0"/>
        <v>0</v>
      </c>
      <c r="I61" s="14">
        <f t="shared" si="10"/>
        <v>0</v>
      </c>
      <c r="J61" s="14">
        <f t="shared" si="11"/>
        <v>0.99971406832352461</v>
      </c>
      <c r="K61" s="14">
        <f t="shared" si="18"/>
        <v>5.1877888895823787E-7</v>
      </c>
      <c r="L61" s="14" t="str">
        <f t="shared" si="12"/>
        <v>Epidemic ongoing</v>
      </c>
      <c r="M61" s="14">
        <f t="shared" si="1"/>
        <v>5.6027725284650331E-8</v>
      </c>
      <c r="N61" s="14">
        <f t="shared" si="19"/>
        <v>2.8541289758643451E-4</v>
      </c>
      <c r="O61" s="3">
        <f t="shared" si="2"/>
        <v>29.570396670619559</v>
      </c>
      <c r="P61" s="3">
        <f t="shared" si="3"/>
        <v>14.785198335309779</v>
      </c>
      <c r="Q61" s="38">
        <f t="shared" si="13"/>
        <v>2.9570396670619559</v>
      </c>
      <c r="R61" s="38">
        <f t="shared" si="4"/>
        <v>14.785198335309779</v>
      </c>
      <c r="S61" s="38">
        <f t="shared" si="14"/>
        <v>1710014.7851983353</v>
      </c>
      <c r="T61" s="38">
        <f t="shared" si="15"/>
        <v>3.193580341225069</v>
      </c>
      <c r="U61" s="39">
        <f t="shared" si="16"/>
        <v>0.10799923913087491</v>
      </c>
      <c r="V61" s="38">
        <f t="shared" si="5"/>
        <v>0.59140793341239117</v>
      </c>
      <c r="W61" s="3">
        <f t="shared" si="6"/>
        <v>0</v>
      </c>
      <c r="X61" s="3">
        <f t="shared" si="7"/>
        <v>0.11828158668247823</v>
      </c>
      <c r="Y61" s="3">
        <f t="shared" si="29"/>
        <v>16298.105559097387</v>
      </c>
      <c r="Z61" s="3">
        <f t="shared" si="29"/>
        <v>8149.0527795486933</v>
      </c>
      <c r="AA61" s="3">
        <f t="shared" si="20"/>
        <v>100898149.05277954</v>
      </c>
      <c r="AB61" s="3">
        <f t="shared" si="24"/>
        <v>1759.9757412991885</v>
      </c>
      <c r="AC61" s="3">
        <f t="shared" si="25"/>
        <v>325.96211118194771</v>
      </c>
      <c r="AD61" s="3">
        <f t="shared" si="26"/>
        <v>65.192422236389547</v>
      </c>
    </row>
    <row r="62" spans="1:30" x14ac:dyDescent="0.55000000000000004">
      <c r="A62" s="33" t="s">
        <v>39</v>
      </c>
      <c r="E62">
        <v>60</v>
      </c>
      <c r="F62">
        <f t="shared" si="8"/>
        <v>178.5</v>
      </c>
      <c r="G62">
        <f t="shared" si="9"/>
        <v>3.4209445585215605</v>
      </c>
      <c r="H62" s="15">
        <f t="shared" si="0"/>
        <v>0</v>
      </c>
      <c r="I62" s="14">
        <f t="shared" si="10"/>
        <v>0</v>
      </c>
      <c r="J62" s="14">
        <f t="shared" si="11"/>
        <v>0.99971358118742149</v>
      </c>
      <c r="K62" s="14">
        <f t="shared" si="18"/>
        <v>4.871361031222321E-7</v>
      </c>
      <c r="L62" s="14" t="str">
        <f t="shared" si="12"/>
        <v>Epidemic ongoing</v>
      </c>
      <c r="M62" s="14">
        <f t="shared" si="1"/>
        <v>5.2610351097705094E-8</v>
      </c>
      <c r="N62" s="14">
        <f t="shared" si="19"/>
        <v>2.8593167647539275E-4</v>
      </c>
      <c r="O62" s="3">
        <f t="shared" si="2"/>
        <v>27.76675787796723</v>
      </c>
      <c r="P62" s="3">
        <f t="shared" si="3"/>
        <v>13.883378938983615</v>
      </c>
      <c r="Q62" s="38">
        <f t="shared" si="13"/>
        <v>2.776675787796723</v>
      </c>
      <c r="R62" s="38">
        <f t="shared" si="4"/>
        <v>13.883378938983615</v>
      </c>
      <c r="S62" s="38">
        <f t="shared" si="14"/>
        <v>1710013.883378939</v>
      </c>
      <c r="T62" s="38">
        <f t="shared" si="15"/>
        <v>2.9987900125691902</v>
      </c>
      <c r="U62" s="39">
        <f t="shared" si="16"/>
        <v>0.10799928553951607</v>
      </c>
      <c r="V62" s="38">
        <f t="shared" si="5"/>
        <v>0.55533515755934459</v>
      </c>
      <c r="W62" s="3">
        <f t="shared" si="6"/>
        <v>0</v>
      </c>
      <c r="X62" s="3">
        <f t="shared" si="7"/>
        <v>0.11106703151186892</v>
      </c>
      <c r="Y62" s="3">
        <f t="shared" si="29"/>
        <v>16325.872316975354</v>
      </c>
      <c r="Z62" s="3">
        <f t="shared" si="29"/>
        <v>8162.9361584876769</v>
      </c>
      <c r="AA62" s="3">
        <f t="shared" si="20"/>
        <v>102608162.93615848</v>
      </c>
      <c r="AB62" s="3">
        <f t="shared" si="24"/>
        <v>1762.9745313117576</v>
      </c>
      <c r="AC62" s="3">
        <f t="shared" si="25"/>
        <v>326.51744633950705</v>
      </c>
      <c r="AD62" s="3">
        <f t="shared" si="26"/>
        <v>65.303489267901412</v>
      </c>
    </row>
    <row r="63" spans="1:30" x14ac:dyDescent="0.55000000000000004">
      <c r="A63" s="33" t="s">
        <v>45</v>
      </c>
      <c r="E63">
        <v>61</v>
      </c>
      <c r="F63">
        <f t="shared" si="8"/>
        <v>181.5</v>
      </c>
      <c r="G63">
        <f t="shared" si="9"/>
        <v>3.4784394250513349</v>
      </c>
      <c r="H63" s="15">
        <f t="shared" si="0"/>
        <v>0</v>
      </c>
      <c r="I63" s="14">
        <f t="shared" si="10"/>
        <v>0</v>
      </c>
      <c r="J63" s="14">
        <f t="shared" si="11"/>
        <v>0.99971312376430443</v>
      </c>
      <c r="K63" s="14">
        <f t="shared" si="18"/>
        <v>4.574231170506593E-7</v>
      </c>
      <c r="L63" s="14" t="str">
        <f t="shared" si="12"/>
        <v>Epidemic ongoing</v>
      </c>
      <c r="M63" s="14">
        <f t="shared" si="1"/>
        <v>4.9401389764478994E-8</v>
      </c>
      <c r="N63" s="14">
        <f t="shared" si="19"/>
        <v>2.8641881257851498E-4</v>
      </c>
      <c r="O63" s="3">
        <f t="shared" si="2"/>
        <v>26.07311767188758</v>
      </c>
      <c r="P63" s="3">
        <f t="shared" si="3"/>
        <v>13.03655883594379</v>
      </c>
      <c r="Q63" s="38">
        <f t="shared" si="13"/>
        <v>2.607311767188758</v>
      </c>
      <c r="R63" s="38">
        <f t="shared" si="4"/>
        <v>13.03655883594379</v>
      </c>
      <c r="S63" s="38">
        <f t="shared" si="14"/>
        <v>1710013.036558836</v>
      </c>
      <c r="T63" s="38">
        <f t="shared" si="15"/>
        <v>2.8158792165753028</v>
      </c>
      <c r="U63" s="39">
        <f t="shared" si="16"/>
        <v>0.10799932911787627</v>
      </c>
      <c r="V63" s="38">
        <f t="shared" si="5"/>
        <v>0.5214623534377516</v>
      </c>
      <c r="W63" s="3">
        <f t="shared" si="6"/>
        <v>0</v>
      </c>
      <c r="X63" s="3">
        <f t="shared" si="7"/>
        <v>0.10429247068755032</v>
      </c>
      <c r="Y63" s="3">
        <f t="shared" si="29"/>
        <v>16351.945434647241</v>
      </c>
      <c r="Z63" s="3">
        <f t="shared" si="29"/>
        <v>8175.9727173236206</v>
      </c>
      <c r="AA63" s="3">
        <f t="shared" si="20"/>
        <v>104318175.97271731</v>
      </c>
      <c r="AB63" s="3">
        <f t="shared" si="24"/>
        <v>1765.7904105283328</v>
      </c>
      <c r="AC63" s="3">
        <f t="shared" si="25"/>
        <v>327.0389086929448</v>
      </c>
      <c r="AD63" s="3">
        <f t="shared" si="26"/>
        <v>65.407781738588966</v>
      </c>
    </row>
    <row r="64" spans="1:30" x14ac:dyDescent="0.55000000000000004">
      <c r="A64" s="33" t="s">
        <v>42</v>
      </c>
      <c r="E64">
        <v>62</v>
      </c>
      <c r="F64">
        <f t="shared" si="8"/>
        <v>184.5</v>
      </c>
      <c r="G64">
        <f t="shared" si="9"/>
        <v>3.5359342915811087</v>
      </c>
      <c r="H64" s="15">
        <f t="shared" si="0"/>
        <v>0</v>
      </c>
      <c r="I64" s="14">
        <f t="shared" si="10"/>
        <v>0</v>
      </c>
      <c r="J64" s="14">
        <f t="shared" si="11"/>
        <v>0.99971269424203746</v>
      </c>
      <c r="K64" s="14">
        <f t="shared" si="18"/>
        <v>4.2952226697590135E-7</v>
      </c>
      <c r="L64" s="14" t="str">
        <f t="shared" si="12"/>
        <v>Epidemic ongoing</v>
      </c>
      <c r="M64" s="14">
        <f t="shared" si="1"/>
        <v>4.6388134250913554E-8</v>
      </c>
      <c r="N64" s="14">
        <f t="shared" si="19"/>
        <v>2.8687623569556564E-4</v>
      </c>
      <c r="O64" s="3">
        <f t="shared" si="2"/>
        <v>24.482769217626377</v>
      </c>
      <c r="P64" s="3">
        <f t="shared" si="3"/>
        <v>12.241384608813188</v>
      </c>
      <c r="Q64" s="38">
        <f t="shared" si="13"/>
        <v>2.4482769217626377</v>
      </c>
      <c r="R64" s="38">
        <f t="shared" si="4"/>
        <v>12.241384608813188</v>
      </c>
      <c r="S64" s="38">
        <f t="shared" si="14"/>
        <v>1710012.2413846089</v>
      </c>
      <c r="T64" s="38">
        <f t="shared" si="15"/>
        <v>2.6441236523020724</v>
      </c>
      <c r="U64" s="39">
        <f t="shared" si="16"/>
        <v>0.10799937003851814</v>
      </c>
      <c r="V64" s="38">
        <f t="shared" si="5"/>
        <v>0.48965538435252753</v>
      </c>
      <c r="W64" s="3">
        <f t="shared" si="6"/>
        <v>0</v>
      </c>
      <c r="X64" s="3">
        <f t="shared" si="7"/>
        <v>9.7931076870505507E-2</v>
      </c>
      <c r="Y64" s="3">
        <f t="shared" si="29"/>
        <v>16376.428203864867</v>
      </c>
      <c r="Z64" s="3">
        <f t="shared" si="29"/>
        <v>8188.2141019324336</v>
      </c>
      <c r="AA64" s="3">
        <f t="shared" si="20"/>
        <v>106028188.21410193</v>
      </c>
      <c r="AB64" s="3">
        <f t="shared" si="24"/>
        <v>1768.434534180635</v>
      </c>
      <c r="AC64" s="3">
        <f t="shared" si="25"/>
        <v>327.52856407729735</v>
      </c>
      <c r="AD64" s="3">
        <f t="shared" si="26"/>
        <v>65.505712815459475</v>
      </c>
    </row>
    <row r="65" spans="1:30" x14ac:dyDescent="0.55000000000000004">
      <c r="A65" s="33" t="s">
        <v>67</v>
      </c>
      <c r="E65">
        <v>63</v>
      </c>
      <c r="F65">
        <f t="shared" si="8"/>
        <v>187.5</v>
      </c>
      <c r="G65">
        <f t="shared" si="9"/>
        <v>3.593429158110883</v>
      </c>
      <c r="H65" s="15">
        <f t="shared" si="0"/>
        <v>0</v>
      </c>
      <c r="I65" s="14">
        <f t="shared" si="10"/>
        <v>0</v>
      </c>
      <c r="J65" s="14">
        <f t="shared" si="11"/>
        <v>0.99971229091897784</v>
      </c>
      <c r="K65" s="14">
        <f t="shared" si="18"/>
        <v>4.0332305961676695E-7</v>
      </c>
      <c r="L65" s="14" t="str">
        <f t="shared" si="12"/>
        <v>Epidemic ongoing</v>
      </c>
      <c r="M65" s="14">
        <f t="shared" si="1"/>
        <v>4.3558651858295294E-8</v>
      </c>
      <c r="N65" s="14">
        <f t="shared" si="19"/>
        <v>2.8730575796254154E-4</v>
      </c>
      <c r="O65" s="3">
        <f t="shared" si="2"/>
        <v>22.989414398155716</v>
      </c>
      <c r="P65" s="3">
        <f t="shared" si="3"/>
        <v>11.494707199077858</v>
      </c>
      <c r="Q65" s="38">
        <f t="shared" si="13"/>
        <v>2.2989414398155716</v>
      </c>
      <c r="R65" s="38">
        <f t="shared" si="4"/>
        <v>11.494707199077858</v>
      </c>
      <c r="S65" s="38">
        <f t="shared" si="14"/>
        <v>1710011.494707199</v>
      </c>
      <c r="T65" s="38">
        <f t="shared" si="15"/>
        <v>2.4828431559228319</v>
      </c>
      <c r="U65" s="39">
        <f t="shared" si="16"/>
        <v>0.10799940846348889</v>
      </c>
      <c r="V65" s="38">
        <f t="shared" si="5"/>
        <v>0.45978828796311433</v>
      </c>
      <c r="W65" s="3">
        <f t="shared" si="6"/>
        <v>0</v>
      </c>
      <c r="X65" s="3">
        <f t="shared" si="7"/>
        <v>9.1957657592622866E-2</v>
      </c>
      <c r="Y65" s="3">
        <f t="shared" si="29"/>
        <v>16399.417618263022</v>
      </c>
      <c r="Z65" s="3">
        <f t="shared" si="29"/>
        <v>8199.7088091315109</v>
      </c>
      <c r="AA65" s="3">
        <f t="shared" si="20"/>
        <v>107738199.70880912</v>
      </c>
      <c r="AB65" s="3">
        <f t="shared" si="24"/>
        <v>1770.9173773365578</v>
      </c>
      <c r="AC65" s="3">
        <f t="shared" si="25"/>
        <v>327.98835236526048</v>
      </c>
      <c r="AD65" s="3">
        <f t="shared" si="26"/>
        <v>65.597670473052091</v>
      </c>
    </row>
    <row r="66" spans="1:30" x14ac:dyDescent="0.55000000000000004">
      <c r="E66">
        <v>64</v>
      </c>
      <c r="F66">
        <f t="shared" si="8"/>
        <v>190.5</v>
      </c>
      <c r="G66">
        <f t="shared" si="9"/>
        <v>3.6509240246406569</v>
      </c>
      <c r="H66" s="15">
        <f t="shared" si="0"/>
        <v>0</v>
      </c>
      <c r="I66" s="14">
        <f t="shared" si="10"/>
        <v>0</v>
      </c>
      <c r="J66" s="14">
        <f t="shared" si="11"/>
        <v>0.99971191219724176</v>
      </c>
      <c r="K66" s="14">
        <f t="shared" si="18"/>
        <v>3.7872173608288762E-7</v>
      </c>
      <c r="L66" s="14" t="str">
        <f t="shared" si="12"/>
        <v>Epidemic ongoing</v>
      </c>
      <c r="M66" s="14">
        <f t="shared" si="1"/>
        <v>4.090173713405472E-8</v>
      </c>
      <c r="N66" s="14">
        <f t="shared" si="19"/>
        <v>2.8770908102215831E-4</v>
      </c>
      <c r="O66" s="3">
        <f t="shared" si="2"/>
        <v>21.587138956724594</v>
      </c>
      <c r="P66" s="3">
        <f t="shared" si="3"/>
        <v>10.793569478362297</v>
      </c>
      <c r="Q66" s="38">
        <f t="shared" si="13"/>
        <v>2.1587138956724594</v>
      </c>
      <c r="R66" s="38">
        <f t="shared" si="4"/>
        <v>10.793569478362297</v>
      </c>
      <c r="S66" s="38">
        <f t="shared" si="14"/>
        <v>1710010.7935694784</v>
      </c>
      <c r="T66" s="38">
        <f t="shared" si="15"/>
        <v>2.3313990166411189</v>
      </c>
      <c r="U66" s="39">
        <f t="shared" si="16"/>
        <v>0.10799944454495979</v>
      </c>
      <c r="V66" s="38">
        <f t="shared" si="5"/>
        <v>0.43174277913449188</v>
      </c>
      <c r="W66" s="3">
        <f t="shared" si="6"/>
        <v>0</v>
      </c>
      <c r="X66" s="3">
        <f t="shared" si="7"/>
        <v>8.6348555826898377E-2</v>
      </c>
      <c r="Y66" s="3">
        <f t="shared" si="29"/>
        <v>16421.004757219747</v>
      </c>
      <c r="Z66" s="3">
        <f t="shared" si="29"/>
        <v>8210.5023786098736</v>
      </c>
      <c r="AA66" s="3">
        <f t="shared" si="20"/>
        <v>109448210.5023786</v>
      </c>
      <c r="AB66" s="3">
        <f t="shared" si="24"/>
        <v>1773.248776353199</v>
      </c>
      <c r="AC66" s="3">
        <f t="shared" si="25"/>
        <v>328.42009514439496</v>
      </c>
      <c r="AD66" s="3">
        <f t="shared" si="26"/>
        <v>65.684019028878993</v>
      </c>
    </row>
    <row r="67" spans="1:30" x14ac:dyDescent="0.55000000000000004">
      <c r="E67">
        <v>65</v>
      </c>
      <c r="F67">
        <f t="shared" si="8"/>
        <v>193.5</v>
      </c>
      <c r="G67">
        <f t="shared" si="9"/>
        <v>3.7084188911704312</v>
      </c>
      <c r="H67" s="15">
        <f t="shared" ref="H67:H130" si="30">IF(F67&lt;$C$10,IF(F67&lt;$C$9,$C$8*$C$4*$C$3,$C$8*$C$4*$C$3*(1-$C$19)),IF(F67&lt;$C$9,$C$8*$C$4*$C$23,$C$8*$C$4*$C$23*(1-$C$19)))</f>
        <v>0</v>
      </c>
      <c r="I67" s="14">
        <f t="shared" si="10"/>
        <v>0</v>
      </c>
      <c r="J67" s="14">
        <f t="shared" si="11"/>
        <v>0.99971155657638022</v>
      </c>
      <c r="K67" s="14">
        <f t="shared" si="18"/>
        <v>3.5562086153628769E-7</v>
      </c>
      <c r="L67" s="14" t="str">
        <f t="shared" si="12"/>
        <v>Epidemic ongoing</v>
      </c>
      <c r="M67" s="14">
        <f t="shared" ref="M67:M130" si="31">K67*U67</f>
        <v>3.8406867563262591E-8</v>
      </c>
      <c r="N67" s="14">
        <f t="shared" si="19"/>
        <v>2.880878027582412E-4</v>
      </c>
      <c r="O67" s="3">
        <f t="shared" ref="O67:O130" si="32">K67*$D$6</f>
        <v>20.270389107568398</v>
      </c>
      <c r="P67" s="3">
        <f t="shared" ref="P67:P130" si="33">O67*(1-$C$5)</f>
        <v>10.135194553784199</v>
      </c>
      <c r="Q67" s="38">
        <f t="shared" si="13"/>
        <v>2.0270389107568398</v>
      </c>
      <c r="R67" s="38">
        <f t="shared" ref="R67:R130" si="34">O67*$C$5</f>
        <v>10.135194553784199</v>
      </c>
      <c r="S67" s="38">
        <f t="shared" si="14"/>
        <v>1710010.1351945538</v>
      </c>
      <c r="T67" s="38">
        <f t="shared" si="15"/>
        <v>2.1891914511059678</v>
      </c>
      <c r="U67" s="39">
        <f t="shared" si="16"/>
        <v>0.10799947842582779</v>
      </c>
      <c r="V67" s="38">
        <f t="shared" ref="V67:V130" si="35">P67*$C$14</f>
        <v>0.40540778215136797</v>
      </c>
      <c r="W67" s="3">
        <f t="shared" ref="W67:W130" si="36">IF(V67&gt;($C$6*1000000*$C$15),V67-($C$6*1000000*$C$15),0)</f>
        <v>0</v>
      </c>
      <c r="X67" s="3">
        <f t="shared" ref="X67:X130" si="37">((V67-W67)*$C$16)+(W67*$C$17)</f>
        <v>8.1081556430273594E-2</v>
      </c>
      <c r="Y67" s="3">
        <f t="shared" si="29"/>
        <v>16441.275146327316</v>
      </c>
      <c r="Z67" s="3">
        <f t="shared" si="29"/>
        <v>8220.6375731636581</v>
      </c>
      <c r="AA67" s="3">
        <f t="shared" si="20"/>
        <v>111158220.63757315</v>
      </c>
      <c r="AB67" s="3">
        <f t="shared" si="24"/>
        <v>1775.4379678043049</v>
      </c>
      <c r="AC67" s="3">
        <f t="shared" si="25"/>
        <v>328.82550292654633</v>
      </c>
      <c r="AD67" s="3">
        <f t="shared" si="26"/>
        <v>65.76510058530927</v>
      </c>
    </row>
    <row r="68" spans="1:30" x14ac:dyDescent="0.55000000000000004">
      <c r="E68">
        <v>66</v>
      </c>
      <c r="F68">
        <f t="shared" ref="F68:F131" si="38">(E68-0.5)*$C$4</f>
        <v>196.5</v>
      </c>
      <c r="G68">
        <f t="shared" ref="G68:G131" si="39">F68*7/365.25</f>
        <v>3.7659137577002055</v>
      </c>
      <c r="H68" s="15">
        <f t="shared" si="30"/>
        <v>0</v>
      </c>
      <c r="I68" s="14">
        <f t="shared" ref="I68:I131" si="40">H68/$D$6</f>
        <v>0</v>
      </c>
      <c r="J68" s="14">
        <f t="shared" ref="J68:J131" si="41">IF(AND(F67&gt;$C$10,F67&lt;$C$12),(J67-I67)*((1-K67+(M67*$C$20))^$C$23),(J67-I67)*((1-K67+(M67*$C$20))^$C$3))</f>
        <v>0.99971122264743995</v>
      </c>
      <c r="K68" s="14">
        <f t="shared" si="18"/>
        <v>3.3392894027706177E-7</v>
      </c>
      <c r="L68" s="14" t="str">
        <f t="shared" ref="L68:L131" si="42">IF(K68*$D$6&lt;0.1,"Eliminated",IF(K68*$D$6&lt;1,"Possibly eliminated",IF(K68*$D$6&lt;10,"Approaching elimination", "Epidemic ongoing")))</f>
        <v>Epidemic ongoing</v>
      </c>
      <c r="M68" s="14">
        <f t="shared" si="31"/>
        <v>3.6064162004978386E-8</v>
      </c>
      <c r="N68" s="14">
        <f t="shared" si="19"/>
        <v>2.8844342361977748E-4</v>
      </c>
      <c r="O68" s="3">
        <f t="shared" si="32"/>
        <v>19.033949595792521</v>
      </c>
      <c r="P68" s="3">
        <f t="shared" si="33"/>
        <v>9.5169747978962604</v>
      </c>
      <c r="Q68" s="38">
        <f t="shared" ref="Q68:Q131" si="43">P68*$C$13</f>
        <v>1.9033949595792521</v>
      </c>
      <c r="R68" s="38">
        <f t="shared" si="34"/>
        <v>9.5169747978962604</v>
      </c>
      <c r="S68" s="38">
        <f t="shared" ref="S68:S131" si="44">($D$6*$C$7*$C$4)+P68</f>
        <v>1710009.5169747979</v>
      </c>
      <c r="T68" s="38">
        <f t="shared" ref="T68:T131" si="45">IF(($D$18*$C$4)&gt;Q68,Q68+((($D$18*$C$4)-Q68)*(P68-Q68)/S68),$D$18*$C$4)</f>
        <v>2.055657234283768</v>
      </c>
      <c r="U68" s="39">
        <f t="shared" ref="U68:U131" si="46">IF(O68&gt;0.1,T68/O68,0)</f>
        <v>0.10799951024028001</v>
      </c>
      <c r="V68" s="38">
        <f t="shared" si="35"/>
        <v>0.38067899191585042</v>
      </c>
      <c r="W68" s="3">
        <f t="shared" si="36"/>
        <v>0</v>
      </c>
      <c r="X68" s="3">
        <f t="shared" si="37"/>
        <v>7.6135798383170084E-2</v>
      </c>
      <c r="Y68" s="3">
        <f t="shared" ref="Y68:Z83" si="47">O68+Y67</f>
        <v>16460.309095923109</v>
      </c>
      <c r="Z68" s="3">
        <f t="shared" si="47"/>
        <v>8230.1545479615543</v>
      </c>
      <c r="AA68" s="3">
        <f t="shared" si="20"/>
        <v>112868230.15454794</v>
      </c>
      <c r="AB68" s="3">
        <f t="shared" si="24"/>
        <v>1777.4936250385886</v>
      </c>
      <c r="AC68" s="3">
        <f t="shared" si="25"/>
        <v>329.20618191846216</v>
      </c>
      <c r="AD68" s="3">
        <f t="shared" si="26"/>
        <v>65.841236383692433</v>
      </c>
    </row>
    <row r="69" spans="1:30" x14ac:dyDescent="0.55000000000000004">
      <c r="E69">
        <v>67</v>
      </c>
      <c r="F69">
        <f t="shared" si="38"/>
        <v>199.5</v>
      </c>
      <c r="G69">
        <f t="shared" si="39"/>
        <v>3.8234086242299794</v>
      </c>
      <c r="H69" s="15">
        <f t="shared" si="30"/>
        <v>0</v>
      </c>
      <c r="I69" s="14">
        <f t="shared" si="40"/>
        <v>0</v>
      </c>
      <c r="J69" s="14">
        <f t="shared" si="41"/>
        <v>0.99971090908738636</v>
      </c>
      <c r="K69" s="14">
        <f t="shared" ref="K69:K132" si="48">IF(L68="Eliminated",0,J68-J69)</f>
        <v>3.1356005358862404E-7</v>
      </c>
      <c r="L69" s="14" t="str">
        <f t="shared" si="42"/>
        <v>Epidemic ongoing</v>
      </c>
      <c r="M69" s="14">
        <f t="shared" si="31"/>
        <v>3.3864341585794425E-8</v>
      </c>
      <c r="N69" s="14">
        <f t="shared" ref="N69:N132" si="49">N68+K68</f>
        <v>2.8877735256005455E-4</v>
      </c>
      <c r="O69" s="3">
        <f t="shared" si="32"/>
        <v>17.87292305455157</v>
      </c>
      <c r="P69" s="3">
        <f t="shared" si="33"/>
        <v>8.9364615272757852</v>
      </c>
      <c r="Q69" s="38">
        <f t="shared" si="43"/>
        <v>1.787292305455157</v>
      </c>
      <c r="R69" s="38">
        <f t="shared" si="34"/>
        <v>8.9364615272757852</v>
      </c>
      <c r="S69" s="38">
        <f t="shared" si="44"/>
        <v>1710008.9364615274</v>
      </c>
      <c r="T69" s="38">
        <f t="shared" si="45"/>
        <v>1.9302674703902822</v>
      </c>
      <c r="U69" s="39">
        <f t="shared" si="46"/>
        <v>0.10799954011432476</v>
      </c>
      <c r="V69" s="38">
        <f t="shared" si="35"/>
        <v>0.35745846109103141</v>
      </c>
      <c r="W69" s="3">
        <f t="shared" si="36"/>
        <v>0</v>
      </c>
      <c r="X69" s="3">
        <f t="shared" si="37"/>
        <v>7.1491692218206282E-2</v>
      </c>
      <c r="Y69" s="3">
        <f t="shared" si="47"/>
        <v>16478.182018977659</v>
      </c>
      <c r="Z69" s="3">
        <f t="shared" si="47"/>
        <v>8239.0910094888295</v>
      </c>
      <c r="AA69" s="3">
        <f t="shared" ref="AA69:AA132" si="50">S69+AA68</f>
        <v>114578239.09100947</v>
      </c>
      <c r="AB69" s="3">
        <f t="shared" si="24"/>
        <v>1779.423892508979</v>
      </c>
      <c r="AC69" s="3">
        <f t="shared" si="25"/>
        <v>329.56364037955319</v>
      </c>
      <c r="AD69" s="3">
        <f t="shared" si="26"/>
        <v>65.912728075910636</v>
      </c>
    </row>
    <row r="70" spans="1:30" x14ac:dyDescent="0.55000000000000004">
      <c r="E70">
        <v>68</v>
      </c>
      <c r="F70">
        <f t="shared" si="38"/>
        <v>202.5</v>
      </c>
      <c r="G70">
        <f t="shared" si="39"/>
        <v>3.8809034907597537</v>
      </c>
      <c r="H70" s="15">
        <f t="shared" si="30"/>
        <v>0</v>
      </c>
      <c r="I70" s="14">
        <f t="shared" si="40"/>
        <v>0</v>
      </c>
      <c r="J70" s="14">
        <f t="shared" si="41"/>
        <v>0.99971061465386579</v>
      </c>
      <c r="K70" s="14">
        <f t="shared" si="48"/>
        <v>2.9443352056457428E-7</v>
      </c>
      <c r="L70" s="14" t="str">
        <f t="shared" si="42"/>
        <v>Epidemic ongoing</v>
      </c>
      <c r="M70" s="14">
        <f t="shared" si="31"/>
        <v>3.1798693074654179E-8</v>
      </c>
      <c r="N70" s="14">
        <f t="shared" si="49"/>
        <v>2.8909091261364317E-4</v>
      </c>
      <c r="O70" s="3">
        <f t="shared" si="32"/>
        <v>16.782710672180734</v>
      </c>
      <c r="P70" s="3">
        <f t="shared" si="33"/>
        <v>8.391355336090367</v>
      </c>
      <c r="Q70" s="38">
        <f t="shared" si="43"/>
        <v>1.6782710672180734</v>
      </c>
      <c r="R70" s="38">
        <f t="shared" si="34"/>
        <v>8.391355336090367</v>
      </c>
      <c r="S70" s="38">
        <f t="shared" si="44"/>
        <v>1710008.3913553362</v>
      </c>
      <c r="T70" s="38">
        <f t="shared" si="45"/>
        <v>1.8125255052552882</v>
      </c>
      <c r="U70" s="39">
        <f t="shared" si="46"/>
        <v>0.10799956816628895</v>
      </c>
      <c r="V70" s="38">
        <f t="shared" si="35"/>
        <v>0.33565421344361468</v>
      </c>
      <c r="W70" s="3">
        <f t="shared" si="36"/>
        <v>0</v>
      </c>
      <c r="X70" s="3">
        <f t="shared" si="37"/>
        <v>6.7130842688722936E-2</v>
      </c>
      <c r="Y70" s="3">
        <f t="shared" si="47"/>
        <v>16494.964729649841</v>
      </c>
      <c r="Z70" s="3">
        <f t="shared" si="47"/>
        <v>8247.4823648249203</v>
      </c>
      <c r="AA70" s="3">
        <f t="shared" si="50"/>
        <v>116288247.4823648</v>
      </c>
      <c r="AB70" s="3">
        <f t="shared" si="24"/>
        <v>1781.2364180142342</v>
      </c>
      <c r="AC70" s="3">
        <f t="shared" si="25"/>
        <v>329.8992945929968</v>
      </c>
      <c r="AD70" s="3">
        <f t="shared" si="26"/>
        <v>65.979858918599362</v>
      </c>
    </row>
    <row r="71" spans="1:30" x14ac:dyDescent="0.55000000000000004">
      <c r="E71">
        <v>69</v>
      </c>
      <c r="F71">
        <f t="shared" si="38"/>
        <v>205.5</v>
      </c>
      <c r="G71">
        <f t="shared" si="39"/>
        <v>3.9383983572895276</v>
      </c>
      <c r="H71" s="15">
        <f t="shared" si="30"/>
        <v>0</v>
      </c>
      <c r="I71" s="14">
        <f t="shared" si="40"/>
        <v>0</v>
      </c>
      <c r="J71" s="14">
        <f t="shared" si="41"/>
        <v>0.99971033818028721</v>
      </c>
      <c r="K71" s="14">
        <f t="shared" si="48"/>
        <v>2.7647357858651134E-7</v>
      </c>
      <c r="L71" s="14" t="str">
        <f t="shared" si="42"/>
        <v>Epidemic ongoing</v>
      </c>
      <c r="M71" s="14">
        <f t="shared" si="31"/>
        <v>2.9859034379321643E-8</v>
      </c>
      <c r="N71" s="14">
        <f t="shared" si="49"/>
        <v>2.8938534613420774E-4</v>
      </c>
      <c r="O71" s="3">
        <f t="shared" si="32"/>
        <v>15.758993979431146</v>
      </c>
      <c r="P71" s="3">
        <f t="shared" si="33"/>
        <v>7.8794969897155731</v>
      </c>
      <c r="Q71" s="38">
        <f t="shared" si="43"/>
        <v>1.5758993979431146</v>
      </c>
      <c r="R71" s="38">
        <f t="shared" si="34"/>
        <v>7.8794969897155731</v>
      </c>
      <c r="S71" s="38">
        <f t="shared" si="44"/>
        <v>1710007.8794969898</v>
      </c>
      <c r="T71" s="38">
        <f t="shared" si="45"/>
        <v>1.7019649596213338</v>
      </c>
      <c r="U71" s="39">
        <f t="shared" si="46"/>
        <v>0.10799959450728655</v>
      </c>
      <c r="V71" s="38">
        <f t="shared" si="35"/>
        <v>0.31517987958862292</v>
      </c>
      <c r="W71" s="3">
        <f t="shared" si="36"/>
        <v>0</v>
      </c>
      <c r="X71" s="3">
        <f t="shared" si="37"/>
        <v>6.3035975917724585E-2</v>
      </c>
      <c r="Y71" s="3">
        <f t="shared" si="47"/>
        <v>16510.723723629271</v>
      </c>
      <c r="Z71" s="3">
        <f t="shared" si="47"/>
        <v>8255.3618618146356</v>
      </c>
      <c r="AA71" s="3">
        <f t="shared" si="50"/>
        <v>117998255.3618618</v>
      </c>
      <c r="AB71" s="3">
        <f t="shared" si="24"/>
        <v>1782.9383829738556</v>
      </c>
      <c r="AC71" s="3">
        <f t="shared" si="25"/>
        <v>330.21447447258544</v>
      </c>
      <c r="AD71" s="3">
        <f t="shared" si="26"/>
        <v>66.04289489451709</v>
      </c>
    </row>
    <row r="72" spans="1:30" x14ac:dyDescent="0.55000000000000004">
      <c r="E72">
        <v>70</v>
      </c>
      <c r="F72">
        <f t="shared" si="38"/>
        <v>208.5</v>
      </c>
      <c r="G72">
        <f t="shared" si="39"/>
        <v>3.9958932238193019</v>
      </c>
      <c r="H72" s="15">
        <f t="shared" si="30"/>
        <v>0</v>
      </c>
      <c r="I72" s="14">
        <f t="shared" si="40"/>
        <v>0</v>
      </c>
      <c r="J72" s="14">
        <f t="shared" si="41"/>
        <v>0.99971007857120342</v>
      </c>
      <c r="K72" s="14">
        <f t="shared" si="48"/>
        <v>2.5960908378586112E-7</v>
      </c>
      <c r="L72" s="14" t="str">
        <f t="shared" si="42"/>
        <v>Epidemic ongoing</v>
      </c>
      <c r="M72" s="14">
        <f t="shared" si="31"/>
        <v>2.8037682200548666E-8</v>
      </c>
      <c r="N72" s="14">
        <f t="shared" si="49"/>
        <v>2.8966181971279426E-4</v>
      </c>
      <c r="O72" s="3">
        <f t="shared" si="32"/>
        <v>14.797717775794084</v>
      </c>
      <c r="P72" s="3">
        <f t="shared" si="33"/>
        <v>7.3988588878970418</v>
      </c>
      <c r="Q72" s="38">
        <f t="shared" si="43"/>
        <v>1.4797717775794084</v>
      </c>
      <c r="R72" s="38">
        <f t="shared" si="34"/>
        <v>7.3988588878970418</v>
      </c>
      <c r="S72" s="38">
        <f t="shared" si="44"/>
        <v>1710007.3988588878</v>
      </c>
      <c r="T72" s="38">
        <f t="shared" si="45"/>
        <v>1.5981478854312741</v>
      </c>
      <c r="U72" s="39">
        <f t="shared" si="46"/>
        <v>0.10799961924165791</v>
      </c>
      <c r="V72" s="38">
        <f t="shared" si="35"/>
        <v>0.29595435551588167</v>
      </c>
      <c r="W72" s="3">
        <f t="shared" si="36"/>
        <v>0</v>
      </c>
      <c r="X72" s="3">
        <f t="shared" si="37"/>
        <v>5.9190871103176335E-2</v>
      </c>
      <c r="Y72" s="3">
        <f t="shared" si="47"/>
        <v>16525.521441405064</v>
      </c>
      <c r="Z72" s="3">
        <f t="shared" si="47"/>
        <v>8262.7607207025321</v>
      </c>
      <c r="AA72" s="3">
        <f t="shared" si="50"/>
        <v>119708262.76072069</v>
      </c>
      <c r="AB72" s="3">
        <f t="shared" si="24"/>
        <v>1784.5365308592868</v>
      </c>
      <c r="AC72" s="3">
        <f t="shared" si="25"/>
        <v>330.51042882810134</v>
      </c>
      <c r="AD72" s="3">
        <f t="shared" si="26"/>
        <v>66.102085765620274</v>
      </c>
    </row>
    <row r="73" spans="1:30" x14ac:dyDescent="0.55000000000000004">
      <c r="E73">
        <v>71</v>
      </c>
      <c r="F73">
        <f t="shared" si="38"/>
        <v>211.5</v>
      </c>
      <c r="G73">
        <f t="shared" si="39"/>
        <v>4.0533880903490758</v>
      </c>
      <c r="H73" s="15">
        <f t="shared" si="30"/>
        <v>0</v>
      </c>
      <c r="I73" s="14">
        <f t="shared" si="40"/>
        <v>0</v>
      </c>
      <c r="J73" s="14">
        <f t="shared" si="41"/>
        <v>0.99970983479797348</v>
      </c>
      <c r="K73" s="14">
        <f t="shared" si="48"/>
        <v>2.4377322993540673E-7</v>
      </c>
      <c r="L73" s="14" t="str">
        <f t="shared" si="42"/>
        <v>Epidemic ongoing</v>
      </c>
      <c r="M73" s="14">
        <f t="shared" si="31"/>
        <v>2.6327421676142836E-8</v>
      </c>
      <c r="N73" s="14">
        <f t="shared" si="49"/>
        <v>2.8992142879658012E-4</v>
      </c>
      <c r="O73" s="3">
        <f t="shared" si="32"/>
        <v>13.895074106318184</v>
      </c>
      <c r="P73" s="3">
        <f t="shared" si="33"/>
        <v>6.9475370531590919</v>
      </c>
      <c r="Q73" s="38">
        <f t="shared" si="43"/>
        <v>1.3895074106318184</v>
      </c>
      <c r="R73" s="38">
        <f t="shared" si="34"/>
        <v>6.9475370531590919</v>
      </c>
      <c r="S73" s="38">
        <f t="shared" si="44"/>
        <v>1710006.9475370531</v>
      </c>
      <c r="T73" s="38">
        <f t="shared" si="45"/>
        <v>1.5006630355401418</v>
      </c>
      <c r="U73" s="39">
        <f t="shared" si="46"/>
        <v>0.10799964246738203</v>
      </c>
      <c r="V73" s="38">
        <f t="shared" si="35"/>
        <v>0.27790148212636367</v>
      </c>
      <c r="W73" s="3">
        <f t="shared" si="36"/>
        <v>0</v>
      </c>
      <c r="X73" s="3">
        <f t="shared" si="37"/>
        <v>5.5580296425272735E-2</v>
      </c>
      <c r="Y73" s="3">
        <f t="shared" si="47"/>
        <v>16539.416515511384</v>
      </c>
      <c r="Z73" s="3">
        <f t="shared" si="47"/>
        <v>8269.7082577556921</v>
      </c>
      <c r="AA73" s="3">
        <f t="shared" si="50"/>
        <v>121418269.70825773</v>
      </c>
      <c r="AB73" s="3">
        <f t="shared" si="24"/>
        <v>1786.0371938948269</v>
      </c>
      <c r="AC73" s="3">
        <f t="shared" si="25"/>
        <v>330.78833031022771</v>
      </c>
      <c r="AD73" s="3">
        <f t="shared" si="26"/>
        <v>66.15766606204555</v>
      </c>
    </row>
    <row r="74" spans="1:30" x14ac:dyDescent="0.55000000000000004">
      <c r="E74">
        <v>72</v>
      </c>
      <c r="F74">
        <f t="shared" si="38"/>
        <v>214.5</v>
      </c>
      <c r="G74">
        <f t="shared" si="39"/>
        <v>4.1108829568788501</v>
      </c>
      <c r="H74" s="15">
        <f t="shared" si="30"/>
        <v>0</v>
      </c>
      <c r="I74" s="14">
        <f t="shared" si="40"/>
        <v>0</v>
      </c>
      <c r="J74" s="14">
        <f t="shared" si="41"/>
        <v>0.99970960589468971</v>
      </c>
      <c r="K74" s="14">
        <f t="shared" si="48"/>
        <v>2.2890328377211944E-7</v>
      </c>
      <c r="L74" s="14" t="str">
        <f t="shared" si="42"/>
        <v>Epidemic ongoing</v>
      </c>
      <c r="M74" s="14">
        <f t="shared" si="31"/>
        <v>2.472147779916921E-8</v>
      </c>
      <c r="N74" s="14">
        <f t="shared" si="49"/>
        <v>2.9016520202651552E-4</v>
      </c>
      <c r="O74" s="3">
        <f t="shared" si="32"/>
        <v>13.047487175010808</v>
      </c>
      <c r="P74" s="3">
        <f t="shared" si="33"/>
        <v>6.523743587505404</v>
      </c>
      <c r="Q74" s="38">
        <f t="shared" si="43"/>
        <v>1.3047487175010808</v>
      </c>
      <c r="R74" s="38">
        <f t="shared" si="34"/>
        <v>6.523743587505404</v>
      </c>
      <c r="S74" s="38">
        <f t="shared" si="44"/>
        <v>1710006.5237435875</v>
      </c>
      <c r="T74" s="38">
        <f t="shared" si="45"/>
        <v>1.4091242345526449</v>
      </c>
      <c r="U74" s="39">
        <f t="shared" si="46"/>
        <v>0.10799966427646461</v>
      </c>
      <c r="V74" s="38">
        <f t="shared" si="35"/>
        <v>0.26094974350021616</v>
      </c>
      <c r="W74" s="3">
        <f t="shared" si="36"/>
        <v>0</v>
      </c>
      <c r="X74" s="3">
        <f t="shared" si="37"/>
        <v>5.2189948700043232E-2</v>
      </c>
      <c r="Y74" s="3">
        <f t="shared" si="47"/>
        <v>16552.464002686396</v>
      </c>
      <c r="Z74" s="3">
        <f t="shared" si="47"/>
        <v>8276.2320013431981</v>
      </c>
      <c r="AA74" s="3">
        <f t="shared" si="50"/>
        <v>123128276.23200132</v>
      </c>
      <c r="AB74" s="3">
        <f t="shared" si="24"/>
        <v>1787.4463181293795</v>
      </c>
      <c r="AC74" s="3">
        <f t="shared" si="25"/>
        <v>331.0492800537279</v>
      </c>
      <c r="AD74" s="3">
        <f t="shared" si="26"/>
        <v>66.209856010745597</v>
      </c>
    </row>
    <row r="75" spans="1:30" x14ac:dyDescent="0.55000000000000004">
      <c r="E75">
        <v>73</v>
      </c>
      <c r="F75">
        <f t="shared" si="38"/>
        <v>217.5</v>
      </c>
      <c r="G75">
        <f t="shared" si="39"/>
        <v>4.1683778234086244</v>
      </c>
      <c r="H75" s="15">
        <f t="shared" si="30"/>
        <v>0</v>
      </c>
      <c r="I75" s="14">
        <f t="shared" si="40"/>
        <v>0</v>
      </c>
      <c r="J75" s="14">
        <f t="shared" si="41"/>
        <v>0.99970939095435263</v>
      </c>
      <c r="K75" s="14">
        <f t="shared" si="48"/>
        <v>2.1494033708435722E-7</v>
      </c>
      <c r="L75" s="14" t="str">
        <f t="shared" si="42"/>
        <v>Epidemic ongoing</v>
      </c>
      <c r="M75" s="14">
        <f t="shared" si="31"/>
        <v>2.3213488646308841E-8</v>
      </c>
      <c r="N75" s="14">
        <f t="shared" si="49"/>
        <v>2.9039410531028764E-4</v>
      </c>
      <c r="O75" s="3">
        <f t="shared" si="32"/>
        <v>12.251599213808362</v>
      </c>
      <c r="P75" s="3">
        <f t="shared" si="33"/>
        <v>6.1257996069041809</v>
      </c>
      <c r="Q75" s="38">
        <f t="shared" si="43"/>
        <v>1.2251599213808362</v>
      </c>
      <c r="R75" s="38">
        <f t="shared" si="34"/>
        <v>6.1257996069041809</v>
      </c>
      <c r="S75" s="38">
        <f t="shared" si="44"/>
        <v>1710006.125799607</v>
      </c>
      <c r="T75" s="38">
        <f t="shared" si="45"/>
        <v>1.3231688528396039</v>
      </c>
      <c r="U75" s="39">
        <f t="shared" si="46"/>
        <v>0.1079996847553016</v>
      </c>
      <c r="V75" s="38">
        <f t="shared" si="35"/>
        <v>0.24503198427616724</v>
      </c>
      <c r="W75" s="3">
        <f t="shared" si="36"/>
        <v>0</v>
      </c>
      <c r="X75" s="3">
        <f t="shared" si="37"/>
        <v>4.9006396855233447E-2</v>
      </c>
      <c r="Y75" s="3">
        <f t="shared" si="47"/>
        <v>16564.715601900203</v>
      </c>
      <c r="Z75" s="3">
        <f t="shared" si="47"/>
        <v>8282.3578009501016</v>
      </c>
      <c r="AA75" s="3">
        <f t="shared" si="50"/>
        <v>124838282.35780093</v>
      </c>
      <c r="AB75" s="3">
        <f t="shared" si="24"/>
        <v>1788.7694869822192</v>
      </c>
      <c r="AC75" s="3">
        <f t="shared" si="25"/>
        <v>331.29431203800408</v>
      </c>
      <c r="AD75" s="3">
        <f t="shared" si="26"/>
        <v>66.25886240760083</v>
      </c>
    </row>
    <row r="76" spans="1:30" x14ac:dyDescent="0.55000000000000004">
      <c r="E76">
        <v>74</v>
      </c>
      <c r="F76">
        <f t="shared" si="38"/>
        <v>220.5</v>
      </c>
      <c r="G76">
        <f t="shared" si="39"/>
        <v>4.2258726899383987</v>
      </c>
      <c r="H76" s="15">
        <f t="shared" si="30"/>
        <v>0</v>
      </c>
      <c r="I76" s="14">
        <f t="shared" si="40"/>
        <v>0</v>
      </c>
      <c r="J76" s="14">
        <f t="shared" si="41"/>
        <v>0.9997091891252794</v>
      </c>
      <c r="K76" s="14">
        <f t="shared" si="48"/>
        <v>2.0182907323196275E-7</v>
      </c>
      <c r="L76" s="14" t="str">
        <f t="shared" si="42"/>
        <v>Epidemic ongoing</v>
      </c>
      <c r="M76" s="14">
        <f t="shared" si="31"/>
        <v>2.1797480164623236E-8</v>
      </c>
      <c r="N76" s="14">
        <f t="shared" si="49"/>
        <v>2.90609045647372E-4</v>
      </c>
      <c r="O76" s="3">
        <f t="shared" si="32"/>
        <v>11.504257174221877</v>
      </c>
      <c r="P76" s="3">
        <f t="shared" si="33"/>
        <v>5.7521285871109384</v>
      </c>
      <c r="Q76" s="38">
        <f t="shared" si="43"/>
        <v>1.1504257174221877</v>
      </c>
      <c r="R76" s="38">
        <f t="shared" si="34"/>
        <v>5.7521285871109384</v>
      </c>
      <c r="S76" s="38">
        <f t="shared" si="44"/>
        <v>1710005.7521285871</v>
      </c>
      <c r="T76" s="38">
        <f t="shared" si="45"/>
        <v>1.2424563693835244</v>
      </c>
      <c r="U76" s="39">
        <f t="shared" si="46"/>
        <v>0.10799970398502166</v>
      </c>
      <c r="V76" s="38">
        <f t="shared" si="35"/>
        <v>0.23008514348443754</v>
      </c>
      <c r="W76" s="3">
        <f t="shared" si="36"/>
        <v>0</v>
      </c>
      <c r="X76" s="3">
        <f t="shared" si="37"/>
        <v>4.6017028696887508E-2</v>
      </c>
      <c r="Y76" s="3">
        <f t="shared" si="47"/>
        <v>16576.219859074426</v>
      </c>
      <c r="Z76" s="3">
        <f t="shared" si="47"/>
        <v>8288.1099295372132</v>
      </c>
      <c r="AA76" s="3">
        <f t="shared" si="50"/>
        <v>126548288.10992952</v>
      </c>
      <c r="AB76" s="3">
        <f t="shared" si="24"/>
        <v>1790.0119433516027</v>
      </c>
      <c r="AC76" s="3">
        <f t="shared" si="25"/>
        <v>331.5243971814885</v>
      </c>
      <c r="AD76" s="3">
        <f t="shared" si="26"/>
        <v>66.304879436297711</v>
      </c>
    </row>
    <row r="77" spans="1:30" x14ac:dyDescent="0.55000000000000004">
      <c r="E77">
        <v>75</v>
      </c>
      <c r="F77">
        <f t="shared" si="38"/>
        <v>223.5</v>
      </c>
      <c r="G77">
        <f t="shared" si="39"/>
        <v>4.2833675564681721</v>
      </c>
      <c r="H77" s="15">
        <f t="shared" si="30"/>
        <v>0</v>
      </c>
      <c r="I77" s="14">
        <f t="shared" si="40"/>
        <v>0</v>
      </c>
      <c r="J77" s="14">
        <f t="shared" si="41"/>
        <v>0.99970899960773063</v>
      </c>
      <c r="K77" s="14">
        <f t="shared" si="48"/>
        <v>1.8951754876539439E-7</v>
      </c>
      <c r="L77" s="14" t="str">
        <f t="shared" si="42"/>
        <v>Epidemic ongoing</v>
      </c>
      <c r="M77" s="14">
        <f t="shared" si="31"/>
        <v>2.0467842588707093E-8</v>
      </c>
      <c r="N77" s="14">
        <f t="shared" si="49"/>
        <v>2.9081087472060396E-4</v>
      </c>
      <c r="O77" s="3">
        <f t="shared" si="32"/>
        <v>10.80250027962748</v>
      </c>
      <c r="P77" s="3">
        <f t="shared" si="33"/>
        <v>5.4012501398137402</v>
      </c>
      <c r="Q77" s="38">
        <f t="shared" si="43"/>
        <v>1.080250027962748</v>
      </c>
      <c r="R77" s="38">
        <f t="shared" si="34"/>
        <v>5.4012501398137402</v>
      </c>
      <c r="S77" s="38">
        <f t="shared" si="44"/>
        <v>1710005.4012501398</v>
      </c>
      <c r="T77" s="38">
        <f t="shared" si="45"/>
        <v>1.1666670275563042</v>
      </c>
      <c r="U77" s="39">
        <f t="shared" si="46"/>
        <v>0.10799972204180644</v>
      </c>
      <c r="V77" s="38">
        <f t="shared" si="35"/>
        <v>0.21605000559254961</v>
      </c>
      <c r="W77" s="3">
        <f t="shared" si="36"/>
        <v>0</v>
      </c>
      <c r="X77" s="3">
        <f t="shared" si="37"/>
        <v>4.3210001118509922E-2</v>
      </c>
      <c r="Y77" s="3">
        <f t="shared" si="47"/>
        <v>16587.022359354054</v>
      </c>
      <c r="Z77" s="3">
        <f t="shared" si="47"/>
        <v>8293.511179677027</v>
      </c>
      <c r="AA77" s="3">
        <f t="shared" si="50"/>
        <v>128258293.51117966</v>
      </c>
      <c r="AB77" s="3">
        <f t="shared" si="24"/>
        <v>1791.178610379159</v>
      </c>
      <c r="AC77" s="3">
        <f t="shared" si="25"/>
        <v>331.74044718708103</v>
      </c>
      <c r="AD77" s="3">
        <f t="shared" si="26"/>
        <v>66.34808943741622</v>
      </c>
    </row>
    <row r="78" spans="1:30" x14ac:dyDescent="0.55000000000000004">
      <c r="E78">
        <v>76</v>
      </c>
      <c r="F78">
        <f t="shared" si="38"/>
        <v>226.5</v>
      </c>
      <c r="G78">
        <f t="shared" si="39"/>
        <v>4.3408624229979464</v>
      </c>
      <c r="H78" s="15">
        <f t="shared" si="30"/>
        <v>0</v>
      </c>
      <c r="I78" s="14">
        <f t="shared" si="40"/>
        <v>0</v>
      </c>
      <c r="J78" s="14">
        <f t="shared" si="41"/>
        <v>0.99970882165074326</v>
      </c>
      <c r="K78" s="14">
        <f t="shared" si="48"/>
        <v>1.7795698736833288E-7</v>
      </c>
      <c r="L78" s="14" t="str">
        <f t="shared" si="42"/>
        <v>Epidemic ongoing</v>
      </c>
      <c r="M78" s="14">
        <f t="shared" si="31"/>
        <v>1.921930818850666E-8</v>
      </c>
      <c r="N78" s="14">
        <f t="shared" si="49"/>
        <v>2.9100039226936936E-4</v>
      </c>
      <c r="O78" s="3">
        <f t="shared" si="32"/>
        <v>10.143548279994974</v>
      </c>
      <c r="P78" s="3">
        <f t="shared" si="33"/>
        <v>5.0717741399974869</v>
      </c>
      <c r="Q78" s="38">
        <f t="shared" si="43"/>
        <v>1.0143548279994974</v>
      </c>
      <c r="R78" s="38">
        <f t="shared" si="34"/>
        <v>5.0717741399974869</v>
      </c>
      <c r="S78" s="38">
        <f t="shared" si="44"/>
        <v>1710005.07177414</v>
      </c>
      <c r="T78" s="38">
        <f t="shared" si="45"/>
        <v>1.0955005667448796</v>
      </c>
      <c r="U78" s="39">
        <f t="shared" si="46"/>
        <v>0.10799973899719265</v>
      </c>
      <c r="V78" s="38">
        <f t="shared" si="35"/>
        <v>0.20287096559989948</v>
      </c>
      <c r="W78" s="3">
        <f t="shared" si="36"/>
        <v>0</v>
      </c>
      <c r="X78" s="3">
        <f t="shared" si="37"/>
        <v>4.0574193119979896E-2</v>
      </c>
      <c r="Y78" s="3">
        <f t="shared" si="47"/>
        <v>16597.165907634047</v>
      </c>
      <c r="Z78" s="3">
        <f t="shared" si="47"/>
        <v>8298.5829538170237</v>
      </c>
      <c r="AA78" s="3">
        <f t="shared" si="50"/>
        <v>129968298.5829538</v>
      </c>
      <c r="AB78" s="3">
        <f t="shared" si="24"/>
        <v>1792.2741109459039</v>
      </c>
      <c r="AC78" s="3">
        <f t="shared" si="25"/>
        <v>331.94331815268094</v>
      </c>
      <c r="AD78" s="3">
        <f t="shared" si="26"/>
        <v>66.3886636305362</v>
      </c>
    </row>
    <row r="79" spans="1:30" x14ac:dyDescent="0.55000000000000004">
      <c r="E79">
        <v>77</v>
      </c>
      <c r="F79">
        <f t="shared" si="38"/>
        <v>229.5</v>
      </c>
      <c r="G79">
        <f t="shared" si="39"/>
        <v>4.3983572895277208</v>
      </c>
      <c r="H79" s="15">
        <f t="shared" si="30"/>
        <v>0</v>
      </c>
      <c r="I79" s="14">
        <f t="shared" si="40"/>
        <v>0</v>
      </c>
      <c r="J79" s="14">
        <f t="shared" si="41"/>
        <v>0.99970865454915614</v>
      </c>
      <c r="K79" s="14">
        <f t="shared" si="48"/>
        <v>1.6710158712296419E-7</v>
      </c>
      <c r="L79" s="14" t="str">
        <f t="shared" si="42"/>
        <v>Approaching elimination</v>
      </c>
      <c r="M79" s="14">
        <f t="shared" si="31"/>
        <v>1.8046930455748241E-8</v>
      </c>
      <c r="N79" s="14">
        <f t="shared" si="49"/>
        <v>2.9117834925673769E-4</v>
      </c>
      <c r="O79" s="3">
        <f t="shared" si="32"/>
        <v>9.5247904660089588</v>
      </c>
      <c r="P79" s="3">
        <f t="shared" si="33"/>
        <v>4.7623952330044794</v>
      </c>
      <c r="Q79" s="38">
        <f t="shared" si="43"/>
        <v>0.95247904660089588</v>
      </c>
      <c r="R79" s="38">
        <f t="shared" si="34"/>
        <v>4.7623952330044794</v>
      </c>
      <c r="S79" s="38">
        <f t="shared" si="44"/>
        <v>1710004.7623952329</v>
      </c>
      <c r="T79" s="38">
        <f t="shared" si="45"/>
        <v>1.0286750359776498</v>
      </c>
      <c r="U79" s="39">
        <f t="shared" si="46"/>
        <v>0.10799975491835478</v>
      </c>
      <c r="V79" s="38">
        <f t="shared" si="35"/>
        <v>0.19049580932017918</v>
      </c>
      <c r="W79" s="3">
        <f t="shared" si="36"/>
        <v>0</v>
      </c>
      <c r="X79" s="3">
        <f t="shared" si="37"/>
        <v>3.8099161864035835E-2</v>
      </c>
      <c r="Y79" s="3">
        <f t="shared" si="47"/>
        <v>16606.690698100057</v>
      </c>
      <c r="Z79" s="3">
        <f t="shared" si="47"/>
        <v>8303.3453490500287</v>
      </c>
      <c r="AA79" s="3">
        <f t="shared" si="50"/>
        <v>131678303.34534903</v>
      </c>
      <c r="AB79" s="3">
        <f t="shared" si="24"/>
        <v>1793.3027859818815</v>
      </c>
      <c r="AC79" s="3">
        <f t="shared" si="25"/>
        <v>332.13381396200111</v>
      </c>
      <c r="AD79" s="3">
        <f t="shared" si="26"/>
        <v>66.42676279240024</v>
      </c>
    </row>
    <row r="80" spans="1:30" x14ac:dyDescent="0.55000000000000004">
      <c r="E80">
        <v>78</v>
      </c>
      <c r="F80">
        <f t="shared" si="38"/>
        <v>232.5</v>
      </c>
      <c r="G80">
        <f t="shared" si="39"/>
        <v>4.4558521560574951</v>
      </c>
      <c r="H80" s="15">
        <f t="shared" si="30"/>
        <v>0</v>
      </c>
      <c r="I80" s="14">
        <f t="shared" si="40"/>
        <v>0</v>
      </c>
      <c r="J80" s="14">
        <f t="shared" si="41"/>
        <v>0.99970849764081704</v>
      </c>
      <c r="K80" s="14">
        <f t="shared" si="48"/>
        <v>1.5690833909953739E-7</v>
      </c>
      <c r="L80" s="14" t="str">
        <f t="shared" si="42"/>
        <v>Approaching elimination</v>
      </c>
      <c r="M80" s="14">
        <f t="shared" si="31"/>
        <v>1.6946064513178381E-8</v>
      </c>
      <c r="N80" s="14">
        <f t="shared" si="49"/>
        <v>2.9134545084386065E-4</v>
      </c>
      <c r="O80" s="3">
        <f t="shared" si="32"/>
        <v>8.943775328673631</v>
      </c>
      <c r="P80" s="3">
        <f t="shared" si="33"/>
        <v>4.4718876643368155</v>
      </c>
      <c r="Q80" s="38">
        <f t="shared" si="43"/>
        <v>0.8943775328673631</v>
      </c>
      <c r="R80" s="38">
        <f t="shared" si="34"/>
        <v>4.4718876643368155</v>
      </c>
      <c r="S80" s="38">
        <f t="shared" si="44"/>
        <v>1710004.4718876644</v>
      </c>
      <c r="T80" s="38">
        <f t="shared" si="45"/>
        <v>0.96592567725116762</v>
      </c>
      <c r="U80" s="39">
        <f t="shared" si="46"/>
        <v>0.10799976986837115</v>
      </c>
      <c r="V80" s="38">
        <f t="shared" si="35"/>
        <v>0.17887550657347262</v>
      </c>
      <c r="W80" s="3">
        <f t="shared" si="36"/>
        <v>0</v>
      </c>
      <c r="X80" s="3">
        <f t="shared" si="37"/>
        <v>3.5775101314694524E-2</v>
      </c>
      <c r="Y80" s="3">
        <f t="shared" si="47"/>
        <v>16615.63447342873</v>
      </c>
      <c r="Z80" s="3">
        <f t="shared" si="47"/>
        <v>8307.8172367143652</v>
      </c>
      <c r="AA80" s="3">
        <f t="shared" si="50"/>
        <v>133388307.81723669</v>
      </c>
      <c r="AB80" s="3">
        <f t="shared" si="24"/>
        <v>1794.2687116591326</v>
      </c>
      <c r="AC80" s="3">
        <f t="shared" si="25"/>
        <v>332.3126894685746</v>
      </c>
      <c r="AD80" s="3">
        <f t="shared" si="26"/>
        <v>66.462537893714938</v>
      </c>
    </row>
    <row r="81" spans="5:30" x14ac:dyDescent="0.55000000000000004">
      <c r="E81">
        <v>79</v>
      </c>
      <c r="F81">
        <f t="shared" si="38"/>
        <v>235.5</v>
      </c>
      <c r="G81">
        <f t="shared" si="39"/>
        <v>4.5133470225872694</v>
      </c>
      <c r="H81" s="15">
        <f t="shared" si="30"/>
        <v>0</v>
      </c>
      <c r="I81" s="14">
        <f t="shared" si="40"/>
        <v>0</v>
      </c>
      <c r="J81" s="14">
        <f t="shared" si="41"/>
        <v>0.99970835030395999</v>
      </c>
      <c r="K81" s="14">
        <f t="shared" si="48"/>
        <v>1.4733685704815258E-7</v>
      </c>
      <c r="L81" s="14" t="str">
        <f t="shared" si="42"/>
        <v>Approaching elimination</v>
      </c>
      <c r="M81" s="14">
        <f t="shared" si="31"/>
        <v>1.5912348722659475E-8</v>
      </c>
      <c r="N81" s="14">
        <f t="shared" si="49"/>
        <v>2.9150235918296019E-4</v>
      </c>
      <c r="O81" s="3">
        <f t="shared" si="32"/>
        <v>8.3982008517446971</v>
      </c>
      <c r="P81" s="3">
        <f t="shared" si="33"/>
        <v>4.1991004258723486</v>
      </c>
      <c r="Q81" s="38">
        <f t="shared" si="43"/>
        <v>0.83982008517446971</v>
      </c>
      <c r="R81" s="38">
        <f t="shared" si="34"/>
        <v>4.1991004258723486</v>
      </c>
      <c r="S81" s="38">
        <f t="shared" si="44"/>
        <v>1710004.1991004259</v>
      </c>
      <c r="T81" s="38">
        <f t="shared" si="45"/>
        <v>0.90700387719159015</v>
      </c>
      <c r="U81" s="39">
        <f t="shared" si="46"/>
        <v>0.10799978390647363</v>
      </c>
      <c r="V81" s="38">
        <f t="shared" si="35"/>
        <v>0.16796401703489394</v>
      </c>
      <c r="W81" s="3">
        <f t="shared" si="36"/>
        <v>0</v>
      </c>
      <c r="X81" s="3">
        <f t="shared" si="37"/>
        <v>3.3592803406978788E-2</v>
      </c>
      <c r="Y81" s="3">
        <f t="shared" si="47"/>
        <v>16624.032674280475</v>
      </c>
      <c r="Z81" s="3">
        <f t="shared" si="47"/>
        <v>8312.0163371402377</v>
      </c>
      <c r="AA81" s="3">
        <f t="shared" si="50"/>
        <v>135098312.01633713</v>
      </c>
      <c r="AB81" s="3">
        <f t="shared" ref="AB81:AB144" si="51">AB80+T81</f>
        <v>1795.1757155363241</v>
      </c>
      <c r="AC81" s="3">
        <f t="shared" ref="AC81:AC144" si="52">AC80+V81</f>
        <v>332.48065348560948</v>
      </c>
      <c r="AD81" s="3">
        <f t="shared" ref="AD81:AD144" si="53">AD80+X81</f>
        <v>66.496130697121913</v>
      </c>
    </row>
    <row r="82" spans="5:30" x14ac:dyDescent="0.55000000000000004">
      <c r="E82">
        <v>80</v>
      </c>
      <c r="F82">
        <f t="shared" si="38"/>
        <v>238.5</v>
      </c>
      <c r="G82">
        <f t="shared" si="39"/>
        <v>4.5708418891170428</v>
      </c>
      <c r="H82" s="15">
        <f t="shared" si="30"/>
        <v>0</v>
      </c>
      <c r="I82" s="14">
        <f t="shared" si="40"/>
        <v>0</v>
      </c>
      <c r="J82" s="14">
        <f t="shared" si="41"/>
        <v>0.99970821195474247</v>
      </c>
      <c r="K82" s="14">
        <f t="shared" si="48"/>
        <v>1.3834921752664542E-7</v>
      </c>
      <c r="L82" s="14" t="str">
        <f t="shared" si="42"/>
        <v>Approaching elimination</v>
      </c>
      <c r="M82" s="14">
        <f t="shared" si="31"/>
        <v>1.4941687420200315E-8</v>
      </c>
      <c r="N82" s="14">
        <f t="shared" si="49"/>
        <v>2.9164969604000834E-4</v>
      </c>
      <c r="O82" s="3">
        <f t="shared" si="32"/>
        <v>7.8859053990187888</v>
      </c>
      <c r="P82" s="3">
        <f t="shared" si="33"/>
        <v>3.9429526995093944</v>
      </c>
      <c r="Q82" s="38">
        <f t="shared" si="43"/>
        <v>0.78859053990187888</v>
      </c>
      <c r="R82" s="38">
        <f t="shared" si="34"/>
        <v>3.9429526995093944</v>
      </c>
      <c r="S82" s="38">
        <f t="shared" si="44"/>
        <v>1710003.9429526995</v>
      </c>
      <c r="T82" s="38">
        <f t="shared" si="45"/>
        <v>0.851676182951418</v>
      </c>
      <c r="U82" s="39">
        <f t="shared" si="46"/>
        <v>0.10799979708828217</v>
      </c>
      <c r="V82" s="38">
        <f t="shared" si="35"/>
        <v>0.15771810798037578</v>
      </c>
      <c r="W82" s="3">
        <f t="shared" si="36"/>
        <v>0</v>
      </c>
      <c r="X82" s="3">
        <f t="shared" si="37"/>
        <v>3.1543621596075155E-2</v>
      </c>
      <c r="Y82" s="3">
        <f t="shared" si="47"/>
        <v>16631.918579679495</v>
      </c>
      <c r="Z82" s="3">
        <f t="shared" si="47"/>
        <v>8315.9592898397477</v>
      </c>
      <c r="AA82" s="3">
        <f t="shared" si="50"/>
        <v>136808315.95928982</v>
      </c>
      <c r="AB82" s="3">
        <f t="shared" si="51"/>
        <v>1796.0273917192756</v>
      </c>
      <c r="AC82" s="3">
        <f t="shared" si="52"/>
        <v>332.63837159358985</v>
      </c>
      <c r="AD82" s="3">
        <f t="shared" si="53"/>
        <v>66.527674318717985</v>
      </c>
    </row>
    <row r="83" spans="5:30" x14ac:dyDescent="0.55000000000000004">
      <c r="E83">
        <v>81</v>
      </c>
      <c r="F83">
        <f t="shared" si="38"/>
        <v>241.5</v>
      </c>
      <c r="G83">
        <f t="shared" si="39"/>
        <v>4.6283367556468171</v>
      </c>
      <c r="H83" s="15">
        <f t="shared" si="30"/>
        <v>0</v>
      </c>
      <c r="I83" s="14">
        <f t="shared" si="40"/>
        <v>0</v>
      </c>
      <c r="J83" s="14">
        <f t="shared" si="41"/>
        <v>0.99970808204493256</v>
      </c>
      <c r="K83" s="14">
        <f t="shared" si="48"/>
        <v>1.2990980990945644E-7</v>
      </c>
      <c r="L83" s="14" t="str">
        <f t="shared" si="42"/>
        <v>Approaching elimination</v>
      </c>
      <c r="M83" s="14">
        <f t="shared" si="31"/>
        <v>1.4030234717988779E-8</v>
      </c>
      <c r="N83" s="14">
        <f t="shared" si="49"/>
        <v>2.9178804525753499E-4</v>
      </c>
      <c r="O83" s="3">
        <f t="shared" si="32"/>
        <v>7.4048591648390172</v>
      </c>
      <c r="P83" s="3">
        <f t="shared" si="33"/>
        <v>3.7024295824195086</v>
      </c>
      <c r="Q83" s="38">
        <f t="shared" si="43"/>
        <v>0.74048591648390172</v>
      </c>
      <c r="R83" s="38">
        <f t="shared" si="34"/>
        <v>3.7024295824195086</v>
      </c>
      <c r="S83" s="38">
        <f t="shared" si="44"/>
        <v>1710003.7024295824</v>
      </c>
      <c r="T83" s="38">
        <f t="shared" si="45"/>
        <v>0.79972337892536038</v>
      </c>
      <c r="U83" s="39">
        <f t="shared" si="46"/>
        <v>0.10799980946602467</v>
      </c>
      <c r="V83" s="38">
        <f t="shared" si="35"/>
        <v>0.14809718329678034</v>
      </c>
      <c r="W83" s="3">
        <f t="shared" si="36"/>
        <v>0</v>
      </c>
      <c r="X83" s="3">
        <f t="shared" si="37"/>
        <v>2.9619436659356069E-2</v>
      </c>
      <c r="Y83" s="3">
        <f t="shared" si="47"/>
        <v>16639.323438844334</v>
      </c>
      <c r="Z83" s="3">
        <f t="shared" si="47"/>
        <v>8319.6617194221672</v>
      </c>
      <c r="AA83" s="3">
        <f t="shared" si="50"/>
        <v>138518319.66171941</v>
      </c>
      <c r="AB83" s="3">
        <f t="shared" si="51"/>
        <v>1796.8271150982009</v>
      </c>
      <c r="AC83" s="3">
        <f t="shared" si="52"/>
        <v>332.78646877688664</v>
      </c>
      <c r="AD83" s="3">
        <f t="shared" si="53"/>
        <v>66.557293755377344</v>
      </c>
    </row>
    <row r="84" spans="5:30" x14ac:dyDescent="0.55000000000000004">
      <c r="E84">
        <v>82</v>
      </c>
      <c r="F84">
        <f t="shared" si="38"/>
        <v>244.5</v>
      </c>
      <c r="G84">
        <f t="shared" si="39"/>
        <v>4.6858316221765914</v>
      </c>
      <c r="H84" s="15">
        <f t="shared" si="30"/>
        <v>0</v>
      </c>
      <c r="I84" s="14">
        <f t="shared" si="40"/>
        <v>0</v>
      </c>
      <c r="J84" s="14">
        <f t="shared" si="41"/>
        <v>0.99970796005973728</v>
      </c>
      <c r="K84" s="14">
        <f t="shared" si="48"/>
        <v>1.2198519527828466E-7</v>
      </c>
      <c r="L84" s="14" t="str">
        <f t="shared" si="42"/>
        <v>Approaching elimination</v>
      </c>
      <c r="M84" s="14">
        <f t="shared" si="31"/>
        <v>1.3174379265530244E-8</v>
      </c>
      <c r="N84" s="14">
        <f t="shared" si="49"/>
        <v>2.9191795506744445E-4</v>
      </c>
      <c r="O84" s="3">
        <f t="shared" si="32"/>
        <v>6.9531561308622258</v>
      </c>
      <c r="P84" s="3">
        <f t="shared" si="33"/>
        <v>3.4765780654311129</v>
      </c>
      <c r="Q84" s="38">
        <f t="shared" si="43"/>
        <v>0.69531561308622258</v>
      </c>
      <c r="R84" s="38">
        <f t="shared" si="34"/>
        <v>3.4765780654311129</v>
      </c>
      <c r="S84" s="38">
        <f t="shared" si="44"/>
        <v>1710003.4765780654</v>
      </c>
      <c r="T84" s="38">
        <f t="shared" si="45"/>
        <v>0.75093961813522392</v>
      </c>
      <c r="U84" s="39">
        <f t="shared" si="46"/>
        <v>0.10799982108874401</v>
      </c>
      <c r="V84" s="38">
        <f t="shared" si="35"/>
        <v>0.13906312261724452</v>
      </c>
      <c r="W84" s="3">
        <f t="shared" si="36"/>
        <v>0</v>
      </c>
      <c r="X84" s="3">
        <f t="shared" si="37"/>
        <v>2.7812624523448903E-2</v>
      </c>
      <c r="Y84" s="3">
        <f t="shared" ref="Y84:Z99" si="54">O84+Y83</f>
        <v>16646.276594975196</v>
      </c>
      <c r="Z84" s="3">
        <f t="shared" si="54"/>
        <v>8323.1382974875978</v>
      </c>
      <c r="AA84" s="3">
        <f t="shared" si="50"/>
        <v>140228323.13829747</v>
      </c>
      <c r="AB84" s="3">
        <f t="shared" si="51"/>
        <v>1797.5780547163361</v>
      </c>
      <c r="AC84" s="3">
        <f t="shared" si="52"/>
        <v>332.92553189950388</v>
      </c>
      <c r="AD84" s="3">
        <f t="shared" si="53"/>
        <v>66.585106379900793</v>
      </c>
    </row>
    <row r="85" spans="5:30" x14ac:dyDescent="0.55000000000000004">
      <c r="E85">
        <v>83</v>
      </c>
      <c r="F85">
        <f t="shared" si="38"/>
        <v>247.5</v>
      </c>
      <c r="G85">
        <f t="shared" si="39"/>
        <v>4.7433264887063658</v>
      </c>
      <c r="H85" s="15">
        <f t="shared" si="30"/>
        <v>0</v>
      </c>
      <c r="I85" s="14">
        <f t="shared" si="40"/>
        <v>0</v>
      </c>
      <c r="J85" s="14">
        <f t="shared" si="41"/>
        <v>0.9997078455157633</v>
      </c>
      <c r="K85" s="14">
        <f t="shared" si="48"/>
        <v>1.1454397397248073E-7</v>
      </c>
      <c r="L85" s="14" t="str">
        <f t="shared" si="42"/>
        <v>Approaching elimination</v>
      </c>
      <c r="M85" s="14">
        <f t="shared" si="31"/>
        <v>1.2370729945925759E-8</v>
      </c>
      <c r="N85" s="14">
        <f t="shared" si="49"/>
        <v>2.9203994026272273E-4</v>
      </c>
      <c r="O85" s="3">
        <f t="shared" si="32"/>
        <v>6.5290065164314015</v>
      </c>
      <c r="P85" s="3">
        <f t="shared" si="33"/>
        <v>3.2645032582157008</v>
      </c>
      <c r="Q85" s="38">
        <f t="shared" si="43"/>
        <v>0.65290065164314015</v>
      </c>
      <c r="R85" s="38">
        <f t="shared" si="34"/>
        <v>3.2645032582157008</v>
      </c>
      <c r="S85" s="38">
        <f t="shared" si="44"/>
        <v>1710003.2645032583</v>
      </c>
      <c r="T85" s="38">
        <f t="shared" si="45"/>
        <v>0.70513160691776833</v>
      </c>
      <c r="U85" s="39">
        <f t="shared" si="46"/>
        <v>0.10799983200249222</v>
      </c>
      <c r="V85" s="38">
        <f t="shared" si="35"/>
        <v>0.13058013032862803</v>
      </c>
      <c r="W85" s="3">
        <f t="shared" si="36"/>
        <v>0</v>
      </c>
      <c r="X85" s="3">
        <f t="shared" si="37"/>
        <v>2.6116026065725606E-2</v>
      </c>
      <c r="Y85" s="3">
        <f t="shared" si="54"/>
        <v>16652.805601491626</v>
      </c>
      <c r="Z85" s="3">
        <f t="shared" si="54"/>
        <v>8326.4028007458128</v>
      </c>
      <c r="AA85" s="3">
        <f t="shared" si="50"/>
        <v>141938326.40280074</v>
      </c>
      <c r="AB85" s="3">
        <f t="shared" si="51"/>
        <v>1798.2831863232539</v>
      </c>
      <c r="AC85" s="3">
        <f t="shared" si="52"/>
        <v>333.05611202983249</v>
      </c>
      <c r="AD85" s="3">
        <f t="shared" si="53"/>
        <v>66.611222405966515</v>
      </c>
    </row>
    <row r="86" spans="5:30" x14ac:dyDescent="0.55000000000000004">
      <c r="E86">
        <v>84</v>
      </c>
      <c r="F86">
        <f t="shared" si="38"/>
        <v>250.5</v>
      </c>
      <c r="G86">
        <f t="shared" si="39"/>
        <v>4.8008213552361401</v>
      </c>
      <c r="H86" s="15">
        <f t="shared" si="30"/>
        <v>0</v>
      </c>
      <c r="I86" s="14">
        <f t="shared" si="40"/>
        <v>0</v>
      </c>
      <c r="J86" s="14">
        <f t="shared" si="41"/>
        <v>0.99970773795910206</v>
      </c>
      <c r="K86" s="14">
        <f t="shared" si="48"/>
        <v>1.0755666124406815E-7</v>
      </c>
      <c r="L86" s="14" t="str">
        <f t="shared" si="42"/>
        <v>Approaching elimination</v>
      </c>
      <c r="M86" s="14">
        <f t="shared" si="31"/>
        <v>1.161610244735122E-8</v>
      </c>
      <c r="N86" s="14">
        <f t="shared" si="49"/>
        <v>2.9215448423669521E-4</v>
      </c>
      <c r="O86" s="3">
        <f t="shared" si="32"/>
        <v>6.1307296909118847</v>
      </c>
      <c r="P86" s="3">
        <f t="shared" si="33"/>
        <v>3.0653648454559423</v>
      </c>
      <c r="Q86" s="38">
        <f t="shared" si="43"/>
        <v>0.61307296909118847</v>
      </c>
      <c r="R86" s="38">
        <f t="shared" si="34"/>
        <v>3.0653648454559423</v>
      </c>
      <c r="S86" s="38">
        <f t="shared" si="44"/>
        <v>1710003.0653648456</v>
      </c>
      <c r="T86" s="38">
        <f t="shared" si="45"/>
        <v>0.66211783949901959</v>
      </c>
      <c r="U86" s="39">
        <f t="shared" si="46"/>
        <v>0.10799984225051296</v>
      </c>
      <c r="V86" s="38">
        <f t="shared" si="35"/>
        <v>0.12261459381823769</v>
      </c>
      <c r="W86" s="3">
        <f t="shared" si="36"/>
        <v>0</v>
      </c>
      <c r="X86" s="3">
        <f t="shared" si="37"/>
        <v>2.4522918763647539E-2</v>
      </c>
      <c r="Y86" s="3">
        <f t="shared" si="54"/>
        <v>16658.936331182536</v>
      </c>
      <c r="Z86" s="3">
        <f t="shared" si="54"/>
        <v>8329.4681655912682</v>
      </c>
      <c r="AA86" s="3">
        <f t="shared" si="50"/>
        <v>143648329.46816558</v>
      </c>
      <c r="AB86" s="3">
        <f t="shared" si="51"/>
        <v>1798.9453041627528</v>
      </c>
      <c r="AC86" s="3">
        <f t="shared" si="52"/>
        <v>333.17872662365073</v>
      </c>
      <c r="AD86" s="3">
        <f t="shared" si="53"/>
        <v>66.635745324730166</v>
      </c>
    </row>
    <row r="87" spans="5:30" x14ac:dyDescent="0.55000000000000004">
      <c r="E87">
        <v>85</v>
      </c>
      <c r="F87">
        <f t="shared" si="38"/>
        <v>253.5</v>
      </c>
      <c r="G87">
        <f t="shared" si="39"/>
        <v>4.8583162217659135</v>
      </c>
      <c r="H87" s="15">
        <f t="shared" si="30"/>
        <v>0</v>
      </c>
      <c r="I87" s="14">
        <f t="shared" si="40"/>
        <v>0</v>
      </c>
      <c r="J87" s="14">
        <f t="shared" si="41"/>
        <v>0.99970763696353138</v>
      </c>
      <c r="K87" s="14">
        <f t="shared" si="48"/>
        <v>1.0099557068432574E-7</v>
      </c>
      <c r="L87" s="14" t="str">
        <f t="shared" si="42"/>
        <v>Approaching elimination</v>
      </c>
      <c r="M87" s="14">
        <f t="shared" si="31"/>
        <v>1.0907506673777925E-8</v>
      </c>
      <c r="N87" s="14">
        <f t="shared" si="49"/>
        <v>2.9226204089793928E-4</v>
      </c>
      <c r="O87" s="3">
        <f t="shared" si="32"/>
        <v>5.7567475290065673</v>
      </c>
      <c r="P87" s="3">
        <f t="shared" si="33"/>
        <v>2.8783737645032836</v>
      </c>
      <c r="Q87" s="38">
        <f t="shared" si="43"/>
        <v>0.57567475290065673</v>
      </c>
      <c r="R87" s="38">
        <f t="shared" si="34"/>
        <v>2.8783737645032836</v>
      </c>
      <c r="S87" s="38">
        <f t="shared" si="44"/>
        <v>1710002.8783737645</v>
      </c>
      <c r="T87" s="38">
        <f t="shared" si="45"/>
        <v>0.62172788040534177</v>
      </c>
      <c r="U87" s="39">
        <f t="shared" si="46"/>
        <v>0.10799985187341234</v>
      </c>
      <c r="V87" s="38">
        <f t="shared" si="35"/>
        <v>0.11513495058013135</v>
      </c>
      <c r="W87" s="3">
        <f t="shared" si="36"/>
        <v>0</v>
      </c>
      <c r="X87" s="3">
        <f t="shared" si="37"/>
        <v>2.3026990116026269E-2</v>
      </c>
      <c r="Y87" s="3">
        <f t="shared" si="54"/>
        <v>16664.693078711542</v>
      </c>
      <c r="Z87" s="3">
        <f t="shared" si="54"/>
        <v>8332.3465393557708</v>
      </c>
      <c r="AA87" s="3">
        <f t="shared" si="50"/>
        <v>145358332.34653935</v>
      </c>
      <c r="AB87" s="3">
        <f t="shared" si="51"/>
        <v>1799.5670320431582</v>
      </c>
      <c r="AC87" s="3">
        <f t="shared" si="52"/>
        <v>333.29386157423085</v>
      </c>
      <c r="AD87" s="3">
        <f t="shared" si="53"/>
        <v>66.658772314846189</v>
      </c>
    </row>
    <row r="88" spans="5:30" x14ac:dyDescent="0.55000000000000004">
      <c r="E88">
        <v>86</v>
      </c>
      <c r="F88">
        <f t="shared" si="38"/>
        <v>256.5</v>
      </c>
      <c r="G88">
        <f t="shared" si="39"/>
        <v>4.9158110882956878</v>
      </c>
      <c r="H88" s="15">
        <f t="shared" si="30"/>
        <v>0</v>
      </c>
      <c r="I88" s="14">
        <f t="shared" si="40"/>
        <v>0</v>
      </c>
      <c r="J88" s="14">
        <f t="shared" si="41"/>
        <v>0.99970754212882695</v>
      </c>
      <c r="K88" s="14">
        <f t="shared" si="48"/>
        <v>9.4834704422730454E-8</v>
      </c>
      <c r="L88" s="14" t="str">
        <f t="shared" si="42"/>
        <v>Approaching elimination</v>
      </c>
      <c r="M88" s="14">
        <f t="shared" si="31"/>
        <v>1.0242134887031366E-8</v>
      </c>
      <c r="N88" s="14">
        <f t="shared" si="49"/>
        <v>2.923630364686236E-4</v>
      </c>
      <c r="O88" s="3">
        <f t="shared" si="32"/>
        <v>5.4055781520956359</v>
      </c>
      <c r="P88" s="3">
        <f t="shared" si="33"/>
        <v>2.7027890760478179</v>
      </c>
      <c r="Q88" s="38">
        <f t="shared" si="43"/>
        <v>0.54055781520956359</v>
      </c>
      <c r="R88" s="38">
        <f t="shared" si="34"/>
        <v>2.7027890760478179</v>
      </c>
      <c r="S88" s="38">
        <f t="shared" si="44"/>
        <v>1710002.7027890761</v>
      </c>
      <c r="T88" s="38">
        <f t="shared" si="45"/>
        <v>0.58380168856078785</v>
      </c>
      <c r="U88" s="39">
        <f t="shared" si="46"/>
        <v>0.10799986090932003</v>
      </c>
      <c r="V88" s="38">
        <f t="shared" si="35"/>
        <v>0.10811156304191272</v>
      </c>
      <c r="W88" s="3">
        <f t="shared" si="36"/>
        <v>0</v>
      </c>
      <c r="X88" s="3">
        <f t="shared" si="37"/>
        <v>2.1622312608382543E-2</v>
      </c>
      <c r="Y88" s="3">
        <f t="shared" si="54"/>
        <v>16670.098656863636</v>
      </c>
      <c r="Z88" s="3">
        <f t="shared" si="54"/>
        <v>8335.0493284318181</v>
      </c>
      <c r="AA88" s="3">
        <f t="shared" si="50"/>
        <v>147068335.04932842</v>
      </c>
      <c r="AB88" s="3">
        <f t="shared" si="51"/>
        <v>1800.1508337317189</v>
      </c>
      <c r="AC88" s="3">
        <f t="shared" si="52"/>
        <v>333.40197313727276</v>
      </c>
      <c r="AD88" s="3">
        <f t="shared" si="53"/>
        <v>66.680394627454575</v>
      </c>
    </row>
    <row r="89" spans="5:30" x14ac:dyDescent="0.55000000000000004">
      <c r="E89">
        <v>87</v>
      </c>
      <c r="F89">
        <f t="shared" si="38"/>
        <v>259.5</v>
      </c>
      <c r="G89">
        <f t="shared" si="39"/>
        <v>4.9733059548254621</v>
      </c>
      <c r="H89" s="15">
        <f t="shared" si="30"/>
        <v>0</v>
      </c>
      <c r="I89" s="14">
        <f t="shared" si="40"/>
        <v>0</v>
      </c>
      <c r="J89" s="14">
        <f t="shared" si="41"/>
        <v>0.99970745307917697</v>
      </c>
      <c r="K89" s="14">
        <f t="shared" si="48"/>
        <v>8.9049649987238411E-8</v>
      </c>
      <c r="L89" s="14" t="str">
        <f t="shared" si="42"/>
        <v>Approaching elimination</v>
      </c>
      <c r="M89" s="14">
        <f t="shared" si="31"/>
        <v>9.6173505682067708E-9</v>
      </c>
      <c r="N89" s="14">
        <f t="shared" si="49"/>
        <v>2.9245787117304634E-4</v>
      </c>
      <c r="O89" s="3">
        <f t="shared" si="32"/>
        <v>5.0758300492725894</v>
      </c>
      <c r="P89" s="3">
        <f t="shared" si="33"/>
        <v>2.5379150246362947</v>
      </c>
      <c r="Q89" s="38">
        <f t="shared" si="43"/>
        <v>0.50758300492725894</v>
      </c>
      <c r="R89" s="38">
        <f t="shared" si="34"/>
        <v>2.5379150246362947</v>
      </c>
      <c r="S89" s="38">
        <f t="shared" si="44"/>
        <v>1710002.5379150247</v>
      </c>
      <c r="T89" s="38">
        <f t="shared" si="45"/>
        <v>0.54818898238778591</v>
      </c>
      <c r="U89" s="39">
        <f t="shared" si="46"/>
        <v>0.10799986939404052</v>
      </c>
      <c r="V89" s="38">
        <f t="shared" si="35"/>
        <v>0.10151660098545179</v>
      </c>
      <c r="W89" s="3">
        <f t="shared" si="36"/>
        <v>0</v>
      </c>
      <c r="X89" s="3">
        <f t="shared" si="37"/>
        <v>2.0303320197090358E-2</v>
      </c>
      <c r="Y89" s="3">
        <f t="shared" si="54"/>
        <v>16675.174486912911</v>
      </c>
      <c r="Z89" s="3">
        <f t="shared" si="54"/>
        <v>8337.5872434564553</v>
      </c>
      <c r="AA89" s="3">
        <f t="shared" si="50"/>
        <v>148778337.58724344</v>
      </c>
      <c r="AB89" s="3">
        <f t="shared" si="51"/>
        <v>1800.6990227141066</v>
      </c>
      <c r="AC89" s="3">
        <f t="shared" si="52"/>
        <v>333.50348973825822</v>
      </c>
      <c r="AD89" s="3">
        <f t="shared" si="53"/>
        <v>66.700697947651662</v>
      </c>
    </row>
    <row r="90" spans="5:30" x14ac:dyDescent="0.55000000000000004">
      <c r="E90">
        <v>88</v>
      </c>
      <c r="F90">
        <f t="shared" si="38"/>
        <v>262.5</v>
      </c>
      <c r="G90">
        <f t="shared" si="39"/>
        <v>5.0308008213552364</v>
      </c>
      <c r="H90" s="15">
        <f t="shared" si="30"/>
        <v>0</v>
      </c>
      <c r="I90" s="14">
        <f t="shared" si="40"/>
        <v>0</v>
      </c>
      <c r="J90" s="14">
        <f t="shared" si="41"/>
        <v>0.99970736946169292</v>
      </c>
      <c r="K90" s="14">
        <f t="shared" si="48"/>
        <v>8.3617484047948665E-8</v>
      </c>
      <c r="L90" s="14" t="str">
        <f t="shared" si="42"/>
        <v>Approaching elimination</v>
      </c>
      <c r="M90" s="14">
        <f t="shared" si="31"/>
        <v>9.0306780224300775E-9</v>
      </c>
      <c r="N90" s="14">
        <f t="shared" si="49"/>
        <v>2.9254692082303357E-4</v>
      </c>
      <c r="O90" s="3">
        <f t="shared" si="32"/>
        <v>4.7661965907330739</v>
      </c>
      <c r="P90" s="3">
        <f t="shared" si="33"/>
        <v>2.3830982953665369</v>
      </c>
      <c r="Q90" s="38">
        <f t="shared" si="43"/>
        <v>0.47661965907330739</v>
      </c>
      <c r="R90" s="38">
        <f t="shared" si="34"/>
        <v>2.3830982953665369</v>
      </c>
      <c r="S90" s="38">
        <f t="shared" si="44"/>
        <v>1710002.3830982954</v>
      </c>
      <c r="T90" s="38">
        <f t="shared" si="45"/>
        <v>0.51474864727851444</v>
      </c>
      <c r="U90" s="39">
        <f t="shared" si="46"/>
        <v>0.10799987736119432</v>
      </c>
      <c r="V90" s="38">
        <f t="shared" si="35"/>
        <v>9.5323931814661478E-2</v>
      </c>
      <c r="W90" s="3">
        <f t="shared" si="36"/>
        <v>0</v>
      </c>
      <c r="X90" s="3">
        <f t="shared" si="37"/>
        <v>1.9064786362932296E-2</v>
      </c>
      <c r="Y90" s="3">
        <f t="shared" si="54"/>
        <v>16679.940683503643</v>
      </c>
      <c r="Z90" s="3">
        <f t="shared" si="54"/>
        <v>8339.9703417518213</v>
      </c>
      <c r="AA90" s="3">
        <f t="shared" si="50"/>
        <v>150488339.97034174</v>
      </c>
      <c r="AB90" s="3">
        <f t="shared" si="51"/>
        <v>1801.2137713613852</v>
      </c>
      <c r="AC90" s="3">
        <f t="shared" si="52"/>
        <v>333.5988136700729</v>
      </c>
      <c r="AD90" s="3">
        <f t="shared" si="53"/>
        <v>66.719762734014594</v>
      </c>
    </row>
    <row r="91" spans="5:30" x14ac:dyDescent="0.55000000000000004">
      <c r="E91">
        <v>89</v>
      </c>
      <c r="F91">
        <f t="shared" si="38"/>
        <v>265.5</v>
      </c>
      <c r="G91">
        <f t="shared" si="39"/>
        <v>5.0882956878850099</v>
      </c>
      <c r="H91" s="15">
        <f t="shared" si="30"/>
        <v>0</v>
      </c>
      <c r="I91" s="14">
        <f t="shared" si="40"/>
        <v>0</v>
      </c>
      <c r="J91" s="14">
        <f t="shared" si="41"/>
        <v>0.99970729094501143</v>
      </c>
      <c r="K91" s="14">
        <f t="shared" si="48"/>
        <v>7.8516681489837481E-8</v>
      </c>
      <c r="L91" s="14" t="str">
        <f t="shared" si="42"/>
        <v>Approaching elimination</v>
      </c>
      <c r="M91" s="14">
        <f t="shared" si="31"/>
        <v>8.4797925591060142E-9</v>
      </c>
      <c r="N91" s="14">
        <f t="shared" si="49"/>
        <v>2.9263053830708152E-4</v>
      </c>
      <c r="O91" s="3">
        <f t="shared" si="32"/>
        <v>4.4754508449207364</v>
      </c>
      <c r="P91" s="3">
        <f t="shared" si="33"/>
        <v>2.2377254224603682</v>
      </c>
      <c r="Q91" s="38">
        <f t="shared" si="43"/>
        <v>0.44754508449207364</v>
      </c>
      <c r="R91" s="38">
        <f t="shared" si="34"/>
        <v>2.2377254224603682</v>
      </c>
      <c r="S91" s="38">
        <f t="shared" si="44"/>
        <v>1710002.2377254225</v>
      </c>
      <c r="T91" s="38">
        <f t="shared" si="45"/>
        <v>0.48334817586904283</v>
      </c>
      <c r="U91" s="39">
        <f t="shared" si="46"/>
        <v>0.10799988484235118</v>
      </c>
      <c r="V91" s="38">
        <f t="shared" si="35"/>
        <v>8.9509016898414728E-2</v>
      </c>
      <c r="W91" s="3">
        <f t="shared" si="36"/>
        <v>0</v>
      </c>
      <c r="X91" s="3">
        <f t="shared" si="37"/>
        <v>1.7901803379682946E-2</v>
      </c>
      <c r="Y91" s="3">
        <f t="shared" si="54"/>
        <v>16684.416134348565</v>
      </c>
      <c r="Z91" s="3">
        <f t="shared" si="54"/>
        <v>8342.2080671742824</v>
      </c>
      <c r="AA91" s="3">
        <f t="shared" si="50"/>
        <v>152198342.20806718</v>
      </c>
      <c r="AB91" s="3">
        <f t="shared" si="51"/>
        <v>1801.6971195372541</v>
      </c>
      <c r="AC91" s="3">
        <f t="shared" si="52"/>
        <v>333.68832268697133</v>
      </c>
      <c r="AD91" s="3">
        <f t="shared" si="53"/>
        <v>66.737664537394281</v>
      </c>
    </row>
    <row r="92" spans="5:30" x14ac:dyDescent="0.55000000000000004">
      <c r="E92">
        <v>90</v>
      </c>
      <c r="F92">
        <f t="shared" si="38"/>
        <v>268.5</v>
      </c>
      <c r="G92">
        <f t="shared" si="39"/>
        <v>5.1457905544147842</v>
      </c>
      <c r="H92" s="15">
        <f t="shared" si="30"/>
        <v>0</v>
      </c>
      <c r="I92" s="14">
        <f t="shared" si="40"/>
        <v>0</v>
      </c>
      <c r="J92" s="14">
        <f t="shared" si="41"/>
        <v>0.9997072172179815</v>
      </c>
      <c r="K92" s="14">
        <f t="shared" si="48"/>
        <v>7.3727029925585441E-8</v>
      </c>
      <c r="L92" s="14" t="str">
        <f t="shared" si="42"/>
        <v>Approaching elimination</v>
      </c>
      <c r="M92" s="14">
        <f t="shared" si="31"/>
        <v>7.9625112596497753E-9</v>
      </c>
      <c r="N92" s="14">
        <f t="shared" si="49"/>
        <v>2.9270905498857136E-4</v>
      </c>
      <c r="O92" s="3">
        <f t="shared" si="32"/>
        <v>4.2024407057583701</v>
      </c>
      <c r="P92" s="3">
        <f t="shared" si="33"/>
        <v>2.1012203528791851</v>
      </c>
      <c r="Q92" s="38">
        <f t="shared" si="43"/>
        <v>0.42024407057583701</v>
      </c>
      <c r="R92" s="38">
        <f t="shared" si="34"/>
        <v>2.1012203528791851</v>
      </c>
      <c r="S92" s="38">
        <f t="shared" si="44"/>
        <v>1710002.1012203528</v>
      </c>
      <c r="T92" s="38">
        <f t="shared" si="45"/>
        <v>0.45386314180003723</v>
      </c>
      <c r="U92" s="39">
        <f t="shared" si="46"/>
        <v>0.10799989186715564</v>
      </c>
      <c r="V92" s="38">
        <f t="shared" si="35"/>
        <v>8.4048814115167403E-2</v>
      </c>
      <c r="W92" s="3">
        <f t="shared" si="36"/>
        <v>0</v>
      </c>
      <c r="X92" s="3">
        <f t="shared" si="37"/>
        <v>1.6809762823033481E-2</v>
      </c>
      <c r="Y92" s="3">
        <f t="shared" si="54"/>
        <v>16688.618575054323</v>
      </c>
      <c r="Z92" s="3">
        <f t="shared" si="54"/>
        <v>8344.3092875271614</v>
      </c>
      <c r="AA92" s="3">
        <f t="shared" si="50"/>
        <v>153908344.30928752</v>
      </c>
      <c r="AB92" s="3">
        <f t="shared" si="51"/>
        <v>1802.1509826790541</v>
      </c>
      <c r="AC92" s="3">
        <f t="shared" si="52"/>
        <v>333.77237150108652</v>
      </c>
      <c r="AD92" s="3">
        <f t="shared" si="53"/>
        <v>66.754474300217311</v>
      </c>
    </row>
    <row r="93" spans="5:30" x14ac:dyDescent="0.55000000000000004">
      <c r="E93">
        <v>91</v>
      </c>
      <c r="F93">
        <f t="shared" si="38"/>
        <v>271.5</v>
      </c>
      <c r="G93">
        <f t="shared" si="39"/>
        <v>5.2032854209445585</v>
      </c>
      <c r="H93" s="15">
        <f t="shared" si="30"/>
        <v>0</v>
      </c>
      <c r="I93" s="14">
        <f t="shared" si="40"/>
        <v>0</v>
      </c>
      <c r="J93" s="14">
        <f t="shared" si="41"/>
        <v>0.99970714798843185</v>
      </c>
      <c r="K93" s="14">
        <f t="shared" si="48"/>
        <v>6.9229549648497368E-8</v>
      </c>
      <c r="L93" s="14" t="str">
        <f t="shared" si="42"/>
        <v>Approaching elimination</v>
      </c>
      <c r="M93" s="14">
        <f t="shared" si="31"/>
        <v>7.4767843327076946E-9</v>
      </c>
      <c r="N93" s="14">
        <f t="shared" si="49"/>
        <v>2.9278278201849695E-4</v>
      </c>
      <c r="O93" s="3">
        <f t="shared" si="32"/>
        <v>3.94608432996435</v>
      </c>
      <c r="P93" s="3">
        <f t="shared" si="33"/>
        <v>1.973042164982175</v>
      </c>
      <c r="Q93" s="38">
        <f t="shared" si="43"/>
        <v>0.394608432996435</v>
      </c>
      <c r="R93" s="38">
        <f t="shared" si="34"/>
        <v>1.973042164982175</v>
      </c>
      <c r="S93" s="38">
        <f t="shared" si="44"/>
        <v>1710001.9730421649</v>
      </c>
      <c r="T93" s="38">
        <f t="shared" si="45"/>
        <v>0.42617670696433857</v>
      </c>
      <c r="U93" s="39">
        <f t="shared" si="46"/>
        <v>0.10799989846344434</v>
      </c>
      <c r="V93" s="38">
        <f t="shared" si="35"/>
        <v>7.8921686599287E-2</v>
      </c>
      <c r="W93" s="3">
        <f t="shared" si="36"/>
        <v>0</v>
      </c>
      <c r="X93" s="3">
        <f t="shared" si="37"/>
        <v>1.57843373198574E-2</v>
      </c>
      <c r="Y93" s="3">
        <f t="shared" si="54"/>
        <v>16692.564659384287</v>
      </c>
      <c r="Z93" s="3">
        <f t="shared" si="54"/>
        <v>8346.2823296921433</v>
      </c>
      <c r="AA93" s="3">
        <f t="shared" si="50"/>
        <v>155618346.28232968</v>
      </c>
      <c r="AB93" s="3">
        <f t="shared" si="51"/>
        <v>1802.5771593860184</v>
      </c>
      <c r="AC93" s="3">
        <f t="shared" si="52"/>
        <v>333.85129318768583</v>
      </c>
      <c r="AD93" s="3">
        <f t="shared" si="53"/>
        <v>66.770258637537168</v>
      </c>
    </row>
    <row r="94" spans="5:30" x14ac:dyDescent="0.55000000000000004">
      <c r="E94">
        <v>92</v>
      </c>
      <c r="F94">
        <f t="shared" si="38"/>
        <v>274.5</v>
      </c>
      <c r="G94">
        <f t="shared" si="39"/>
        <v>5.2607802874743328</v>
      </c>
      <c r="H94" s="15">
        <f t="shared" si="30"/>
        <v>0</v>
      </c>
      <c r="I94" s="14">
        <f t="shared" si="40"/>
        <v>0</v>
      </c>
      <c r="J94" s="14">
        <f t="shared" si="41"/>
        <v>0.99970708298201316</v>
      </c>
      <c r="K94" s="14">
        <f t="shared" si="48"/>
        <v>6.5006418692448165E-8</v>
      </c>
      <c r="L94" s="14" t="str">
        <f t="shared" si="42"/>
        <v>Approaching elimination</v>
      </c>
      <c r="M94" s="14">
        <f t="shared" si="31"/>
        <v>7.0206870209005594E-9</v>
      </c>
      <c r="N94" s="14">
        <f t="shared" si="49"/>
        <v>2.9285201156814544E-4</v>
      </c>
      <c r="O94" s="3">
        <f t="shared" si="32"/>
        <v>3.7053658654695454</v>
      </c>
      <c r="P94" s="3">
        <f t="shared" si="33"/>
        <v>1.8526829327347727</v>
      </c>
      <c r="Q94" s="38">
        <f t="shared" si="43"/>
        <v>0.37053658654695454</v>
      </c>
      <c r="R94" s="38">
        <f t="shared" si="34"/>
        <v>1.8526829327347727</v>
      </c>
      <c r="S94" s="38">
        <f t="shared" si="44"/>
        <v>1710001.8526829327</v>
      </c>
      <c r="T94" s="38">
        <f t="shared" si="45"/>
        <v>0.40017916019133187</v>
      </c>
      <c r="U94" s="39">
        <f t="shared" si="46"/>
        <v>0.10799990465735589</v>
      </c>
      <c r="V94" s="38">
        <f t="shared" si="35"/>
        <v>7.4107317309390908E-2</v>
      </c>
      <c r="W94" s="3">
        <f t="shared" si="36"/>
        <v>0</v>
      </c>
      <c r="X94" s="3">
        <f t="shared" si="37"/>
        <v>1.4821463461878182E-2</v>
      </c>
      <c r="Y94" s="3">
        <f t="shared" si="54"/>
        <v>16696.270025249756</v>
      </c>
      <c r="Z94" s="3">
        <f t="shared" si="54"/>
        <v>8348.1350126248781</v>
      </c>
      <c r="AA94" s="3">
        <f t="shared" si="50"/>
        <v>157328348.1350126</v>
      </c>
      <c r="AB94" s="3">
        <f t="shared" si="51"/>
        <v>1802.9773385462097</v>
      </c>
      <c r="AC94" s="3">
        <f t="shared" si="52"/>
        <v>333.9254005049952</v>
      </c>
      <c r="AD94" s="3">
        <f t="shared" si="53"/>
        <v>66.785080100999039</v>
      </c>
    </row>
    <row r="95" spans="5:30" x14ac:dyDescent="0.55000000000000004">
      <c r="E95">
        <v>93</v>
      </c>
      <c r="F95">
        <f t="shared" si="38"/>
        <v>277.5</v>
      </c>
      <c r="G95">
        <f t="shared" si="39"/>
        <v>5.3182751540041071</v>
      </c>
      <c r="H95" s="15">
        <f t="shared" si="30"/>
        <v>0</v>
      </c>
      <c r="I95" s="14">
        <f t="shared" si="40"/>
        <v>0</v>
      </c>
      <c r="J95" s="14">
        <f t="shared" si="41"/>
        <v>0.99970702194111083</v>
      </c>
      <c r="K95" s="14">
        <f t="shared" si="48"/>
        <v>6.1040902332720748E-8</v>
      </c>
      <c r="L95" s="14" t="str">
        <f t="shared" si="42"/>
        <v>Approaching elimination</v>
      </c>
      <c r="M95" s="14">
        <f t="shared" si="31"/>
        <v>6.592411987151489E-9</v>
      </c>
      <c r="N95" s="14">
        <f t="shared" si="49"/>
        <v>2.9291701798683789E-4</v>
      </c>
      <c r="O95" s="3">
        <f t="shared" si="32"/>
        <v>3.4793314329650826</v>
      </c>
      <c r="P95" s="3">
        <f t="shared" si="33"/>
        <v>1.7396657164825413</v>
      </c>
      <c r="Q95" s="38">
        <f t="shared" si="43"/>
        <v>0.34793314329650826</v>
      </c>
      <c r="R95" s="38">
        <f t="shared" si="34"/>
        <v>1.7396657164825413</v>
      </c>
      <c r="S95" s="38">
        <f t="shared" si="44"/>
        <v>1710001.7396657164</v>
      </c>
      <c r="T95" s="38">
        <f t="shared" si="45"/>
        <v>0.37576748326763487</v>
      </c>
      <c r="U95" s="39">
        <f t="shared" si="46"/>
        <v>0.10799991047343432</v>
      </c>
      <c r="V95" s="38">
        <f t="shared" si="35"/>
        <v>6.9586628659301653E-2</v>
      </c>
      <c r="W95" s="3">
        <f t="shared" si="36"/>
        <v>0</v>
      </c>
      <c r="X95" s="3">
        <f t="shared" si="37"/>
        <v>1.3917325731860331E-2</v>
      </c>
      <c r="Y95" s="3">
        <f t="shared" si="54"/>
        <v>16699.749356682722</v>
      </c>
      <c r="Z95" s="3">
        <f t="shared" si="54"/>
        <v>8349.8746783413608</v>
      </c>
      <c r="AA95" s="3">
        <f t="shared" si="50"/>
        <v>159038349.87467831</v>
      </c>
      <c r="AB95" s="3">
        <f t="shared" si="51"/>
        <v>1803.3531060294774</v>
      </c>
      <c r="AC95" s="3">
        <f t="shared" si="52"/>
        <v>333.99498713365449</v>
      </c>
      <c r="AD95" s="3">
        <f t="shared" si="53"/>
        <v>66.798997426730892</v>
      </c>
    </row>
    <row r="96" spans="5:30" x14ac:dyDescent="0.55000000000000004">
      <c r="E96">
        <v>94</v>
      </c>
      <c r="F96">
        <f t="shared" si="38"/>
        <v>280.5</v>
      </c>
      <c r="G96">
        <f t="shared" si="39"/>
        <v>5.3757700205338805</v>
      </c>
      <c r="H96" s="15">
        <f t="shared" si="30"/>
        <v>0</v>
      </c>
      <c r="I96" s="14">
        <f t="shared" si="40"/>
        <v>0</v>
      </c>
      <c r="J96" s="14">
        <f t="shared" si="41"/>
        <v>0.99970696462382469</v>
      </c>
      <c r="K96" s="14">
        <f t="shared" si="48"/>
        <v>5.7317286139557666E-8</v>
      </c>
      <c r="L96" s="14" t="str">
        <f t="shared" si="42"/>
        <v>Approaching elimination</v>
      </c>
      <c r="M96" s="14">
        <f t="shared" si="31"/>
        <v>6.1902620846789379E-9</v>
      </c>
      <c r="N96" s="14">
        <f t="shared" si="49"/>
        <v>2.9297805888917061E-4</v>
      </c>
      <c r="O96" s="3">
        <f t="shared" si="32"/>
        <v>3.267085309954787</v>
      </c>
      <c r="P96" s="3">
        <f t="shared" si="33"/>
        <v>1.6335426549773935</v>
      </c>
      <c r="Q96" s="38">
        <f t="shared" si="43"/>
        <v>0.3267085309954787</v>
      </c>
      <c r="R96" s="38">
        <f t="shared" si="34"/>
        <v>1.6335426549773935</v>
      </c>
      <c r="S96" s="38">
        <f t="shared" si="44"/>
        <v>1710001.633542655</v>
      </c>
      <c r="T96" s="38">
        <f t="shared" si="45"/>
        <v>0.35284493882669948</v>
      </c>
      <c r="U96" s="39">
        <f t="shared" si="46"/>
        <v>0.1079999159347273</v>
      </c>
      <c r="V96" s="38">
        <f t="shared" si="35"/>
        <v>6.5341706199095739E-2</v>
      </c>
      <c r="W96" s="3">
        <f t="shared" si="36"/>
        <v>0</v>
      </c>
      <c r="X96" s="3">
        <f t="shared" si="37"/>
        <v>1.3068341239819148E-2</v>
      </c>
      <c r="Y96" s="3">
        <f t="shared" si="54"/>
        <v>16703.016441992677</v>
      </c>
      <c r="Z96" s="3">
        <f t="shared" si="54"/>
        <v>8351.5082209963384</v>
      </c>
      <c r="AA96" s="3">
        <f t="shared" si="50"/>
        <v>160748351.50822097</v>
      </c>
      <c r="AB96" s="3">
        <f t="shared" si="51"/>
        <v>1803.705950968304</v>
      </c>
      <c r="AC96" s="3">
        <f t="shared" si="52"/>
        <v>334.06032883985358</v>
      </c>
      <c r="AD96" s="3">
        <f t="shared" si="53"/>
        <v>66.812065767970708</v>
      </c>
    </row>
    <row r="97" spans="5:30" x14ac:dyDescent="0.55000000000000004">
      <c r="E97">
        <v>95</v>
      </c>
      <c r="F97">
        <f t="shared" si="38"/>
        <v>283.5</v>
      </c>
      <c r="G97">
        <f t="shared" si="39"/>
        <v>5.4332648870636548</v>
      </c>
      <c r="H97" s="15">
        <f t="shared" si="30"/>
        <v>0</v>
      </c>
      <c r="I97" s="14">
        <f t="shared" si="40"/>
        <v>0</v>
      </c>
      <c r="J97" s="14">
        <f t="shared" si="41"/>
        <v>0.99970691080301011</v>
      </c>
      <c r="K97" s="14">
        <f t="shared" si="48"/>
        <v>5.3820814582827836E-8</v>
      </c>
      <c r="L97" s="14" t="str">
        <f t="shared" si="42"/>
        <v>Approaching elimination</v>
      </c>
      <c r="M97" s="14">
        <f t="shared" si="31"/>
        <v>5.8126437264850968E-9</v>
      </c>
      <c r="N97" s="14">
        <f t="shared" si="49"/>
        <v>2.9303537617531017E-4</v>
      </c>
      <c r="O97" s="3">
        <f t="shared" si="32"/>
        <v>3.0677864312211867</v>
      </c>
      <c r="P97" s="3">
        <f t="shared" si="33"/>
        <v>1.5338932156105933</v>
      </c>
      <c r="Q97" s="38">
        <f t="shared" si="43"/>
        <v>0.30677864312211867</v>
      </c>
      <c r="R97" s="38">
        <f t="shared" si="34"/>
        <v>1.5338932156105933</v>
      </c>
      <c r="S97" s="38">
        <f t="shared" si="44"/>
        <v>1710001.5338932157</v>
      </c>
      <c r="T97" s="38">
        <f t="shared" si="45"/>
        <v>0.33132069240965051</v>
      </c>
      <c r="U97" s="39">
        <f t="shared" si="46"/>
        <v>0.10799992106287609</v>
      </c>
      <c r="V97" s="38">
        <f t="shared" si="35"/>
        <v>6.1355728624423733E-2</v>
      </c>
      <c r="W97" s="3">
        <f t="shared" si="36"/>
        <v>0</v>
      </c>
      <c r="X97" s="3">
        <f t="shared" si="37"/>
        <v>1.2271145724884747E-2</v>
      </c>
      <c r="Y97" s="3">
        <f t="shared" si="54"/>
        <v>16706.084228423897</v>
      </c>
      <c r="Z97" s="3">
        <f t="shared" si="54"/>
        <v>8353.0421142119485</v>
      </c>
      <c r="AA97" s="3">
        <f t="shared" si="50"/>
        <v>162458353.0421142</v>
      </c>
      <c r="AB97" s="3">
        <f t="shared" si="51"/>
        <v>1804.0372716607137</v>
      </c>
      <c r="AC97" s="3">
        <f t="shared" si="52"/>
        <v>334.12168456847803</v>
      </c>
      <c r="AD97" s="3">
        <f t="shared" si="53"/>
        <v>66.824336913695589</v>
      </c>
    </row>
    <row r="98" spans="5:30" x14ac:dyDescent="0.55000000000000004">
      <c r="E98">
        <v>96</v>
      </c>
      <c r="F98">
        <f t="shared" si="38"/>
        <v>286.5</v>
      </c>
      <c r="G98">
        <f t="shared" si="39"/>
        <v>5.4907597535934292</v>
      </c>
      <c r="H98" s="15">
        <f t="shared" si="30"/>
        <v>0</v>
      </c>
      <c r="I98" s="14">
        <f t="shared" si="40"/>
        <v>0</v>
      </c>
      <c r="J98" s="14">
        <f t="shared" si="41"/>
        <v>0.99970686026537814</v>
      </c>
      <c r="K98" s="14">
        <f t="shared" si="48"/>
        <v>5.0537631968161634E-8</v>
      </c>
      <c r="L98" s="14" t="str">
        <f t="shared" si="42"/>
        <v>Approaching elimination</v>
      </c>
      <c r="M98" s="14">
        <f t="shared" si="31"/>
        <v>5.4580605066213188E-9</v>
      </c>
      <c r="N98" s="14">
        <f t="shared" si="49"/>
        <v>2.93089196989893E-4</v>
      </c>
      <c r="O98" s="3">
        <f t="shared" si="32"/>
        <v>2.8806450221852131</v>
      </c>
      <c r="P98" s="3">
        <f t="shared" si="33"/>
        <v>1.4403225110926066</v>
      </c>
      <c r="Q98" s="38">
        <f t="shared" si="43"/>
        <v>0.28806450221852131</v>
      </c>
      <c r="R98" s="38">
        <f t="shared" si="34"/>
        <v>1.4403225110926066</v>
      </c>
      <c r="S98" s="38">
        <f t="shared" si="44"/>
        <v>1710001.4403225111</v>
      </c>
      <c r="T98" s="38">
        <f t="shared" si="45"/>
        <v>0.31110944887741521</v>
      </c>
      <c r="U98" s="39">
        <f t="shared" si="46"/>
        <v>0.10799992587820222</v>
      </c>
      <c r="V98" s="38">
        <f t="shared" si="35"/>
        <v>5.7612900443704262E-2</v>
      </c>
      <c r="W98" s="3">
        <f t="shared" si="36"/>
        <v>0</v>
      </c>
      <c r="X98" s="3">
        <f t="shared" si="37"/>
        <v>1.1522580088740852E-2</v>
      </c>
      <c r="Y98" s="3">
        <f t="shared" si="54"/>
        <v>16708.964873446082</v>
      </c>
      <c r="Z98" s="3">
        <f t="shared" si="54"/>
        <v>8354.4824367230412</v>
      </c>
      <c r="AA98" s="3">
        <f t="shared" si="50"/>
        <v>164168354.48243672</v>
      </c>
      <c r="AB98" s="3">
        <f t="shared" si="51"/>
        <v>1804.3483811095912</v>
      </c>
      <c r="AC98" s="3">
        <f t="shared" si="52"/>
        <v>334.17929746892173</v>
      </c>
      <c r="AD98" s="3">
        <f t="shared" si="53"/>
        <v>66.835859493784326</v>
      </c>
    </row>
    <row r="99" spans="5:30" x14ac:dyDescent="0.55000000000000004">
      <c r="E99">
        <v>97</v>
      </c>
      <c r="F99">
        <f t="shared" si="38"/>
        <v>289.5</v>
      </c>
      <c r="G99">
        <f t="shared" si="39"/>
        <v>5.5482546201232035</v>
      </c>
      <c r="H99" s="15">
        <f t="shared" si="30"/>
        <v>0</v>
      </c>
      <c r="I99" s="14">
        <f t="shared" si="40"/>
        <v>0</v>
      </c>
      <c r="J99" s="14">
        <f t="shared" si="41"/>
        <v>0.99970681281065044</v>
      </c>
      <c r="K99" s="14">
        <f t="shared" si="48"/>
        <v>4.7454727702955779E-8</v>
      </c>
      <c r="L99" s="14" t="str">
        <f t="shared" si="42"/>
        <v>Approaching elimination</v>
      </c>
      <c r="M99" s="14">
        <f t="shared" si="31"/>
        <v>5.1251072890601028E-9</v>
      </c>
      <c r="N99" s="14">
        <f t="shared" si="49"/>
        <v>2.9313973462186116E-4</v>
      </c>
      <c r="O99" s="3">
        <f t="shared" si="32"/>
        <v>2.7049194790684794</v>
      </c>
      <c r="P99" s="3">
        <f t="shared" si="33"/>
        <v>1.3524597395342397</v>
      </c>
      <c r="Q99" s="38">
        <f t="shared" si="43"/>
        <v>0.27049194790684794</v>
      </c>
      <c r="R99" s="38">
        <f t="shared" si="34"/>
        <v>1.3524597395342397</v>
      </c>
      <c r="S99" s="38">
        <f t="shared" si="44"/>
        <v>1710001.3524597394</v>
      </c>
      <c r="T99" s="38">
        <f t="shared" si="45"/>
        <v>0.2921311154764259</v>
      </c>
      <c r="U99" s="39">
        <f t="shared" si="46"/>
        <v>0.10799993039978774</v>
      </c>
      <c r="V99" s="38">
        <f t="shared" si="35"/>
        <v>5.4098389581369588E-2</v>
      </c>
      <c r="W99" s="3">
        <f t="shared" si="36"/>
        <v>0</v>
      </c>
      <c r="X99" s="3">
        <f t="shared" si="37"/>
        <v>1.0819677916273918E-2</v>
      </c>
      <c r="Y99" s="3">
        <f t="shared" si="54"/>
        <v>16711.66979292515</v>
      </c>
      <c r="Z99" s="3">
        <f t="shared" si="54"/>
        <v>8355.8348964625748</v>
      </c>
      <c r="AA99" s="3">
        <f t="shared" si="50"/>
        <v>165878355.83489645</v>
      </c>
      <c r="AB99" s="3">
        <f t="shared" si="51"/>
        <v>1804.6405122250676</v>
      </c>
      <c r="AC99" s="3">
        <f t="shared" si="52"/>
        <v>334.23339585850312</v>
      </c>
      <c r="AD99" s="3">
        <f t="shared" si="53"/>
        <v>66.8466791717006</v>
      </c>
    </row>
    <row r="100" spans="5:30" x14ac:dyDescent="0.55000000000000004">
      <c r="E100">
        <v>98</v>
      </c>
      <c r="F100">
        <f t="shared" si="38"/>
        <v>292.5</v>
      </c>
      <c r="G100">
        <f t="shared" si="39"/>
        <v>5.6057494866529778</v>
      </c>
      <c r="H100" s="15">
        <f t="shared" si="30"/>
        <v>0</v>
      </c>
      <c r="I100" s="14">
        <f t="shared" si="40"/>
        <v>0</v>
      </c>
      <c r="J100" s="14">
        <f t="shared" si="41"/>
        <v>0.99970676825076543</v>
      </c>
      <c r="K100" s="14">
        <f t="shared" si="48"/>
        <v>4.4559885004069599E-8</v>
      </c>
      <c r="L100" s="14" t="str">
        <f t="shared" si="42"/>
        <v>Approaching elimination</v>
      </c>
      <c r="M100" s="14">
        <f t="shared" si="31"/>
        <v>4.8124646682527638E-9</v>
      </c>
      <c r="N100" s="14">
        <f t="shared" si="49"/>
        <v>2.9318718934956411E-4</v>
      </c>
      <c r="O100" s="3">
        <f t="shared" si="32"/>
        <v>2.5399134452319672</v>
      </c>
      <c r="P100" s="3">
        <f t="shared" si="33"/>
        <v>1.2699567226159836</v>
      </c>
      <c r="Q100" s="38">
        <f t="shared" si="43"/>
        <v>0.25399134452319672</v>
      </c>
      <c r="R100" s="38">
        <f t="shared" si="34"/>
        <v>1.2699567226159836</v>
      </c>
      <c r="S100" s="38">
        <f t="shared" si="44"/>
        <v>1710001.2699567226</v>
      </c>
      <c r="T100" s="38">
        <f t="shared" si="45"/>
        <v>0.27431048609040753</v>
      </c>
      <c r="U100" s="39">
        <f t="shared" si="46"/>
        <v>0.10799993464555052</v>
      </c>
      <c r="V100" s="38">
        <f t="shared" si="35"/>
        <v>5.0798268904639343E-2</v>
      </c>
      <c r="W100" s="3">
        <f t="shared" si="36"/>
        <v>0</v>
      </c>
      <c r="X100" s="3">
        <f t="shared" si="37"/>
        <v>1.0159653780927869E-2</v>
      </c>
      <c r="Y100" s="3">
        <f t="shared" ref="Y100:Z115" si="55">O100+Y99</f>
        <v>16714.20970637038</v>
      </c>
      <c r="Z100" s="3">
        <f t="shared" si="55"/>
        <v>8357.1048531851902</v>
      </c>
      <c r="AA100" s="3">
        <f t="shared" si="50"/>
        <v>167588357.10485315</v>
      </c>
      <c r="AB100" s="3">
        <f t="shared" si="51"/>
        <v>1804.914822711158</v>
      </c>
      <c r="AC100" s="3">
        <f t="shared" si="52"/>
        <v>334.28419412740777</v>
      </c>
      <c r="AD100" s="3">
        <f t="shared" si="53"/>
        <v>66.856838825481532</v>
      </c>
    </row>
    <row r="101" spans="5:30" x14ac:dyDescent="0.55000000000000004">
      <c r="E101">
        <v>99</v>
      </c>
      <c r="F101">
        <f t="shared" si="38"/>
        <v>295.5</v>
      </c>
      <c r="G101">
        <f t="shared" si="39"/>
        <v>5.6632443531827512</v>
      </c>
      <c r="H101" s="15">
        <f t="shared" si="30"/>
        <v>0</v>
      </c>
      <c r="I101" s="14">
        <f t="shared" si="40"/>
        <v>0</v>
      </c>
      <c r="J101" s="14">
        <f t="shared" si="41"/>
        <v>0.99970672640913338</v>
      </c>
      <c r="K101" s="14">
        <f t="shared" si="48"/>
        <v>4.1841632048011945E-8</v>
      </c>
      <c r="L101" s="14" t="str">
        <f t="shared" si="42"/>
        <v>Approaching elimination</v>
      </c>
      <c r="M101" s="14">
        <f t="shared" si="31"/>
        <v>4.5188936934612273E-9</v>
      </c>
      <c r="N101" s="14">
        <f t="shared" si="49"/>
        <v>2.9323174923456818E-4</v>
      </c>
      <c r="O101" s="3">
        <f t="shared" si="32"/>
        <v>2.3849730267366809</v>
      </c>
      <c r="P101" s="3">
        <f t="shared" si="33"/>
        <v>1.1924865133683404</v>
      </c>
      <c r="Q101" s="38">
        <f t="shared" si="43"/>
        <v>0.23849730267366809</v>
      </c>
      <c r="R101" s="38">
        <f t="shared" si="34"/>
        <v>1.1924865133683404</v>
      </c>
      <c r="S101" s="38">
        <f t="shared" si="44"/>
        <v>1710001.1924865134</v>
      </c>
      <c r="T101" s="38">
        <f t="shared" si="45"/>
        <v>0.25757694052728997</v>
      </c>
      <c r="U101" s="39">
        <f t="shared" si="46"/>
        <v>0.10799993863231579</v>
      </c>
      <c r="V101" s="38">
        <f t="shared" si="35"/>
        <v>4.7699460534733618E-2</v>
      </c>
      <c r="W101" s="3">
        <f t="shared" si="36"/>
        <v>0</v>
      </c>
      <c r="X101" s="3">
        <f t="shared" si="37"/>
        <v>9.5398921069467235E-3</v>
      </c>
      <c r="Y101" s="3">
        <f t="shared" si="55"/>
        <v>16716.594679397116</v>
      </c>
      <c r="Z101" s="3">
        <f t="shared" si="55"/>
        <v>8358.2973396985581</v>
      </c>
      <c r="AA101" s="3">
        <f t="shared" si="50"/>
        <v>169298358.29733968</v>
      </c>
      <c r="AB101" s="3">
        <f t="shared" si="51"/>
        <v>1805.1723996516853</v>
      </c>
      <c r="AC101" s="3">
        <f t="shared" si="52"/>
        <v>334.33189358794249</v>
      </c>
      <c r="AD101" s="3">
        <f t="shared" si="53"/>
        <v>66.866378717588475</v>
      </c>
    </row>
    <row r="102" spans="5:30" x14ac:dyDescent="0.55000000000000004">
      <c r="E102">
        <v>100</v>
      </c>
      <c r="F102">
        <f t="shared" si="38"/>
        <v>298.5</v>
      </c>
      <c r="G102">
        <f t="shared" si="39"/>
        <v>5.7207392197125255</v>
      </c>
      <c r="H102" s="15">
        <f t="shared" si="30"/>
        <v>0</v>
      </c>
      <c r="I102" s="14">
        <f t="shared" si="40"/>
        <v>0</v>
      </c>
      <c r="J102" s="14">
        <f t="shared" si="41"/>
        <v>0.9997066871199366</v>
      </c>
      <c r="K102" s="14">
        <f t="shared" si="48"/>
        <v>3.9289196784864089E-8</v>
      </c>
      <c r="L102" s="14" t="str">
        <f t="shared" si="42"/>
        <v>Approaching elimination</v>
      </c>
      <c r="M102" s="14">
        <f t="shared" si="31"/>
        <v>4.2432309887600278E-9</v>
      </c>
      <c r="N102" s="14">
        <f t="shared" si="49"/>
        <v>2.932735908666162E-4</v>
      </c>
      <c r="O102" s="3">
        <f t="shared" si="32"/>
        <v>2.2394842167372531</v>
      </c>
      <c r="P102" s="3">
        <f t="shared" si="33"/>
        <v>1.1197421083686265</v>
      </c>
      <c r="Q102" s="38">
        <f t="shared" si="43"/>
        <v>0.22394842167372531</v>
      </c>
      <c r="R102" s="38">
        <f t="shared" si="34"/>
        <v>1.1197421083686265</v>
      </c>
      <c r="S102" s="38">
        <f t="shared" si="44"/>
        <v>1710001.1197421083</v>
      </c>
      <c r="T102" s="38">
        <f t="shared" si="45"/>
        <v>0.24186416635932156</v>
      </c>
      <c r="U102" s="39">
        <f t="shared" si="46"/>
        <v>0.10799994237588245</v>
      </c>
      <c r="V102" s="38">
        <f t="shared" si="35"/>
        <v>4.4789684334745061E-2</v>
      </c>
      <c r="W102" s="3">
        <f t="shared" si="36"/>
        <v>0</v>
      </c>
      <c r="X102" s="3">
        <f t="shared" si="37"/>
        <v>8.9579368669490123E-3</v>
      </c>
      <c r="Y102" s="3">
        <f t="shared" si="55"/>
        <v>16718.834163613854</v>
      </c>
      <c r="Z102" s="3">
        <f t="shared" si="55"/>
        <v>8359.4170818069269</v>
      </c>
      <c r="AA102" s="3">
        <f t="shared" si="50"/>
        <v>171008359.41708177</v>
      </c>
      <c r="AB102" s="3">
        <f t="shared" si="51"/>
        <v>1805.4142638180447</v>
      </c>
      <c r="AC102" s="3">
        <f t="shared" si="52"/>
        <v>334.37668327227721</v>
      </c>
      <c r="AD102" s="3">
        <f t="shared" si="53"/>
        <v>66.875336654455424</v>
      </c>
    </row>
    <row r="103" spans="5:30" x14ac:dyDescent="0.55000000000000004">
      <c r="E103">
        <v>101</v>
      </c>
      <c r="F103">
        <f t="shared" si="38"/>
        <v>301.5</v>
      </c>
      <c r="G103">
        <f t="shared" si="39"/>
        <v>5.7782340862422998</v>
      </c>
      <c r="H103" s="15">
        <f t="shared" si="30"/>
        <v>0</v>
      </c>
      <c r="I103" s="14">
        <f t="shared" si="40"/>
        <v>0</v>
      </c>
      <c r="J103" s="14">
        <f t="shared" si="41"/>
        <v>0.99970665022747229</v>
      </c>
      <c r="K103" s="14">
        <f t="shared" si="48"/>
        <v>3.6892464305715578E-8</v>
      </c>
      <c r="L103" s="14" t="str">
        <f t="shared" si="42"/>
        <v>Approaching elimination</v>
      </c>
      <c r="M103" s="14">
        <f t="shared" si="31"/>
        <v>3.98438414880609E-9</v>
      </c>
      <c r="N103" s="14">
        <f t="shared" si="49"/>
        <v>2.9331288006340106E-4</v>
      </c>
      <c r="O103" s="3">
        <f t="shared" si="32"/>
        <v>2.1028704654257879</v>
      </c>
      <c r="P103" s="3">
        <f t="shared" si="33"/>
        <v>1.051435232712894</v>
      </c>
      <c r="Q103" s="38">
        <f t="shared" si="43"/>
        <v>0.21028704654257879</v>
      </c>
      <c r="R103" s="38">
        <f t="shared" si="34"/>
        <v>1.051435232712894</v>
      </c>
      <c r="S103" s="38">
        <f t="shared" si="44"/>
        <v>1710001.0514352326</v>
      </c>
      <c r="T103" s="38">
        <f t="shared" si="45"/>
        <v>0.22710989648194713</v>
      </c>
      <c r="U103" s="39">
        <f t="shared" si="46"/>
        <v>0.10799994589108562</v>
      </c>
      <c r="V103" s="38">
        <f t="shared" si="35"/>
        <v>4.2057409308515759E-2</v>
      </c>
      <c r="W103" s="3">
        <f t="shared" si="36"/>
        <v>0</v>
      </c>
      <c r="X103" s="3">
        <f t="shared" si="37"/>
        <v>8.4114818617031517E-3</v>
      </c>
      <c r="Y103" s="3">
        <f t="shared" si="55"/>
        <v>16720.937034079281</v>
      </c>
      <c r="Z103" s="3">
        <f t="shared" si="55"/>
        <v>8360.4685170396406</v>
      </c>
      <c r="AA103" s="3">
        <f t="shared" si="50"/>
        <v>172718360.46851701</v>
      </c>
      <c r="AB103" s="3">
        <f t="shared" si="51"/>
        <v>1805.6413737145267</v>
      </c>
      <c r="AC103" s="3">
        <f t="shared" si="52"/>
        <v>334.41874068158575</v>
      </c>
      <c r="AD103" s="3">
        <f t="shared" si="53"/>
        <v>66.883748136317124</v>
      </c>
    </row>
    <row r="104" spans="5:30" x14ac:dyDescent="0.55000000000000004">
      <c r="E104">
        <v>102</v>
      </c>
      <c r="F104">
        <f t="shared" si="38"/>
        <v>304.5</v>
      </c>
      <c r="G104">
        <f t="shared" si="39"/>
        <v>5.8357289527720742</v>
      </c>
      <c r="H104" s="15">
        <f t="shared" si="30"/>
        <v>0</v>
      </c>
      <c r="I104" s="14">
        <f t="shared" si="40"/>
        <v>0</v>
      </c>
      <c r="J104" s="14">
        <f t="shared" si="41"/>
        <v>0.99970661558553564</v>
      </c>
      <c r="K104" s="14">
        <f t="shared" si="48"/>
        <v>3.4641936652590744E-8</v>
      </c>
      <c r="L104" s="14" t="str">
        <f t="shared" si="42"/>
        <v>Approaching elimination</v>
      </c>
      <c r="M104" s="14">
        <f t="shared" si="31"/>
        <v>3.7413273983872794E-9</v>
      </c>
      <c r="N104" s="14">
        <f t="shared" si="49"/>
        <v>2.9334977252770678E-4</v>
      </c>
      <c r="O104" s="3">
        <f t="shared" si="32"/>
        <v>1.9745903891976724</v>
      </c>
      <c r="P104" s="3">
        <f t="shared" si="33"/>
        <v>0.98729519459883619</v>
      </c>
      <c r="Q104" s="38">
        <f t="shared" si="43"/>
        <v>0.19745903891976724</v>
      </c>
      <c r="R104" s="38">
        <f t="shared" si="34"/>
        <v>0.98729519459883619</v>
      </c>
      <c r="S104" s="38">
        <f t="shared" si="44"/>
        <v>1710000.9872951945</v>
      </c>
      <c r="T104" s="38">
        <f t="shared" si="45"/>
        <v>0.21325566170807495</v>
      </c>
      <c r="U104" s="39">
        <f t="shared" si="46"/>
        <v>0.10799994919185557</v>
      </c>
      <c r="V104" s="38">
        <f t="shared" si="35"/>
        <v>3.9491807783953448E-2</v>
      </c>
      <c r="W104" s="3">
        <f t="shared" si="36"/>
        <v>0</v>
      </c>
      <c r="X104" s="3">
        <f t="shared" si="37"/>
        <v>7.8983615567906895E-3</v>
      </c>
      <c r="Y104" s="3">
        <f t="shared" si="55"/>
        <v>16722.911624468477</v>
      </c>
      <c r="Z104" s="3">
        <f t="shared" si="55"/>
        <v>8361.4558122342387</v>
      </c>
      <c r="AA104" s="3">
        <f t="shared" si="50"/>
        <v>174428361.45581219</v>
      </c>
      <c r="AB104" s="3">
        <f t="shared" si="51"/>
        <v>1805.8546293762347</v>
      </c>
      <c r="AC104" s="3">
        <f t="shared" si="52"/>
        <v>334.45823248936972</v>
      </c>
      <c r="AD104" s="3">
        <f t="shared" si="53"/>
        <v>66.891646497873921</v>
      </c>
    </row>
    <row r="105" spans="5:30" x14ac:dyDescent="0.55000000000000004">
      <c r="E105">
        <v>103</v>
      </c>
      <c r="F105">
        <f t="shared" si="38"/>
        <v>307.5</v>
      </c>
      <c r="G105">
        <f t="shared" si="39"/>
        <v>5.8932238193018485</v>
      </c>
      <c r="H105" s="15">
        <f t="shared" si="30"/>
        <v>0</v>
      </c>
      <c r="I105" s="14">
        <f t="shared" si="40"/>
        <v>0</v>
      </c>
      <c r="J105" s="14">
        <f t="shared" si="41"/>
        <v>0.99970658305684035</v>
      </c>
      <c r="K105" s="14">
        <f t="shared" si="48"/>
        <v>3.252869529291047E-8</v>
      </c>
      <c r="L105" s="14" t="str">
        <f t="shared" si="42"/>
        <v>Approaching elimination</v>
      </c>
      <c r="M105" s="14">
        <f t="shared" si="31"/>
        <v>3.5130975397316804E-9</v>
      </c>
      <c r="N105" s="14">
        <f t="shared" si="49"/>
        <v>2.9338441446435937E-4</v>
      </c>
      <c r="O105" s="3">
        <f t="shared" si="32"/>
        <v>1.8541356316958968</v>
      </c>
      <c r="P105" s="3">
        <f t="shared" si="33"/>
        <v>0.9270678158479484</v>
      </c>
      <c r="Q105" s="38">
        <f t="shared" si="43"/>
        <v>0.18541356316958968</v>
      </c>
      <c r="R105" s="38">
        <f t="shared" si="34"/>
        <v>0.9270678158479484</v>
      </c>
      <c r="S105" s="38">
        <f t="shared" si="44"/>
        <v>1710000.9270678158</v>
      </c>
      <c r="T105" s="38">
        <f t="shared" si="45"/>
        <v>0.20024655976470576</v>
      </c>
      <c r="U105" s="39">
        <f t="shared" si="46"/>
        <v>0.10799995229127278</v>
      </c>
      <c r="V105" s="38">
        <f t="shared" si="35"/>
        <v>3.7082712633917936E-2</v>
      </c>
      <c r="W105" s="3">
        <f t="shared" si="36"/>
        <v>0</v>
      </c>
      <c r="X105" s="3">
        <f t="shared" si="37"/>
        <v>7.4165425267835872E-3</v>
      </c>
      <c r="Y105" s="3">
        <f t="shared" si="55"/>
        <v>16724.765760100174</v>
      </c>
      <c r="Z105" s="3">
        <f t="shared" si="55"/>
        <v>8362.3828800500869</v>
      </c>
      <c r="AA105" s="3">
        <f t="shared" si="50"/>
        <v>176138362.38288</v>
      </c>
      <c r="AB105" s="3">
        <f t="shared" si="51"/>
        <v>1806.0548759359995</v>
      </c>
      <c r="AC105" s="3">
        <f t="shared" si="52"/>
        <v>334.49531520200367</v>
      </c>
      <c r="AD105" s="3">
        <f t="shared" si="53"/>
        <v>66.899063040400705</v>
      </c>
    </row>
    <row r="106" spans="5:30" x14ac:dyDescent="0.55000000000000004">
      <c r="E106">
        <v>104</v>
      </c>
      <c r="F106">
        <f t="shared" si="38"/>
        <v>310.5</v>
      </c>
      <c r="G106">
        <f t="shared" si="39"/>
        <v>5.9507186858316219</v>
      </c>
      <c r="H106" s="15">
        <f t="shared" si="30"/>
        <v>0</v>
      </c>
      <c r="I106" s="14">
        <f t="shared" si="40"/>
        <v>0</v>
      </c>
      <c r="J106" s="14">
        <f t="shared" si="41"/>
        <v>0.99970655251247464</v>
      </c>
      <c r="K106" s="14">
        <f t="shared" si="48"/>
        <v>3.0544365703377707E-8</v>
      </c>
      <c r="L106" s="14" t="str">
        <f t="shared" si="42"/>
        <v>Approaching elimination</v>
      </c>
      <c r="M106" s="14">
        <f t="shared" si="31"/>
        <v>3.2987901276266839E-9</v>
      </c>
      <c r="N106" s="14">
        <f t="shared" si="49"/>
        <v>2.9341694315965228E-4</v>
      </c>
      <c r="O106" s="3">
        <f t="shared" si="32"/>
        <v>1.7410288450925293</v>
      </c>
      <c r="P106" s="3">
        <f t="shared" si="33"/>
        <v>0.87051442254626465</v>
      </c>
      <c r="Q106" s="38">
        <f t="shared" si="43"/>
        <v>0.17410288450925293</v>
      </c>
      <c r="R106" s="38">
        <f t="shared" si="34"/>
        <v>0.87051442254626465</v>
      </c>
      <c r="S106" s="38">
        <f t="shared" si="44"/>
        <v>1710000.8705144227</v>
      </c>
      <c r="T106" s="38">
        <f t="shared" si="45"/>
        <v>0.18803103727472098</v>
      </c>
      <c r="U106" s="39">
        <f t="shared" si="46"/>
        <v>0.10799995520161977</v>
      </c>
      <c r="V106" s="38">
        <f t="shared" si="35"/>
        <v>3.4820576901850586E-2</v>
      </c>
      <c r="W106" s="3">
        <f t="shared" si="36"/>
        <v>0</v>
      </c>
      <c r="X106" s="3">
        <f t="shared" si="37"/>
        <v>6.9641153803701172E-3</v>
      </c>
      <c r="Y106" s="3">
        <f t="shared" si="55"/>
        <v>16726.506788945266</v>
      </c>
      <c r="Z106" s="3">
        <f t="shared" si="55"/>
        <v>8363.2533944726329</v>
      </c>
      <c r="AA106" s="3">
        <f t="shared" si="50"/>
        <v>177848363.25339442</v>
      </c>
      <c r="AB106" s="3">
        <f t="shared" si="51"/>
        <v>1806.2429069732741</v>
      </c>
      <c r="AC106" s="3">
        <f t="shared" si="52"/>
        <v>334.5301357789055</v>
      </c>
      <c r="AD106" s="3">
        <f t="shared" si="53"/>
        <v>66.906027155781075</v>
      </c>
    </row>
    <row r="107" spans="5:30" x14ac:dyDescent="0.55000000000000004">
      <c r="E107">
        <v>105</v>
      </c>
      <c r="F107">
        <f t="shared" si="38"/>
        <v>313.5</v>
      </c>
      <c r="G107">
        <f t="shared" si="39"/>
        <v>6.0082135523613962</v>
      </c>
      <c r="H107" s="15">
        <f t="shared" si="30"/>
        <v>0</v>
      </c>
      <c r="I107" s="14">
        <f t="shared" si="40"/>
        <v>0</v>
      </c>
      <c r="J107" s="14">
        <f t="shared" si="41"/>
        <v>0.99970652383139058</v>
      </c>
      <c r="K107" s="14">
        <f t="shared" si="48"/>
        <v>2.8681084063286733E-8</v>
      </c>
      <c r="L107" s="14" t="str">
        <f t="shared" si="42"/>
        <v>Approaching elimination</v>
      </c>
      <c r="M107" s="14">
        <f t="shared" si="31"/>
        <v>3.0975558723488222E-9</v>
      </c>
      <c r="N107" s="14">
        <f t="shared" si="49"/>
        <v>2.9344748752535565E-4</v>
      </c>
      <c r="O107" s="3">
        <f t="shared" si="32"/>
        <v>1.6348217916073438</v>
      </c>
      <c r="P107" s="3">
        <f t="shared" si="33"/>
        <v>0.81741089580367188</v>
      </c>
      <c r="Q107" s="38">
        <f t="shared" si="43"/>
        <v>0.16348217916073438</v>
      </c>
      <c r="R107" s="38">
        <f t="shared" si="34"/>
        <v>0.81741089580367188</v>
      </c>
      <c r="S107" s="38">
        <f t="shared" si="44"/>
        <v>1710000.8174108958</v>
      </c>
      <c r="T107" s="38">
        <f t="shared" si="45"/>
        <v>0.17656068472388287</v>
      </c>
      <c r="U107" s="39">
        <f t="shared" si="46"/>
        <v>0.10799995793443015</v>
      </c>
      <c r="V107" s="38">
        <f t="shared" si="35"/>
        <v>3.2696435832146875E-2</v>
      </c>
      <c r="W107" s="3">
        <f t="shared" si="36"/>
        <v>0</v>
      </c>
      <c r="X107" s="3">
        <f t="shared" si="37"/>
        <v>6.539287166429375E-3</v>
      </c>
      <c r="Y107" s="3">
        <f t="shared" si="55"/>
        <v>16728.141610736871</v>
      </c>
      <c r="Z107" s="3">
        <f t="shared" si="55"/>
        <v>8364.0708053684357</v>
      </c>
      <c r="AA107" s="3">
        <f t="shared" si="50"/>
        <v>179558364.07080531</v>
      </c>
      <c r="AB107" s="3">
        <f t="shared" si="51"/>
        <v>1806.419467657998</v>
      </c>
      <c r="AC107" s="3">
        <f t="shared" si="52"/>
        <v>334.56283221473763</v>
      </c>
      <c r="AD107" s="3">
        <f t="shared" si="53"/>
        <v>66.912566442947508</v>
      </c>
    </row>
    <row r="108" spans="5:30" x14ac:dyDescent="0.55000000000000004">
      <c r="E108">
        <v>106</v>
      </c>
      <c r="F108">
        <f t="shared" si="38"/>
        <v>316.5</v>
      </c>
      <c r="G108">
        <f t="shared" si="39"/>
        <v>6.0657084188911705</v>
      </c>
      <c r="H108" s="15">
        <f t="shared" si="30"/>
        <v>0</v>
      </c>
      <c r="I108" s="14">
        <f t="shared" si="40"/>
        <v>0</v>
      </c>
      <c r="J108" s="14">
        <f t="shared" si="41"/>
        <v>0.99970649689992419</v>
      </c>
      <c r="K108" s="14">
        <f t="shared" si="48"/>
        <v>2.6931466390323067E-8</v>
      </c>
      <c r="L108" s="14" t="str">
        <f t="shared" si="42"/>
        <v>Approaching elimination</v>
      </c>
      <c r="M108" s="14">
        <f t="shared" si="31"/>
        <v>2.9085973063763421E-9</v>
      </c>
      <c r="N108" s="14">
        <f t="shared" si="49"/>
        <v>2.9347616860941894E-4</v>
      </c>
      <c r="O108" s="3">
        <f t="shared" si="32"/>
        <v>1.5350935842484148</v>
      </c>
      <c r="P108" s="3">
        <f t="shared" si="33"/>
        <v>0.7675467921242074</v>
      </c>
      <c r="Q108" s="38">
        <f t="shared" si="43"/>
        <v>0.15350935842484148</v>
      </c>
      <c r="R108" s="38">
        <f t="shared" si="34"/>
        <v>0.7675467921242074</v>
      </c>
      <c r="S108" s="38">
        <f t="shared" si="44"/>
        <v>1710000.767546792</v>
      </c>
      <c r="T108" s="38">
        <f t="shared" si="45"/>
        <v>0.1657900464634515</v>
      </c>
      <c r="U108" s="39">
        <f t="shared" si="46"/>
        <v>0.1079999605005337</v>
      </c>
      <c r="V108" s="38">
        <f t="shared" si="35"/>
        <v>3.0701871684968296E-2</v>
      </c>
      <c r="W108" s="3">
        <f t="shared" si="36"/>
        <v>0</v>
      </c>
      <c r="X108" s="3">
        <f t="shared" si="37"/>
        <v>6.1403743369936592E-3</v>
      </c>
      <c r="Y108" s="3">
        <f t="shared" si="55"/>
        <v>16729.676704321118</v>
      </c>
      <c r="Z108" s="3">
        <f t="shared" si="55"/>
        <v>8364.8383521605592</v>
      </c>
      <c r="AA108" s="3">
        <f t="shared" si="50"/>
        <v>181268364.83835211</v>
      </c>
      <c r="AB108" s="3">
        <f t="shared" si="51"/>
        <v>1806.5852577044614</v>
      </c>
      <c r="AC108" s="3">
        <f t="shared" si="52"/>
        <v>334.59353408642261</v>
      </c>
      <c r="AD108" s="3">
        <f t="shared" si="53"/>
        <v>66.918706817284502</v>
      </c>
    </row>
    <row r="109" spans="5:30" x14ac:dyDescent="0.55000000000000004">
      <c r="E109">
        <v>107</v>
      </c>
      <c r="F109">
        <f t="shared" si="38"/>
        <v>319.5</v>
      </c>
      <c r="G109">
        <f t="shared" si="39"/>
        <v>6.1232032854209448</v>
      </c>
      <c r="H109" s="15">
        <f t="shared" si="30"/>
        <v>0</v>
      </c>
      <c r="I109" s="14">
        <f t="shared" si="40"/>
        <v>0</v>
      </c>
      <c r="J109" s="14">
        <f t="shared" si="41"/>
        <v>0.99970647161134529</v>
      </c>
      <c r="K109" s="14">
        <f t="shared" si="48"/>
        <v>2.5288578897608716E-8</v>
      </c>
      <c r="L109" s="14" t="str">
        <f t="shared" si="42"/>
        <v>Approaching elimination</v>
      </c>
      <c r="M109" s="14">
        <f t="shared" si="31"/>
        <v>2.7311655829908766E-9</v>
      </c>
      <c r="N109" s="14">
        <f t="shared" si="49"/>
        <v>2.9350310007580926E-4</v>
      </c>
      <c r="O109" s="3">
        <f t="shared" si="32"/>
        <v>1.4414489971636968</v>
      </c>
      <c r="P109" s="3">
        <f t="shared" si="33"/>
        <v>0.72072449858184839</v>
      </c>
      <c r="Q109" s="38">
        <f t="shared" si="43"/>
        <v>0.14414489971636968</v>
      </c>
      <c r="R109" s="38">
        <f t="shared" si="34"/>
        <v>0.72072449858184839</v>
      </c>
      <c r="S109" s="38">
        <f t="shared" si="44"/>
        <v>1710000.7207244986</v>
      </c>
      <c r="T109" s="38">
        <f t="shared" si="45"/>
        <v>0.15567643823047997</v>
      </c>
      <c r="U109" s="39">
        <f t="shared" si="46"/>
        <v>0.10799996291009992</v>
      </c>
      <c r="V109" s="38">
        <f t="shared" si="35"/>
        <v>2.8828979943273936E-2</v>
      </c>
      <c r="W109" s="3">
        <f t="shared" si="36"/>
        <v>0</v>
      </c>
      <c r="X109" s="3">
        <f t="shared" si="37"/>
        <v>5.7657959886547872E-3</v>
      </c>
      <c r="Y109" s="3">
        <f t="shared" si="55"/>
        <v>16731.118153318283</v>
      </c>
      <c r="Z109" s="3">
        <f t="shared" si="55"/>
        <v>8365.5590766591413</v>
      </c>
      <c r="AA109" s="3">
        <f t="shared" si="50"/>
        <v>182978365.55907661</v>
      </c>
      <c r="AB109" s="3">
        <f t="shared" si="51"/>
        <v>1806.7409341426919</v>
      </c>
      <c r="AC109" s="3">
        <f t="shared" si="52"/>
        <v>334.62236306636589</v>
      </c>
      <c r="AD109" s="3">
        <f t="shared" si="53"/>
        <v>66.924472613273153</v>
      </c>
    </row>
    <row r="110" spans="5:30" x14ac:dyDescent="0.55000000000000004">
      <c r="E110">
        <v>108</v>
      </c>
      <c r="F110">
        <f t="shared" si="38"/>
        <v>322.5</v>
      </c>
      <c r="G110">
        <f t="shared" si="39"/>
        <v>6.1806981519507183</v>
      </c>
      <c r="H110" s="15">
        <f t="shared" si="30"/>
        <v>0</v>
      </c>
      <c r="I110" s="14">
        <f t="shared" si="40"/>
        <v>0</v>
      </c>
      <c r="J110" s="14">
        <f t="shared" si="41"/>
        <v>0.99970644786543417</v>
      </c>
      <c r="K110" s="14">
        <f t="shared" si="48"/>
        <v>2.3745911126304975E-8</v>
      </c>
      <c r="L110" s="14" t="str">
        <f t="shared" si="42"/>
        <v>Approaching elimination</v>
      </c>
      <c r="M110" s="14">
        <f t="shared" si="31"/>
        <v>2.5645575746344314E-9</v>
      </c>
      <c r="N110" s="14">
        <f t="shared" si="49"/>
        <v>2.9352838865470687E-4</v>
      </c>
      <c r="O110" s="3">
        <f t="shared" si="32"/>
        <v>1.3535169341993836</v>
      </c>
      <c r="P110" s="3">
        <f t="shared" si="33"/>
        <v>0.67675846709969179</v>
      </c>
      <c r="Q110" s="38">
        <f t="shared" si="43"/>
        <v>0.13535169341993836</v>
      </c>
      <c r="R110" s="38">
        <f t="shared" si="34"/>
        <v>0.67675846709969179</v>
      </c>
      <c r="S110" s="38">
        <f t="shared" si="44"/>
        <v>1710000.676758467</v>
      </c>
      <c r="T110" s="38">
        <f t="shared" si="45"/>
        <v>0.1461797817541626</v>
      </c>
      <c r="U110" s="39">
        <f t="shared" si="46"/>
        <v>0.10799996517267746</v>
      </c>
      <c r="V110" s="38">
        <f t="shared" si="35"/>
        <v>2.7070338683987671E-2</v>
      </c>
      <c r="W110" s="3">
        <f t="shared" si="36"/>
        <v>0</v>
      </c>
      <c r="X110" s="3">
        <f t="shared" si="37"/>
        <v>5.4140677367975343E-3</v>
      </c>
      <c r="Y110" s="3">
        <f t="shared" si="55"/>
        <v>16732.471670252482</v>
      </c>
      <c r="Z110" s="3">
        <f t="shared" si="55"/>
        <v>8366.235835126241</v>
      </c>
      <c r="AA110" s="3">
        <f t="shared" si="50"/>
        <v>184688366.23583508</v>
      </c>
      <c r="AB110" s="3">
        <f t="shared" si="51"/>
        <v>1806.8871139244461</v>
      </c>
      <c r="AC110" s="3">
        <f t="shared" si="52"/>
        <v>334.64943340504988</v>
      </c>
      <c r="AD110" s="3">
        <f t="shared" si="53"/>
        <v>66.929886681009947</v>
      </c>
    </row>
    <row r="111" spans="5:30" x14ac:dyDescent="0.55000000000000004">
      <c r="E111">
        <v>109</v>
      </c>
      <c r="F111">
        <f t="shared" si="38"/>
        <v>325.5</v>
      </c>
      <c r="G111">
        <f t="shared" si="39"/>
        <v>6.2381930184804926</v>
      </c>
      <c r="H111" s="15">
        <f t="shared" si="30"/>
        <v>0</v>
      </c>
      <c r="I111" s="14">
        <f t="shared" si="40"/>
        <v>0</v>
      </c>
      <c r="J111" s="14">
        <f t="shared" si="41"/>
        <v>0.99970642556808464</v>
      </c>
      <c r="K111" s="14">
        <f t="shared" si="48"/>
        <v>2.2297349522304444E-8</v>
      </c>
      <c r="L111" s="14" t="str">
        <f t="shared" si="42"/>
        <v>Approaching elimination</v>
      </c>
      <c r="M111" s="14">
        <f t="shared" si="31"/>
        <v>2.4081130192238503E-9</v>
      </c>
      <c r="N111" s="14">
        <f t="shared" si="49"/>
        <v>2.9355213456583318E-4</v>
      </c>
      <c r="O111" s="3">
        <f t="shared" si="32"/>
        <v>1.2709489227713533</v>
      </c>
      <c r="P111" s="3">
        <f t="shared" si="33"/>
        <v>0.63547446138567665</v>
      </c>
      <c r="Q111" s="38">
        <f t="shared" si="43"/>
        <v>0.12709489227713533</v>
      </c>
      <c r="R111" s="38">
        <f t="shared" si="34"/>
        <v>0.63547446138567665</v>
      </c>
      <c r="S111" s="38">
        <f t="shared" si="44"/>
        <v>1710000.6354744614</v>
      </c>
      <c r="T111" s="38">
        <f t="shared" si="45"/>
        <v>0.13726244209575947</v>
      </c>
      <c r="U111" s="39">
        <f t="shared" si="46"/>
        <v>0.10799996729723284</v>
      </c>
      <c r="V111" s="38">
        <f t="shared" si="35"/>
        <v>2.5418978455427066E-2</v>
      </c>
      <c r="W111" s="3">
        <f t="shared" si="36"/>
        <v>0</v>
      </c>
      <c r="X111" s="3">
        <f t="shared" si="37"/>
        <v>5.0837956910854132E-3</v>
      </c>
      <c r="Y111" s="3">
        <f t="shared" si="55"/>
        <v>16733.742619175253</v>
      </c>
      <c r="Z111" s="3">
        <f t="shared" si="55"/>
        <v>8366.8713095876265</v>
      </c>
      <c r="AA111" s="3">
        <f t="shared" si="50"/>
        <v>186398366.87130955</v>
      </c>
      <c r="AB111" s="3">
        <f t="shared" si="51"/>
        <v>1807.0243763665419</v>
      </c>
      <c r="AC111" s="3">
        <f t="shared" si="52"/>
        <v>334.67485238350531</v>
      </c>
      <c r="AD111" s="3">
        <f t="shared" si="53"/>
        <v>66.934970476701039</v>
      </c>
    </row>
    <row r="112" spans="5:30" x14ac:dyDescent="0.55000000000000004">
      <c r="E112">
        <v>110</v>
      </c>
      <c r="F112">
        <f t="shared" si="38"/>
        <v>328.5</v>
      </c>
      <c r="G112">
        <f t="shared" si="39"/>
        <v>6.2956878850102669</v>
      </c>
      <c r="H112" s="15">
        <f t="shared" si="30"/>
        <v>0</v>
      </c>
      <c r="I112" s="14">
        <f t="shared" si="40"/>
        <v>0</v>
      </c>
      <c r="J112" s="14">
        <f t="shared" si="41"/>
        <v>0.9997064046309313</v>
      </c>
      <c r="K112" s="14">
        <f t="shared" si="48"/>
        <v>2.093715334439139E-8</v>
      </c>
      <c r="L112" s="14" t="str">
        <f t="shared" si="42"/>
        <v>Approaching elimination</v>
      </c>
      <c r="M112" s="14">
        <f t="shared" si="31"/>
        <v>2.2612119182600555E-9</v>
      </c>
      <c r="N112" s="14">
        <f t="shared" si="49"/>
        <v>2.9357443191535548E-4</v>
      </c>
      <c r="O112" s="3">
        <f t="shared" si="32"/>
        <v>1.1934177406303093</v>
      </c>
      <c r="P112" s="3">
        <f t="shared" si="33"/>
        <v>0.59670887031515463</v>
      </c>
      <c r="Q112" s="38">
        <f t="shared" si="43"/>
        <v>0.11934177406303093</v>
      </c>
      <c r="R112" s="38">
        <f t="shared" si="34"/>
        <v>0.59670887031515463</v>
      </c>
      <c r="S112" s="38">
        <f t="shared" si="44"/>
        <v>1710000.5967088703</v>
      </c>
      <c r="T112" s="38">
        <f t="shared" si="45"/>
        <v>0.12888907934082316</v>
      </c>
      <c r="U112" s="39">
        <f t="shared" si="46"/>
        <v>0.1079999692921858</v>
      </c>
      <c r="V112" s="38">
        <f t="shared" si="35"/>
        <v>2.3868354812606185E-2</v>
      </c>
      <c r="W112" s="3">
        <f t="shared" si="36"/>
        <v>0</v>
      </c>
      <c r="X112" s="3">
        <f t="shared" si="37"/>
        <v>4.773670962521237E-3</v>
      </c>
      <c r="Y112" s="3">
        <f t="shared" si="55"/>
        <v>16734.936036915882</v>
      </c>
      <c r="Z112" s="3">
        <f t="shared" si="55"/>
        <v>8367.4680184579411</v>
      </c>
      <c r="AA112" s="3">
        <f t="shared" si="50"/>
        <v>188108367.46801841</v>
      </c>
      <c r="AB112" s="3">
        <f t="shared" si="51"/>
        <v>1807.1532654458827</v>
      </c>
      <c r="AC112" s="3">
        <f t="shared" si="52"/>
        <v>334.69872073831789</v>
      </c>
      <c r="AD112" s="3">
        <f t="shared" si="53"/>
        <v>66.939744147663561</v>
      </c>
    </row>
    <row r="113" spans="5:30" x14ac:dyDescent="0.55000000000000004">
      <c r="E113">
        <v>111</v>
      </c>
      <c r="F113">
        <f t="shared" si="38"/>
        <v>331.5</v>
      </c>
      <c r="G113">
        <f t="shared" si="39"/>
        <v>6.3531827515400412</v>
      </c>
      <c r="H113" s="15">
        <f t="shared" si="30"/>
        <v>0</v>
      </c>
      <c r="I113" s="14">
        <f t="shared" si="40"/>
        <v>0</v>
      </c>
      <c r="J113" s="14">
        <f t="shared" si="41"/>
        <v>0.99970638497099906</v>
      </c>
      <c r="K113" s="14">
        <f t="shared" si="48"/>
        <v>1.9659932237736655E-8</v>
      </c>
      <c r="L113" s="14" t="str">
        <f t="shared" si="42"/>
        <v>Approaching elimination</v>
      </c>
      <c r="M113" s="14">
        <f t="shared" si="31"/>
        <v>2.1232721147901057E-9</v>
      </c>
      <c r="N113" s="14">
        <f t="shared" si="49"/>
        <v>2.9359536906869987E-4</v>
      </c>
      <c r="O113" s="3">
        <f t="shared" si="32"/>
        <v>1.1206161375509893</v>
      </c>
      <c r="P113" s="3">
        <f t="shared" si="33"/>
        <v>0.56030806877549466</v>
      </c>
      <c r="Q113" s="38">
        <f t="shared" si="43"/>
        <v>0.11206161375509893</v>
      </c>
      <c r="R113" s="38">
        <f t="shared" si="34"/>
        <v>0.56030806877549466</v>
      </c>
      <c r="S113" s="38">
        <f t="shared" si="44"/>
        <v>1710000.5603080688</v>
      </c>
      <c r="T113" s="38">
        <f t="shared" si="45"/>
        <v>0.12102651054303602</v>
      </c>
      <c r="U113" s="39">
        <f t="shared" si="46"/>
        <v>0.10799997116544217</v>
      </c>
      <c r="V113" s="38">
        <f t="shared" si="35"/>
        <v>2.2412322751019786E-2</v>
      </c>
      <c r="W113" s="3">
        <f t="shared" si="36"/>
        <v>0</v>
      </c>
      <c r="X113" s="3">
        <f t="shared" si="37"/>
        <v>4.4824645502039573E-3</v>
      </c>
      <c r="Y113" s="3">
        <f t="shared" si="55"/>
        <v>16736.056653053434</v>
      </c>
      <c r="Z113" s="3">
        <f t="shared" si="55"/>
        <v>8368.0283265267171</v>
      </c>
      <c r="AA113" s="3">
        <f t="shared" si="50"/>
        <v>189818368.02832648</v>
      </c>
      <c r="AB113" s="3">
        <f t="shared" si="51"/>
        <v>1807.2742919564257</v>
      </c>
      <c r="AC113" s="3">
        <f t="shared" si="52"/>
        <v>334.72113306106888</v>
      </c>
      <c r="AD113" s="3">
        <f t="shared" si="53"/>
        <v>66.944226612213768</v>
      </c>
    </row>
    <row r="114" spans="5:30" x14ac:dyDescent="0.55000000000000004">
      <c r="E114">
        <v>112</v>
      </c>
      <c r="F114">
        <f t="shared" si="38"/>
        <v>334.5</v>
      </c>
      <c r="G114">
        <f t="shared" si="39"/>
        <v>6.4106776180698155</v>
      </c>
      <c r="H114" s="15">
        <f t="shared" si="30"/>
        <v>0</v>
      </c>
      <c r="I114" s="14">
        <f t="shared" si="40"/>
        <v>0</v>
      </c>
      <c r="J114" s="14">
        <f t="shared" si="41"/>
        <v>0.99970636651037459</v>
      </c>
      <c r="K114" s="14">
        <f t="shared" si="48"/>
        <v>1.8460624473526366E-8</v>
      </c>
      <c r="L114" s="14" t="str">
        <f t="shared" si="42"/>
        <v>Approaching elimination</v>
      </c>
      <c r="M114" s="14">
        <f t="shared" si="31"/>
        <v>1.9937469433088392E-9</v>
      </c>
      <c r="N114" s="14">
        <f t="shared" si="49"/>
        <v>2.9361502900093761E-4</v>
      </c>
      <c r="O114" s="3">
        <f t="shared" si="32"/>
        <v>1.0522555949910029</v>
      </c>
      <c r="P114" s="3">
        <f t="shared" si="33"/>
        <v>0.52612779749550143</v>
      </c>
      <c r="Q114" s="38">
        <f t="shared" si="43"/>
        <v>0.10522555949910029</v>
      </c>
      <c r="R114" s="38">
        <f t="shared" si="34"/>
        <v>0.52612779749550143</v>
      </c>
      <c r="S114" s="38">
        <f t="shared" si="44"/>
        <v>1710000.5261277976</v>
      </c>
      <c r="T114" s="38">
        <f t="shared" si="45"/>
        <v>0.11364357576860384</v>
      </c>
      <c r="U114" s="39">
        <f t="shared" si="46"/>
        <v>0.10799997292442577</v>
      </c>
      <c r="V114" s="38">
        <f t="shared" si="35"/>
        <v>2.1045111899820057E-2</v>
      </c>
      <c r="W114" s="3">
        <f t="shared" si="36"/>
        <v>0</v>
      </c>
      <c r="X114" s="3">
        <f t="shared" si="37"/>
        <v>4.2090223799640114E-3</v>
      </c>
      <c r="Y114" s="3">
        <f t="shared" si="55"/>
        <v>16737.108908648424</v>
      </c>
      <c r="Z114" s="3">
        <f t="shared" si="55"/>
        <v>8368.5544543242122</v>
      </c>
      <c r="AA114" s="3">
        <f t="shared" si="50"/>
        <v>191528368.55445427</v>
      </c>
      <c r="AB114" s="3">
        <f t="shared" si="51"/>
        <v>1807.3879355321942</v>
      </c>
      <c r="AC114" s="3">
        <f t="shared" si="52"/>
        <v>334.74217817296869</v>
      </c>
      <c r="AD114" s="3">
        <f t="shared" si="53"/>
        <v>66.948435634593736</v>
      </c>
    </row>
    <row r="115" spans="5:30" x14ac:dyDescent="0.55000000000000004">
      <c r="E115">
        <v>113</v>
      </c>
      <c r="F115">
        <f t="shared" si="38"/>
        <v>337.5</v>
      </c>
      <c r="G115">
        <f t="shared" si="39"/>
        <v>6.4681724845995889</v>
      </c>
      <c r="H115" s="15">
        <f t="shared" si="30"/>
        <v>0</v>
      </c>
      <c r="I115" s="14">
        <f t="shared" si="40"/>
        <v>0</v>
      </c>
      <c r="J115" s="14">
        <f t="shared" si="41"/>
        <v>0.99970634917589718</v>
      </c>
      <c r="K115" s="14">
        <f t="shared" si="48"/>
        <v>1.7334477409036708E-8</v>
      </c>
      <c r="L115" s="14" t="str">
        <f t="shared" si="42"/>
        <v>Possibly eliminated</v>
      </c>
      <c r="M115" s="14">
        <f t="shared" si="31"/>
        <v>1.8721231194660679E-9</v>
      </c>
      <c r="N115" s="14">
        <f t="shared" si="49"/>
        <v>2.9363348962541114E-4</v>
      </c>
      <c r="O115" s="3">
        <f t="shared" si="32"/>
        <v>0.98806521231509237</v>
      </c>
      <c r="P115" s="3">
        <f t="shared" si="33"/>
        <v>0.49403260615754618</v>
      </c>
      <c r="Q115" s="38">
        <f t="shared" si="43"/>
        <v>9.8806521231509237E-2</v>
      </c>
      <c r="R115" s="38">
        <f t="shared" si="34"/>
        <v>0.49403260615754618</v>
      </c>
      <c r="S115" s="38">
        <f t="shared" si="44"/>
        <v>1710000.4940326062</v>
      </c>
      <c r="T115" s="38">
        <f t="shared" si="45"/>
        <v>0.10671101780956588</v>
      </c>
      <c r="U115" s="39">
        <f t="shared" si="46"/>
        <v>0.10799997457610713</v>
      </c>
      <c r="V115" s="38">
        <f t="shared" si="35"/>
        <v>1.9761304246301847E-2</v>
      </c>
      <c r="W115" s="3">
        <f t="shared" si="36"/>
        <v>0</v>
      </c>
      <c r="X115" s="3">
        <f t="shared" si="37"/>
        <v>3.9522608492603695E-3</v>
      </c>
      <c r="Y115" s="3">
        <f t="shared" si="55"/>
        <v>16738.096973860738</v>
      </c>
      <c r="Z115" s="3">
        <f t="shared" si="55"/>
        <v>8369.0484869303691</v>
      </c>
      <c r="AA115" s="3">
        <f t="shared" si="50"/>
        <v>193238369.04848686</v>
      </c>
      <c r="AB115" s="3">
        <f t="shared" si="51"/>
        <v>1807.4946465500038</v>
      </c>
      <c r="AC115" s="3">
        <f t="shared" si="52"/>
        <v>334.76193947721498</v>
      </c>
      <c r="AD115" s="3">
        <f t="shared" si="53"/>
        <v>66.952387895442996</v>
      </c>
    </row>
    <row r="116" spans="5:30" x14ac:dyDescent="0.55000000000000004">
      <c r="E116">
        <v>114</v>
      </c>
      <c r="F116">
        <f t="shared" si="38"/>
        <v>340.5</v>
      </c>
      <c r="G116">
        <f t="shared" si="39"/>
        <v>6.5256673511293632</v>
      </c>
      <c r="H116" s="15">
        <f t="shared" si="30"/>
        <v>0</v>
      </c>
      <c r="I116" s="14">
        <f t="shared" si="40"/>
        <v>0</v>
      </c>
      <c r="J116" s="14">
        <f t="shared" si="41"/>
        <v>0.99970633289886923</v>
      </c>
      <c r="K116" s="14">
        <f t="shared" si="48"/>
        <v>1.6277027947708689E-8</v>
      </c>
      <c r="L116" s="14" t="str">
        <f t="shared" si="42"/>
        <v>Possibly eliminated</v>
      </c>
      <c r="M116" s="14">
        <f t="shared" si="31"/>
        <v>1.7579186297715734E-9</v>
      </c>
      <c r="N116" s="14">
        <f t="shared" si="49"/>
        <v>2.9365082410282017E-4</v>
      </c>
      <c r="O116" s="3">
        <f t="shared" si="32"/>
        <v>0.92779059301939526</v>
      </c>
      <c r="P116" s="3">
        <f t="shared" si="33"/>
        <v>0.46389529650969763</v>
      </c>
      <c r="Q116" s="38">
        <f t="shared" si="43"/>
        <v>9.2779059301939526E-2</v>
      </c>
      <c r="R116" s="38">
        <f t="shared" si="34"/>
        <v>0.46389529650969763</v>
      </c>
      <c r="S116" s="38">
        <f t="shared" si="44"/>
        <v>1710000.4638952964</v>
      </c>
      <c r="T116" s="38">
        <f t="shared" si="45"/>
        <v>0.10020136189697969</v>
      </c>
      <c r="U116" s="39">
        <f t="shared" si="46"/>
        <v>0.10799997612703215</v>
      </c>
      <c r="V116" s="38">
        <f t="shared" si="35"/>
        <v>1.8555811860387905E-2</v>
      </c>
      <c r="W116" s="3">
        <f t="shared" si="36"/>
        <v>0</v>
      </c>
      <c r="X116" s="3">
        <f t="shared" si="37"/>
        <v>3.711162372077581E-3</v>
      </c>
      <c r="Y116" s="3">
        <f t="shared" ref="Y116:Z131" si="56">O116+Y115</f>
        <v>16739.024764453759</v>
      </c>
      <c r="Z116" s="3">
        <f t="shared" si="56"/>
        <v>8369.5123822268797</v>
      </c>
      <c r="AA116" s="3">
        <f t="shared" si="50"/>
        <v>194948369.51238215</v>
      </c>
      <c r="AB116" s="3">
        <f t="shared" si="51"/>
        <v>1807.5948479119008</v>
      </c>
      <c r="AC116" s="3">
        <f t="shared" si="52"/>
        <v>334.78049528907536</v>
      </c>
      <c r="AD116" s="3">
        <f t="shared" si="53"/>
        <v>66.956099057815067</v>
      </c>
    </row>
    <row r="117" spans="5:30" x14ac:dyDescent="0.55000000000000004">
      <c r="E117">
        <v>115</v>
      </c>
      <c r="F117">
        <f t="shared" si="38"/>
        <v>343.5</v>
      </c>
      <c r="G117">
        <f t="shared" si="39"/>
        <v>6.5831622176591376</v>
      </c>
      <c r="H117" s="15">
        <f t="shared" si="30"/>
        <v>0</v>
      </c>
      <c r="I117" s="14">
        <f t="shared" si="40"/>
        <v>0</v>
      </c>
      <c r="J117" s="14">
        <f t="shared" si="41"/>
        <v>0.99970631761478379</v>
      </c>
      <c r="K117" s="14">
        <f t="shared" si="48"/>
        <v>1.5284085441713557E-8</v>
      </c>
      <c r="L117" s="14" t="str">
        <f t="shared" si="42"/>
        <v>Possibly eliminated</v>
      </c>
      <c r="M117" s="14">
        <f t="shared" si="31"/>
        <v>1.6506808850870254E-9</v>
      </c>
      <c r="N117" s="14">
        <f t="shared" si="49"/>
        <v>2.9366710113076788E-4</v>
      </c>
      <c r="O117" s="3">
        <f t="shared" si="32"/>
        <v>0.87119287017767277</v>
      </c>
      <c r="P117" s="3">
        <f t="shared" si="33"/>
        <v>0.43559643508883639</v>
      </c>
      <c r="Q117" s="38">
        <f t="shared" si="43"/>
        <v>8.7119287017767277E-2</v>
      </c>
      <c r="R117" s="38">
        <f t="shared" si="34"/>
        <v>0.43559643508883639</v>
      </c>
      <c r="S117" s="38">
        <f t="shared" si="44"/>
        <v>1710000.4355964351</v>
      </c>
      <c r="T117" s="38">
        <f t="shared" si="45"/>
        <v>9.4088810449960453E-2</v>
      </c>
      <c r="U117" s="39">
        <f t="shared" si="46"/>
        <v>0.10799997758334706</v>
      </c>
      <c r="V117" s="38">
        <f t="shared" si="35"/>
        <v>1.7423857403553455E-2</v>
      </c>
      <c r="W117" s="3">
        <f t="shared" si="36"/>
        <v>0</v>
      </c>
      <c r="X117" s="3">
        <f t="shared" si="37"/>
        <v>3.4847714807106911E-3</v>
      </c>
      <c r="Y117" s="3">
        <f t="shared" si="56"/>
        <v>16739.895957323937</v>
      </c>
      <c r="Z117" s="3">
        <f t="shared" si="56"/>
        <v>8369.9479786619686</v>
      </c>
      <c r="AA117" s="3">
        <f t="shared" si="50"/>
        <v>196658369.94797859</v>
      </c>
      <c r="AB117" s="3">
        <f t="shared" si="51"/>
        <v>1807.6889367223507</v>
      </c>
      <c r="AC117" s="3">
        <f t="shared" si="52"/>
        <v>334.79791914647893</v>
      </c>
      <c r="AD117" s="3">
        <f t="shared" si="53"/>
        <v>66.959583829295781</v>
      </c>
    </row>
    <row r="118" spans="5:30" x14ac:dyDescent="0.55000000000000004">
      <c r="E118">
        <v>116</v>
      </c>
      <c r="F118">
        <f t="shared" si="38"/>
        <v>346.5</v>
      </c>
      <c r="G118">
        <f t="shared" si="39"/>
        <v>6.6406570841889119</v>
      </c>
      <c r="H118" s="15">
        <f t="shared" si="30"/>
        <v>0</v>
      </c>
      <c r="I118" s="14">
        <f t="shared" si="40"/>
        <v>0</v>
      </c>
      <c r="J118" s="14">
        <f t="shared" si="41"/>
        <v>0.99970630326306886</v>
      </c>
      <c r="K118" s="14">
        <f t="shared" si="48"/>
        <v>1.4351714927585135E-8</v>
      </c>
      <c r="L118" s="14" t="str">
        <f t="shared" si="42"/>
        <v>Possibly eliminated</v>
      </c>
      <c r="M118" s="14">
        <f t="shared" si="31"/>
        <v>1.5499849100874088E-9</v>
      </c>
      <c r="N118" s="14">
        <f t="shared" si="49"/>
        <v>2.936823852162096E-4</v>
      </c>
      <c r="O118" s="3">
        <f t="shared" si="32"/>
        <v>0.81804775087235271</v>
      </c>
      <c r="P118" s="3">
        <f t="shared" si="33"/>
        <v>0.40902387543617635</v>
      </c>
      <c r="Q118" s="38">
        <f t="shared" si="43"/>
        <v>8.1804775087235271E-2</v>
      </c>
      <c r="R118" s="38">
        <f t="shared" si="34"/>
        <v>0.40902387543617635</v>
      </c>
      <c r="S118" s="38">
        <f t="shared" si="44"/>
        <v>1710000.4090238754</v>
      </c>
      <c r="T118" s="38">
        <f t="shared" si="45"/>
        <v>8.8349139874982302E-2</v>
      </c>
      <c r="U118" s="39">
        <f t="shared" si="46"/>
        <v>0.10799997895082314</v>
      </c>
      <c r="V118" s="38">
        <f t="shared" si="35"/>
        <v>1.6360955017447054E-2</v>
      </c>
      <c r="W118" s="3">
        <f t="shared" si="36"/>
        <v>0</v>
      </c>
      <c r="X118" s="3">
        <f t="shared" si="37"/>
        <v>3.2721910034894108E-3</v>
      </c>
      <c r="Y118" s="3">
        <f t="shared" si="56"/>
        <v>16740.714005074809</v>
      </c>
      <c r="Z118" s="3">
        <f t="shared" si="56"/>
        <v>8370.3570025374047</v>
      </c>
      <c r="AA118" s="3">
        <f t="shared" si="50"/>
        <v>198368370.35700247</v>
      </c>
      <c r="AB118" s="3">
        <f t="shared" si="51"/>
        <v>1807.7772858622257</v>
      </c>
      <c r="AC118" s="3">
        <f t="shared" si="52"/>
        <v>334.81428010149637</v>
      </c>
      <c r="AD118" s="3">
        <f t="shared" si="53"/>
        <v>66.96285602029927</v>
      </c>
    </row>
    <row r="119" spans="5:30" x14ac:dyDescent="0.55000000000000004">
      <c r="E119">
        <v>117</v>
      </c>
      <c r="F119">
        <f t="shared" si="38"/>
        <v>349.5</v>
      </c>
      <c r="G119">
        <f t="shared" si="39"/>
        <v>6.6981519507186862</v>
      </c>
      <c r="H119" s="15">
        <f t="shared" si="30"/>
        <v>0</v>
      </c>
      <c r="I119" s="14">
        <f t="shared" si="40"/>
        <v>0</v>
      </c>
      <c r="J119" s="14">
        <f t="shared" si="41"/>
        <v>0.99970628978684761</v>
      </c>
      <c r="K119" s="14">
        <f t="shared" si="48"/>
        <v>1.3476221250030562E-8</v>
      </c>
      <c r="L119" s="14" t="str">
        <f t="shared" si="42"/>
        <v>Possibly eliminated</v>
      </c>
      <c r="M119" s="14">
        <f t="shared" si="31"/>
        <v>1.4554316286441697E-9</v>
      </c>
      <c r="N119" s="14">
        <f t="shared" si="49"/>
        <v>2.9369673693113718E-4</v>
      </c>
      <c r="O119" s="3">
        <f t="shared" si="32"/>
        <v>0.76814461125174205</v>
      </c>
      <c r="P119" s="3">
        <f t="shared" si="33"/>
        <v>0.38407230562587102</v>
      </c>
      <c r="Q119" s="38">
        <f t="shared" si="43"/>
        <v>7.6814461125174205E-2</v>
      </c>
      <c r="R119" s="38">
        <f t="shared" si="34"/>
        <v>0.38407230562587102</v>
      </c>
      <c r="S119" s="38">
        <f t="shared" si="44"/>
        <v>1710000.3840723056</v>
      </c>
      <c r="T119" s="38">
        <f t="shared" si="45"/>
        <v>8.295960283271768E-2</v>
      </c>
      <c r="U119" s="39">
        <f t="shared" si="46"/>
        <v>0.10799998023487994</v>
      </c>
      <c r="V119" s="38">
        <f t="shared" si="35"/>
        <v>1.5362892225034841E-2</v>
      </c>
      <c r="W119" s="3">
        <f t="shared" si="36"/>
        <v>0</v>
      </c>
      <c r="X119" s="3">
        <f t="shared" si="37"/>
        <v>3.0725784450069682E-3</v>
      </c>
      <c r="Y119" s="3">
        <f t="shared" si="56"/>
        <v>16741.48214968606</v>
      </c>
      <c r="Z119" s="3">
        <f t="shared" si="56"/>
        <v>8370.7410748430302</v>
      </c>
      <c r="AA119" s="3">
        <f t="shared" si="50"/>
        <v>200078370.74107477</v>
      </c>
      <c r="AB119" s="3">
        <f t="shared" si="51"/>
        <v>1807.8602454650584</v>
      </c>
      <c r="AC119" s="3">
        <f t="shared" si="52"/>
        <v>334.82964299372139</v>
      </c>
      <c r="AD119" s="3">
        <f t="shared" si="53"/>
        <v>66.965928598744284</v>
      </c>
    </row>
    <row r="120" spans="5:30" x14ac:dyDescent="0.55000000000000004">
      <c r="E120">
        <v>118</v>
      </c>
      <c r="F120">
        <f t="shared" si="38"/>
        <v>352.5</v>
      </c>
      <c r="G120">
        <f t="shared" si="39"/>
        <v>6.7556468172484596</v>
      </c>
      <c r="H120" s="15">
        <f t="shared" si="30"/>
        <v>0</v>
      </c>
      <c r="I120" s="14">
        <f t="shared" si="40"/>
        <v>0</v>
      </c>
      <c r="J120" s="14">
        <f t="shared" si="41"/>
        <v>0.99970627713271265</v>
      </c>
      <c r="K120" s="14">
        <f t="shared" si="48"/>
        <v>1.2654134962097885E-8</v>
      </c>
      <c r="L120" s="14" t="str">
        <f t="shared" si="42"/>
        <v>Possibly eliminated</v>
      </c>
      <c r="M120" s="14">
        <f t="shared" si="31"/>
        <v>1.3666463410534948E-9</v>
      </c>
      <c r="N120" s="14">
        <f t="shared" si="49"/>
        <v>2.9371021315238721E-4</v>
      </c>
      <c r="O120" s="3">
        <f t="shared" si="32"/>
        <v>0.72128569283957944</v>
      </c>
      <c r="P120" s="3">
        <f t="shared" si="33"/>
        <v>0.36064284641978972</v>
      </c>
      <c r="Q120" s="38">
        <f t="shared" si="43"/>
        <v>7.2128569283957944E-2</v>
      </c>
      <c r="R120" s="38">
        <f t="shared" si="34"/>
        <v>0.36064284641978972</v>
      </c>
      <c r="S120" s="38">
        <f t="shared" si="44"/>
        <v>1710000.3606428464</v>
      </c>
      <c r="T120" s="38">
        <f t="shared" si="45"/>
        <v>7.7898841440049202E-2</v>
      </c>
      <c r="U120" s="39">
        <f t="shared" si="46"/>
        <v>0.10799998144060598</v>
      </c>
      <c r="V120" s="38">
        <f t="shared" si="35"/>
        <v>1.4425713856791589E-2</v>
      </c>
      <c r="W120" s="3">
        <f t="shared" si="36"/>
        <v>0</v>
      </c>
      <c r="X120" s="3">
        <f t="shared" si="37"/>
        <v>2.8851427713583178E-3</v>
      </c>
      <c r="Y120" s="3">
        <f t="shared" si="56"/>
        <v>16742.203435378899</v>
      </c>
      <c r="Z120" s="3">
        <f t="shared" si="56"/>
        <v>8371.1017176894493</v>
      </c>
      <c r="AA120" s="3">
        <f t="shared" si="50"/>
        <v>201788371.10171762</v>
      </c>
      <c r="AB120" s="3">
        <f t="shared" si="51"/>
        <v>1807.9381443064983</v>
      </c>
      <c r="AC120" s="3">
        <f t="shared" si="52"/>
        <v>334.84406870757817</v>
      </c>
      <c r="AD120" s="3">
        <f t="shared" si="53"/>
        <v>66.968813741515646</v>
      </c>
    </row>
    <row r="121" spans="5:30" x14ac:dyDescent="0.55000000000000004">
      <c r="E121">
        <v>119</v>
      </c>
      <c r="F121">
        <f t="shared" si="38"/>
        <v>355.5</v>
      </c>
      <c r="G121">
        <f t="shared" si="39"/>
        <v>6.8131416837782339</v>
      </c>
      <c r="H121" s="15">
        <f t="shared" si="30"/>
        <v>0</v>
      </c>
      <c r="I121" s="14">
        <f t="shared" si="40"/>
        <v>0</v>
      </c>
      <c r="J121" s="14">
        <f t="shared" si="41"/>
        <v>0.99970626525051465</v>
      </c>
      <c r="K121" s="14">
        <f t="shared" si="48"/>
        <v>1.1882198003299038E-8</v>
      </c>
      <c r="L121" s="14" t="str">
        <f t="shared" si="42"/>
        <v>Possibly eliminated</v>
      </c>
      <c r="M121" s="14">
        <f t="shared" si="31"/>
        <v>1.2832771772826141E-9</v>
      </c>
      <c r="N121" s="14">
        <f t="shared" si="49"/>
        <v>2.9372286728734931E-4</v>
      </c>
      <c r="O121" s="3">
        <f t="shared" si="32"/>
        <v>0.67728528618804518</v>
      </c>
      <c r="P121" s="3">
        <f t="shared" si="33"/>
        <v>0.33864264309402259</v>
      </c>
      <c r="Q121" s="38">
        <f t="shared" si="43"/>
        <v>6.7728528618804518E-2</v>
      </c>
      <c r="R121" s="38">
        <f t="shared" si="34"/>
        <v>0.33864264309402259</v>
      </c>
      <c r="S121" s="38">
        <f t="shared" si="44"/>
        <v>1710000.3386426431</v>
      </c>
      <c r="T121" s="38">
        <f t="shared" si="45"/>
        <v>7.3146799105109003E-2</v>
      </c>
      <c r="U121" s="39">
        <f t="shared" si="46"/>
        <v>0.10799998257277972</v>
      </c>
      <c r="V121" s="38">
        <f t="shared" si="35"/>
        <v>1.3545705723760904E-2</v>
      </c>
      <c r="W121" s="3">
        <f t="shared" si="36"/>
        <v>0</v>
      </c>
      <c r="X121" s="3">
        <f t="shared" si="37"/>
        <v>2.7091411447521807E-3</v>
      </c>
      <c r="Y121" s="3">
        <f t="shared" si="56"/>
        <v>16742.880720665085</v>
      </c>
      <c r="Z121" s="3">
        <f t="shared" si="56"/>
        <v>8371.4403603325427</v>
      </c>
      <c r="AA121" s="3">
        <f t="shared" si="50"/>
        <v>203498371.44036028</v>
      </c>
      <c r="AB121" s="3">
        <f t="shared" si="51"/>
        <v>1808.0112911056035</v>
      </c>
      <c r="AC121" s="3">
        <f t="shared" si="52"/>
        <v>334.85761441330192</v>
      </c>
      <c r="AD121" s="3">
        <f t="shared" si="53"/>
        <v>66.971522882660395</v>
      </c>
    </row>
    <row r="122" spans="5:30" x14ac:dyDescent="0.55000000000000004">
      <c r="E122">
        <v>120</v>
      </c>
      <c r="F122">
        <f t="shared" si="38"/>
        <v>358.5</v>
      </c>
      <c r="G122">
        <f t="shared" si="39"/>
        <v>6.8706365503080082</v>
      </c>
      <c r="H122" s="15">
        <f t="shared" si="30"/>
        <v>0</v>
      </c>
      <c r="I122" s="14">
        <f t="shared" si="40"/>
        <v>0</v>
      </c>
      <c r="J122" s="14">
        <f t="shared" si="41"/>
        <v>0.99970625409316349</v>
      </c>
      <c r="K122" s="14">
        <f t="shared" si="48"/>
        <v>1.1157351154089667E-8</v>
      </c>
      <c r="L122" s="14" t="str">
        <f t="shared" si="42"/>
        <v>Possibly eliminated</v>
      </c>
      <c r="M122" s="14">
        <f t="shared" si="31"/>
        <v>1.2049937420615404E-9</v>
      </c>
      <c r="N122" s="14">
        <f t="shared" si="49"/>
        <v>2.9373474948535261E-4</v>
      </c>
      <c r="O122" s="3">
        <f t="shared" si="32"/>
        <v>0.63596901578311105</v>
      </c>
      <c r="P122" s="3">
        <f t="shared" si="33"/>
        <v>0.31798450789155552</v>
      </c>
      <c r="Q122" s="38">
        <f t="shared" si="43"/>
        <v>6.3596901578311105E-2</v>
      </c>
      <c r="R122" s="38">
        <f t="shared" si="34"/>
        <v>0.31798450789155552</v>
      </c>
      <c r="S122" s="38">
        <f t="shared" si="44"/>
        <v>1710000.3179845079</v>
      </c>
      <c r="T122" s="38">
        <f t="shared" si="45"/>
        <v>6.86846432975078E-2</v>
      </c>
      <c r="U122" s="39">
        <f t="shared" si="46"/>
        <v>0.10799998363588802</v>
      </c>
      <c r="V122" s="38">
        <f t="shared" si="35"/>
        <v>1.2719380315662221E-2</v>
      </c>
      <c r="W122" s="3">
        <f t="shared" si="36"/>
        <v>0</v>
      </c>
      <c r="X122" s="3">
        <f t="shared" si="37"/>
        <v>2.5438760631324442E-3</v>
      </c>
      <c r="Y122" s="3">
        <f t="shared" si="56"/>
        <v>16743.51668968087</v>
      </c>
      <c r="Z122" s="3">
        <f t="shared" si="56"/>
        <v>8371.7583448404348</v>
      </c>
      <c r="AA122" s="3">
        <f t="shared" si="50"/>
        <v>205208371.7583448</v>
      </c>
      <c r="AB122" s="3">
        <f t="shared" si="51"/>
        <v>1808.079975748901</v>
      </c>
      <c r="AC122" s="3">
        <f t="shared" si="52"/>
        <v>334.87033379361759</v>
      </c>
      <c r="AD122" s="3">
        <f t="shared" si="53"/>
        <v>66.974066758723524</v>
      </c>
    </row>
    <row r="123" spans="5:30" x14ac:dyDescent="0.55000000000000004">
      <c r="E123">
        <v>121</v>
      </c>
      <c r="F123">
        <f t="shared" si="38"/>
        <v>361.5</v>
      </c>
      <c r="G123">
        <f t="shared" si="39"/>
        <v>6.9281314168377826</v>
      </c>
      <c r="H123" s="15">
        <f t="shared" si="30"/>
        <v>0</v>
      </c>
      <c r="I123" s="14">
        <f t="shared" si="40"/>
        <v>0</v>
      </c>
      <c r="J123" s="14">
        <f t="shared" si="41"/>
        <v>0.99970624361644178</v>
      </c>
      <c r="K123" s="14">
        <f t="shared" si="48"/>
        <v>1.0476721712393555E-8</v>
      </c>
      <c r="L123" s="14" t="str">
        <f t="shared" si="42"/>
        <v>Possibly eliminated</v>
      </c>
      <c r="M123" s="14">
        <f t="shared" si="31"/>
        <v>1.1314857839547085E-9</v>
      </c>
      <c r="N123" s="14">
        <f t="shared" si="49"/>
        <v>2.937459068365067E-4</v>
      </c>
      <c r="O123" s="3">
        <f t="shared" si="32"/>
        <v>0.59717313760643265</v>
      </c>
      <c r="P123" s="3">
        <f t="shared" si="33"/>
        <v>0.29858656880321632</v>
      </c>
      <c r="Q123" s="38">
        <f t="shared" si="43"/>
        <v>5.9717313760643265E-2</v>
      </c>
      <c r="R123" s="38">
        <f t="shared" si="34"/>
        <v>0.29858656880321632</v>
      </c>
      <c r="S123" s="38">
        <f t="shared" si="44"/>
        <v>1710000.2985865688</v>
      </c>
      <c r="T123" s="38">
        <f t="shared" si="45"/>
        <v>6.4494689685418383E-2</v>
      </c>
      <c r="U123" s="39">
        <f t="shared" si="46"/>
        <v>0.10799998463414416</v>
      </c>
      <c r="V123" s="38">
        <f t="shared" si="35"/>
        <v>1.1943462752128653E-2</v>
      </c>
      <c r="W123" s="3">
        <f t="shared" si="36"/>
        <v>0</v>
      </c>
      <c r="X123" s="3">
        <f t="shared" si="37"/>
        <v>2.3886925504257306E-3</v>
      </c>
      <c r="Y123" s="3">
        <f t="shared" si="56"/>
        <v>16744.113862818474</v>
      </c>
      <c r="Z123" s="3">
        <f t="shared" si="56"/>
        <v>8372.0569314092372</v>
      </c>
      <c r="AA123" s="3">
        <f t="shared" si="50"/>
        <v>206918372.05693138</v>
      </c>
      <c r="AB123" s="3">
        <f t="shared" si="51"/>
        <v>1808.1444704385865</v>
      </c>
      <c r="AC123" s="3">
        <f t="shared" si="52"/>
        <v>334.88227725636972</v>
      </c>
      <c r="AD123" s="3">
        <f t="shared" si="53"/>
        <v>66.976455451273949</v>
      </c>
    </row>
    <row r="124" spans="5:30" x14ac:dyDescent="0.55000000000000004">
      <c r="E124">
        <v>122</v>
      </c>
      <c r="F124">
        <f t="shared" si="38"/>
        <v>364.5</v>
      </c>
      <c r="G124">
        <f t="shared" si="39"/>
        <v>6.9856262833675569</v>
      </c>
      <c r="H124" s="15">
        <f t="shared" si="30"/>
        <v>0</v>
      </c>
      <c r="I124" s="14">
        <f t="shared" si="40"/>
        <v>0</v>
      </c>
      <c r="J124" s="14">
        <f t="shared" si="41"/>
        <v>0.99970623377882917</v>
      </c>
      <c r="K124" s="14">
        <f t="shared" si="48"/>
        <v>9.8376126134169795E-9</v>
      </c>
      <c r="L124" s="14" t="str">
        <f t="shared" si="42"/>
        <v>Possibly eliminated</v>
      </c>
      <c r="M124" s="14">
        <f t="shared" si="31"/>
        <v>1.0624620203070782E-9</v>
      </c>
      <c r="N124" s="14">
        <f t="shared" si="49"/>
        <v>2.9375638355821909E-4</v>
      </c>
      <c r="O124" s="3">
        <f t="shared" si="32"/>
        <v>0.56074391896476783</v>
      </c>
      <c r="P124" s="3">
        <f t="shared" si="33"/>
        <v>0.28037195948238391</v>
      </c>
      <c r="Q124" s="38">
        <f t="shared" si="43"/>
        <v>5.6074391896476783E-2</v>
      </c>
      <c r="R124" s="38">
        <f t="shared" si="34"/>
        <v>0.28037195948238391</v>
      </c>
      <c r="S124" s="38">
        <f t="shared" si="44"/>
        <v>1710000.2803719596</v>
      </c>
      <c r="T124" s="38">
        <f t="shared" si="45"/>
        <v>6.0560335157503462E-2</v>
      </c>
      <c r="U124" s="39">
        <f t="shared" si="46"/>
        <v>0.10799998557150386</v>
      </c>
      <c r="V124" s="38">
        <f t="shared" si="35"/>
        <v>1.1214878379295357E-2</v>
      </c>
      <c r="W124" s="3">
        <f t="shared" si="36"/>
        <v>0</v>
      </c>
      <c r="X124" s="3">
        <f t="shared" si="37"/>
        <v>2.2429756758590713E-3</v>
      </c>
      <c r="Y124" s="3">
        <f t="shared" si="56"/>
        <v>16744.674606737441</v>
      </c>
      <c r="Z124" s="3">
        <f t="shared" si="56"/>
        <v>8372.3373033687203</v>
      </c>
      <c r="AA124" s="3">
        <f t="shared" si="50"/>
        <v>208628372.33730334</v>
      </c>
      <c r="AB124" s="3">
        <f t="shared" si="51"/>
        <v>1808.2050307737441</v>
      </c>
      <c r="AC124" s="3">
        <f t="shared" si="52"/>
        <v>334.89349213474901</v>
      </c>
      <c r="AD124" s="3">
        <f t="shared" si="53"/>
        <v>66.978698426949805</v>
      </c>
    </row>
    <row r="125" spans="5:30" x14ac:dyDescent="0.55000000000000004">
      <c r="E125">
        <v>123</v>
      </c>
      <c r="F125">
        <f t="shared" si="38"/>
        <v>367.5</v>
      </c>
      <c r="G125">
        <f t="shared" si="39"/>
        <v>7.0431211498973303</v>
      </c>
      <c r="H125" s="15">
        <f t="shared" si="30"/>
        <v>0</v>
      </c>
      <c r="I125" s="14">
        <f t="shared" si="40"/>
        <v>0</v>
      </c>
      <c r="J125" s="14">
        <f t="shared" si="41"/>
        <v>0.9997062245413384</v>
      </c>
      <c r="K125" s="14">
        <f t="shared" si="48"/>
        <v>9.2374907723069555E-9</v>
      </c>
      <c r="L125" s="14" t="str">
        <f t="shared" si="42"/>
        <v>Possibly eliminated</v>
      </c>
      <c r="M125" s="14">
        <f t="shared" si="31"/>
        <v>9.9764887825669136E-10</v>
      </c>
      <c r="N125" s="14">
        <f t="shared" si="49"/>
        <v>2.9376622117083251E-4</v>
      </c>
      <c r="O125" s="3">
        <f t="shared" si="32"/>
        <v>0.52653697402149646</v>
      </c>
      <c r="P125" s="3">
        <f t="shared" si="33"/>
        <v>0.26326848701074823</v>
      </c>
      <c r="Q125" s="38">
        <f t="shared" si="43"/>
        <v>5.2653697402149646E-2</v>
      </c>
      <c r="R125" s="38">
        <f t="shared" si="34"/>
        <v>0.26326848701074823</v>
      </c>
      <c r="S125" s="38">
        <f t="shared" si="44"/>
        <v>1710000.2632684871</v>
      </c>
      <c r="T125" s="38">
        <f t="shared" si="45"/>
        <v>5.686598606063141E-2</v>
      </c>
      <c r="U125" s="39">
        <f t="shared" si="46"/>
        <v>0.10799998645168229</v>
      </c>
      <c r="V125" s="38">
        <f t="shared" si="35"/>
        <v>1.0530739480429929E-2</v>
      </c>
      <c r="W125" s="3">
        <f t="shared" si="36"/>
        <v>0</v>
      </c>
      <c r="X125" s="3">
        <f t="shared" si="37"/>
        <v>2.1061478960859858E-3</v>
      </c>
      <c r="Y125" s="3">
        <f t="shared" si="56"/>
        <v>16745.201143711463</v>
      </c>
      <c r="Z125" s="3">
        <f t="shared" si="56"/>
        <v>8372.6005718557317</v>
      </c>
      <c r="AA125" s="3">
        <f t="shared" si="50"/>
        <v>210338372.60057184</v>
      </c>
      <c r="AB125" s="3">
        <f t="shared" si="51"/>
        <v>1808.2618967598046</v>
      </c>
      <c r="AC125" s="3">
        <f t="shared" si="52"/>
        <v>334.90402287422944</v>
      </c>
      <c r="AD125" s="3">
        <f t="shared" si="53"/>
        <v>66.980804574845891</v>
      </c>
    </row>
    <row r="126" spans="5:30" x14ac:dyDescent="0.55000000000000004">
      <c r="E126">
        <v>124</v>
      </c>
      <c r="F126">
        <f t="shared" si="38"/>
        <v>370.5</v>
      </c>
      <c r="G126">
        <f t="shared" si="39"/>
        <v>7.1006160164271046</v>
      </c>
      <c r="H126" s="15">
        <f t="shared" si="30"/>
        <v>0</v>
      </c>
      <c r="I126" s="14">
        <f t="shared" si="40"/>
        <v>0</v>
      </c>
      <c r="J126" s="14">
        <f t="shared" si="41"/>
        <v>0.99970621586736041</v>
      </c>
      <c r="K126" s="14">
        <f t="shared" si="48"/>
        <v>8.6739779803224337E-9</v>
      </c>
      <c r="L126" s="14" t="str">
        <f t="shared" si="42"/>
        <v>Possibly eliminated</v>
      </c>
      <c r="M126" s="14">
        <f t="shared" si="31"/>
        <v>9.3678951152592749E-10</v>
      </c>
      <c r="N126" s="14">
        <f t="shared" si="49"/>
        <v>2.9377545866160482E-4</v>
      </c>
      <c r="O126" s="3">
        <f t="shared" si="32"/>
        <v>0.49441674487837872</v>
      </c>
      <c r="P126" s="3">
        <f t="shared" si="33"/>
        <v>0.24720837243918936</v>
      </c>
      <c r="Q126" s="38">
        <f t="shared" si="43"/>
        <v>4.9441674487837872E-2</v>
      </c>
      <c r="R126" s="38">
        <f t="shared" si="34"/>
        <v>0.24720837243918936</v>
      </c>
      <c r="S126" s="38">
        <f t="shared" si="44"/>
        <v>1710000.2472083725</v>
      </c>
      <c r="T126" s="38">
        <f t="shared" si="45"/>
        <v>5.3397002156977874E-2</v>
      </c>
      <c r="U126" s="39">
        <f t="shared" si="46"/>
        <v>0.10799998727816747</v>
      </c>
      <c r="V126" s="38">
        <f t="shared" si="35"/>
        <v>9.8883348975675744E-3</v>
      </c>
      <c r="W126" s="3">
        <f t="shared" si="36"/>
        <v>0</v>
      </c>
      <c r="X126" s="3">
        <f t="shared" si="37"/>
        <v>1.9776669795135149E-3</v>
      </c>
      <c r="Y126" s="3">
        <f t="shared" si="56"/>
        <v>16745.695560456341</v>
      </c>
      <c r="Z126" s="3">
        <f t="shared" si="56"/>
        <v>8372.8477802281704</v>
      </c>
      <c r="AA126" s="3">
        <f t="shared" si="50"/>
        <v>212048372.84778023</v>
      </c>
      <c r="AB126" s="3">
        <f t="shared" si="51"/>
        <v>1808.3152937619616</v>
      </c>
      <c r="AC126" s="3">
        <f t="shared" si="52"/>
        <v>334.91391120912704</v>
      </c>
      <c r="AD126" s="3">
        <f t="shared" si="53"/>
        <v>66.982782241825404</v>
      </c>
    </row>
    <row r="127" spans="5:30" x14ac:dyDescent="0.55000000000000004">
      <c r="E127">
        <v>125</v>
      </c>
      <c r="F127">
        <f t="shared" si="38"/>
        <v>373.5</v>
      </c>
      <c r="G127">
        <f t="shared" si="39"/>
        <v>7.1581108829568789</v>
      </c>
      <c r="H127" s="15">
        <f t="shared" si="30"/>
        <v>0</v>
      </c>
      <c r="I127" s="14">
        <f t="shared" si="40"/>
        <v>0</v>
      </c>
      <c r="J127" s="14">
        <f t="shared" si="41"/>
        <v>0.9997062077225195</v>
      </c>
      <c r="K127" s="14">
        <f t="shared" si="48"/>
        <v>8.1448409128270782E-9</v>
      </c>
      <c r="L127" s="14" t="str">
        <f t="shared" si="42"/>
        <v>Possibly eliminated</v>
      </c>
      <c r="M127" s="14">
        <f t="shared" si="31"/>
        <v>8.7964272128896855E-10</v>
      </c>
      <c r="N127" s="14">
        <f t="shared" si="49"/>
        <v>2.9378413263958514E-4</v>
      </c>
      <c r="O127" s="3">
        <f t="shared" si="32"/>
        <v>0.46425593203114346</v>
      </c>
      <c r="P127" s="3">
        <f t="shared" si="33"/>
        <v>0.23212796601557173</v>
      </c>
      <c r="Q127" s="38">
        <f t="shared" si="43"/>
        <v>4.6425593203114346E-2</v>
      </c>
      <c r="R127" s="38">
        <f t="shared" si="34"/>
        <v>0.23212796601557173</v>
      </c>
      <c r="S127" s="38">
        <f t="shared" si="44"/>
        <v>1710000.2321279661</v>
      </c>
      <c r="T127" s="38">
        <f t="shared" si="45"/>
        <v>5.0139635113471206E-2</v>
      </c>
      <c r="U127" s="39">
        <f t="shared" si="46"/>
        <v>0.10799998805423495</v>
      </c>
      <c r="V127" s="38">
        <f t="shared" si="35"/>
        <v>9.2851186406228692E-3</v>
      </c>
      <c r="W127" s="3">
        <f t="shared" si="36"/>
        <v>0</v>
      </c>
      <c r="X127" s="3">
        <f t="shared" si="37"/>
        <v>1.8570237281245738E-3</v>
      </c>
      <c r="Y127" s="3">
        <f t="shared" si="56"/>
        <v>16746.159816388372</v>
      </c>
      <c r="Z127" s="3">
        <f t="shared" si="56"/>
        <v>8373.0799081941859</v>
      </c>
      <c r="AA127" s="3">
        <f t="shared" si="50"/>
        <v>213758373.07990819</v>
      </c>
      <c r="AB127" s="3">
        <f t="shared" si="51"/>
        <v>1808.3654333970751</v>
      </c>
      <c r="AC127" s="3">
        <f t="shared" si="52"/>
        <v>334.92319632776764</v>
      </c>
      <c r="AD127" s="3">
        <f t="shared" si="53"/>
        <v>66.984639265553525</v>
      </c>
    </row>
    <row r="128" spans="5:30" x14ac:dyDescent="0.55000000000000004">
      <c r="E128">
        <v>126</v>
      </c>
      <c r="F128">
        <f t="shared" si="38"/>
        <v>376.5</v>
      </c>
      <c r="G128">
        <f t="shared" si="39"/>
        <v>7.2156057494866532</v>
      </c>
      <c r="H128" s="15">
        <f t="shared" si="30"/>
        <v>0</v>
      </c>
      <c r="I128" s="14">
        <f t="shared" si="40"/>
        <v>0</v>
      </c>
      <c r="J128" s="14">
        <f t="shared" si="41"/>
        <v>0.99970620007453681</v>
      </c>
      <c r="K128" s="14">
        <f t="shared" si="48"/>
        <v>7.6479826915942795E-9</v>
      </c>
      <c r="L128" s="14" t="str">
        <f t="shared" si="42"/>
        <v>Possibly eliminated</v>
      </c>
      <c r="M128" s="14">
        <f t="shared" si="31"/>
        <v>8.2598204490445566E-10</v>
      </c>
      <c r="N128" s="14">
        <f t="shared" si="49"/>
        <v>2.9379227748049797E-4</v>
      </c>
      <c r="O128" s="3">
        <f t="shared" si="32"/>
        <v>0.43593501342087393</v>
      </c>
      <c r="P128" s="3">
        <f t="shared" si="33"/>
        <v>0.21796750671043696</v>
      </c>
      <c r="Q128" s="38">
        <f t="shared" si="43"/>
        <v>4.3593501342087393E-2</v>
      </c>
      <c r="R128" s="38">
        <f t="shared" si="34"/>
        <v>0.21796750671043696</v>
      </c>
      <c r="S128" s="38">
        <f t="shared" si="44"/>
        <v>1710000.2179675067</v>
      </c>
      <c r="T128" s="38">
        <f t="shared" si="45"/>
        <v>4.7080976559553969E-2</v>
      </c>
      <c r="U128" s="39">
        <f t="shared" si="46"/>
        <v>0.10799998878296016</v>
      </c>
      <c r="V128" s="38">
        <f t="shared" si="35"/>
        <v>8.7187002684174786E-3</v>
      </c>
      <c r="W128" s="3">
        <f t="shared" si="36"/>
        <v>0</v>
      </c>
      <c r="X128" s="3">
        <f t="shared" si="37"/>
        <v>1.7437400536834957E-3</v>
      </c>
      <c r="Y128" s="3">
        <f t="shared" si="56"/>
        <v>16746.595751401794</v>
      </c>
      <c r="Z128" s="3">
        <f t="shared" si="56"/>
        <v>8373.2978757008968</v>
      </c>
      <c r="AA128" s="3">
        <f t="shared" si="50"/>
        <v>215468373.2978757</v>
      </c>
      <c r="AB128" s="3">
        <f t="shared" si="51"/>
        <v>1808.4125143736346</v>
      </c>
      <c r="AC128" s="3">
        <f t="shared" si="52"/>
        <v>334.93191502803609</v>
      </c>
      <c r="AD128" s="3">
        <f t="shared" si="53"/>
        <v>66.986383005607209</v>
      </c>
    </row>
    <row r="129" spans="5:30" x14ac:dyDescent="0.55000000000000004">
      <c r="E129">
        <v>127</v>
      </c>
      <c r="F129">
        <f t="shared" si="38"/>
        <v>379.5</v>
      </c>
      <c r="G129">
        <f t="shared" si="39"/>
        <v>7.2731006160164275</v>
      </c>
      <c r="H129" s="15">
        <f t="shared" si="30"/>
        <v>0</v>
      </c>
      <c r="I129" s="14">
        <f t="shared" si="40"/>
        <v>0</v>
      </c>
      <c r="J129" s="14">
        <f t="shared" si="41"/>
        <v>0.9997061928931027</v>
      </c>
      <c r="K129" s="14">
        <f t="shared" si="48"/>
        <v>7.1814341140452598E-9</v>
      </c>
      <c r="L129" s="14" t="str">
        <f t="shared" si="42"/>
        <v>Possibly eliminated</v>
      </c>
      <c r="M129" s="14">
        <f t="shared" si="31"/>
        <v>7.7559480867650299E-10</v>
      </c>
      <c r="N129" s="14">
        <f t="shared" si="49"/>
        <v>2.9379992546318956E-4</v>
      </c>
      <c r="O129" s="3">
        <f t="shared" si="32"/>
        <v>0.40934174450057981</v>
      </c>
      <c r="P129" s="3">
        <f t="shared" si="33"/>
        <v>0.2046708722502899</v>
      </c>
      <c r="Q129" s="38">
        <f t="shared" si="43"/>
        <v>4.0934174450057981E-2</v>
      </c>
      <c r="R129" s="38">
        <f t="shared" si="34"/>
        <v>0.2046708722502899</v>
      </c>
      <c r="S129" s="38">
        <f t="shared" si="44"/>
        <v>1710000.2046708723</v>
      </c>
      <c r="T129" s="38">
        <f t="shared" si="45"/>
        <v>4.4208904094560672E-2</v>
      </c>
      <c r="U129" s="39">
        <f t="shared" si="46"/>
        <v>0.10799998946723122</v>
      </c>
      <c r="V129" s="38">
        <f t="shared" si="35"/>
        <v>8.1868348900115961E-3</v>
      </c>
      <c r="W129" s="3">
        <f t="shared" si="36"/>
        <v>0</v>
      </c>
      <c r="X129" s="3">
        <f t="shared" si="37"/>
        <v>1.6373669780023192E-3</v>
      </c>
      <c r="Y129" s="3">
        <f t="shared" si="56"/>
        <v>16747.005093146294</v>
      </c>
      <c r="Z129" s="3">
        <f t="shared" si="56"/>
        <v>8373.5025465731469</v>
      </c>
      <c r="AA129" s="3">
        <f t="shared" si="50"/>
        <v>217178373.50254658</v>
      </c>
      <c r="AB129" s="3">
        <f t="shared" si="51"/>
        <v>1808.4567232777292</v>
      </c>
      <c r="AC129" s="3">
        <f t="shared" si="52"/>
        <v>334.9401018629261</v>
      </c>
      <c r="AD129" s="3">
        <f t="shared" si="53"/>
        <v>66.988020372585211</v>
      </c>
    </row>
    <row r="130" spans="5:30" x14ac:dyDescent="0.55000000000000004">
      <c r="E130">
        <v>128</v>
      </c>
      <c r="F130">
        <f t="shared" si="38"/>
        <v>382.5</v>
      </c>
      <c r="G130">
        <f t="shared" si="39"/>
        <v>7.330595482546201</v>
      </c>
      <c r="H130" s="15">
        <f t="shared" si="30"/>
        <v>0</v>
      </c>
      <c r="I130" s="14">
        <f t="shared" si="40"/>
        <v>0</v>
      </c>
      <c r="J130" s="14">
        <f t="shared" si="41"/>
        <v>0.99970618614975648</v>
      </c>
      <c r="K130" s="14">
        <f t="shared" si="48"/>
        <v>6.7433462147548084E-9</v>
      </c>
      <c r="L130" s="14" t="str">
        <f t="shared" si="42"/>
        <v>Possibly eliminated</v>
      </c>
      <c r="M130" s="14">
        <f t="shared" si="31"/>
        <v>7.2828132450020672E-10</v>
      </c>
      <c r="N130" s="14">
        <f t="shared" si="49"/>
        <v>2.938071068973036E-4</v>
      </c>
      <c r="O130" s="3">
        <f t="shared" si="32"/>
        <v>0.38437073424102408</v>
      </c>
      <c r="P130" s="3">
        <f t="shared" si="33"/>
        <v>0.19218536712051204</v>
      </c>
      <c r="Q130" s="38">
        <f t="shared" si="43"/>
        <v>3.8437073424102408E-2</v>
      </c>
      <c r="R130" s="38">
        <f t="shared" si="34"/>
        <v>0.19218536712051204</v>
      </c>
      <c r="S130" s="38">
        <f t="shared" si="44"/>
        <v>1710000.1921853672</v>
      </c>
      <c r="T130" s="38">
        <f t="shared" si="45"/>
        <v>4.1512035496511786E-2</v>
      </c>
      <c r="U130" s="39">
        <f t="shared" si="46"/>
        <v>0.10799999010975998</v>
      </c>
      <c r="V130" s="38">
        <f t="shared" si="35"/>
        <v>7.6874146848204816E-3</v>
      </c>
      <c r="W130" s="3">
        <f t="shared" si="36"/>
        <v>0</v>
      </c>
      <c r="X130" s="3">
        <f t="shared" si="37"/>
        <v>1.5374829369640963E-3</v>
      </c>
      <c r="Y130" s="3">
        <f t="shared" si="56"/>
        <v>16747.389463880536</v>
      </c>
      <c r="Z130" s="3">
        <f t="shared" si="56"/>
        <v>8373.694731940268</v>
      </c>
      <c r="AA130" s="3">
        <f t="shared" si="50"/>
        <v>218888373.69473195</v>
      </c>
      <c r="AB130" s="3">
        <f t="shared" si="51"/>
        <v>1808.4982353132257</v>
      </c>
      <c r="AC130" s="3">
        <f t="shared" si="52"/>
        <v>334.94778927761092</v>
      </c>
      <c r="AD130" s="3">
        <f t="shared" si="53"/>
        <v>66.989557855522179</v>
      </c>
    </row>
    <row r="131" spans="5:30" x14ac:dyDescent="0.55000000000000004">
      <c r="E131">
        <v>129</v>
      </c>
      <c r="F131">
        <f t="shared" si="38"/>
        <v>385.5</v>
      </c>
      <c r="G131">
        <f t="shared" si="39"/>
        <v>7.3880903490759753</v>
      </c>
      <c r="H131" s="15">
        <f t="shared" ref="H131:H194" si="57">IF(F131&lt;$C$10,IF(F131&lt;$C$9,$C$8*$C$4*$C$3,$C$8*$C$4*$C$3*(1-$C$19)),IF(F131&lt;$C$9,$C$8*$C$4*$C$23,$C$8*$C$4*$C$23*(1-$C$19)))</f>
        <v>0</v>
      </c>
      <c r="I131" s="14">
        <f t="shared" si="40"/>
        <v>0</v>
      </c>
      <c r="J131" s="14">
        <f t="shared" si="41"/>
        <v>0.99970617981777354</v>
      </c>
      <c r="K131" s="14">
        <f t="shared" si="48"/>
        <v>6.3319829379793191E-9</v>
      </c>
      <c r="L131" s="14" t="str">
        <f t="shared" si="42"/>
        <v>Possibly eliminated</v>
      </c>
      <c r="M131" s="14">
        <f t="shared" ref="M131:M194" si="58">K131*U131</f>
        <v>6.8385409849722772E-10</v>
      </c>
      <c r="N131" s="14">
        <f t="shared" si="49"/>
        <v>2.9381385024351836E-4</v>
      </c>
      <c r="O131" s="3">
        <f t="shared" ref="O131:O194" si="59">K131*$D$6</f>
        <v>0.36092302746482119</v>
      </c>
      <c r="P131" s="3">
        <f t="shared" ref="P131:P194" si="60">O131*(1-$C$5)</f>
        <v>0.18046151373241059</v>
      </c>
      <c r="Q131" s="38">
        <f t="shared" si="43"/>
        <v>3.6092302746482119E-2</v>
      </c>
      <c r="R131" s="38">
        <f t="shared" ref="R131:R194" si="61">O131*$C$5</f>
        <v>0.18046151373241059</v>
      </c>
      <c r="S131" s="38">
        <f t="shared" si="44"/>
        <v>1710000.1804615138</v>
      </c>
      <c r="T131" s="38">
        <f t="shared" si="45"/>
        <v>3.8979683614341981E-2</v>
      </c>
      <c r="U131" s="39">
        <f t="shared" si="46"/>
        <v>0.10799999071309267</v>
      </c>
      <c r="V131" s="38">
        <f t="shared" ref="V131:V194" si="62">P131*$C$14</f>
        <v>7.2184605492964238E-3</v>
      </c>
      <c r="W131" s="3">
        <f t="shared" ref="W131:W194" si="63">IF(V131&gt;($C$6*1000000*$C$15),V131-($C$6*1000000*$C$15),0)</f>
        <v>0</v>
      </c>
      <c r="X131" s="3">
        <f t="shared" ref="X131:X194" si="64">((V131-W131)*$C$16)+(W131*$C$17)</f>
        <v>1.4436921098592848E-3</v>
      </c>
      <c r="Y131" s="3">
        <f t="shared" si="56"/>
        <v>16747.750386907999</v>
      </c>
      <c r="Z131" s="3">
        <f t="shared" si="56"/>
        <v>8373.8751934539996</v>
      </c>
      <c r="AA131" s="3">
        <f t="shared" si="50"/>
        <v>220598373.87519348</v>
      </c>
      <c r="AB131" s="3">
        <f t="shared" si="51"/>
        <v>1808.53721499684</v>
      </c>
      <c r="AC131" s="3">
        <f t="shared" si="52"/>
        <v>334.95500773816025</v>
      </c>
      <c r="AD131" s="3">
        <f t="shared" si="53"/>
        <v>66.991001547632038</v>
      </c>
    </row>
    <row r="132" spans="5:30" x14ac:dyDescent="0.55000000000000004">
      <c r="E132">
        <v>130</v>
      </c>
      <c r="F132">
        <f t="shared" ref="F132:F195" si="65">(E132-0.5)*$C$4</f>
        <v>388.5</v>
      </c>
      <c r="G132">
        <f t="shared" ref="G132:G195" si="66">F132*7/365.25</f>
        <v>7.4455852156057496</v>
      </c>
      <c r="H132" s="15">
        <f t="shared" si="57"/>
        <v>0</v>
      </c>
      <c r="I132" s="14">
        <f t="shared" ref="I132:I195" si="67">H132/$D$6</f>
        <v>0</v>
      </c>
      <c r="J132" s="14">
        <f t="shared" ref="J132:J195" si="68">IF(AND(F131&gt;$C$10,F131&lt;$C$12),(J131-I131)*((1-K131+(M131*$C$20))^$C$23),(J131-I131)*((1-K131+(M131*$C$20))^$C$3))</f>
        <v>0.99970617387205962</v>
      </c>
      <c r="K132" s="14">
        <f t="shared" si="48"/>
        <v>5.9457139212071297E-9</v>
      </c>
      <c r="L132" s="14" t="str">
        <f t="shared" ref="L132:L195" si="69">IF(K132*$D$6&lt;0.1,"Eliminated",IF(K132*$D$6&lt;1,"Possibly eliminated",IF(K132*$D$6&lt;10,"Approaching elimination", "Epidemic ongoing")))</f>
        <v>Possibly eliminated</v>
      </c>
      <c r="M132" s="14">
        <f t="shared" si="58"/>
        <v>6.4213705164148782E-10</v>
      </c>
      <c r="N132" s="14">
        <f t="shared" si="49"/>
        <v>2.9382018222645634E-4</v>
      </c>
      <c r="O132" s="3">
        <f t="shared" si="59"/>
        <v>0.33890569350880639</v>
      </c>
      <c r="P132" s="3">
        <f t="shared" si="60"/>
        <v>0.1694528467544032</v>
      </c>
      <c r="Q132" s="38">
        <f t="shared" ref="Q132:Q195" si="70">P132*$C$13</f>
        <v>3.3890569350880639E-2</v>
      </c>
      <c r="R132" s="38">
        <f t="shared" si="61"/>
        <v>0.1694528467544032</v>
      </c>
      <c r="S132" s="38">
        <f t="shared" ref="S132:S195" si="71">($D$6*$C$7*$C$4)+P132</f>
        <v>1710000.1694528467</v>
      </c>
      <c r="T132" s="38">
        <f t="shared" ref="T132:T195" si="72">IF(($D$18*$C$4)&gt;Q132,Q132+((($D$18*$C$4)-Q132)*(P132-Q132)/S132),$D$18*$C$4)</f>
        <v>3.6601811943564808E-2</v>
      </c>
      <c r="U132" s="39">
        <f t="shared" ref="U132:U195" si="73">IF(O132&gt;0.1,T132/O132,0)</f>
        <v>0.10799999127962044</v>
      </c>
      <c r="V132" s="38">
        <f t="shared" si="62"/>
        <v>6.7781138701761279E-3</v>
      </c>
      <c r="W132" s="3">
        <f t="shared" si="63"/>
        <v>0</v>
      </c>
      <c r="X132" s="3">
        <f t="shared" si="64"/>
        <v>1.3556227740352256E-3</v>
      </c>
      <c r="Y132" s="3">
        <f t="shared" ref="Y132:Z147" si="74">O132+Y131</f>
        <v>16748.089292601508</v>
      </c>
      <c r="Z132" s="3">
        <f t="shared" si="74"/>
        <v>8374.0446463007538</v>
      </c>
      <c r="AA132" s="3">
        <f t="shared" si="50"/>
        <v>222308374.04464632</v>
      </c>
      <c r="AB132" s="3">
        <f t="shared" si="51"/>
        <v>1808.5738168087835</v>
      </c>
      <c r="AC132" s="3">
        <f t="shared" si="52"/>
        <v>334.9617858520304</v>
      </c>
      <c r="AD132" s="3">
        <f t="shared" si="53"/>
        <v>66.992357170406081</v>
      </c>
    </row>
    <row r="133" spans="5:30" x14ac:dyDescent="0.55000000000000004">
      <c r="E133">
        <v>131</v>
      </c>
      <c r="F133">
        <f t="shared" si="65"/>
        <v>391.5</v>
      </c>
      <c r="G133">
        <f t="shared" si="66"/>
        <v>7.5030800821355239</v>
      </c>
      <c r="H133" s="15">
        <f t="shared" si="57"/>
        <v>0</v>
      </c>
      <c r="I133" s="14">
        <f t="shared" si="67"/>
        <v>0</v>
      </c>
      <c r="J133" s="14">
        <f t="shared" si="68"/>
        <v>0.99970616828905123</v>
      </c>
      <c r="K133" s="14">
        <f t="shared" ref="K133:K196" si="75">IF(L132="Eliminated",0,J132-J133)</f>
        <v>5.5830083889318871E-9</v>
      </c>
      <c r="L133" s="14" t="str">
        <f t="shared" si="69"/>
        <v>Possibly eliminated</v>
      </c>
      <c r="M133" s="14">
        <f t="shared" si="58"/>
        <v>6.0296486028867341E-10</v>
      </c>
      <c r="N133" s="14">
        <f t="shared" ref="N133:N196" si="76">N132+K132</f>
        <v>2.9382612794037755E-4</v>
      </c>
      <c r="O133" s="3">
        <f t="shared" si="59"/>
        <v>0.31823147816911757</v>
      </c>
      <c r="P133" s="3">
        <f t="shared" si="60"/>
        <v>0.15911573908455878</v>
      </c>
      <c r="Q133" s="38">
        <f t="shared" si="70"/>
        <v>3.1823147816911757E-2</v>
      </c>
      <c r="R133" s="38">
        <f t="shared" si="61"/>
        <v>0.15911573908455878</v>
      </c>
      <c r="S133" s="38">
        <f t="shared" si="71"/>
        <v>1710000.1591157392</v>
      </c>
      <c r="T133" s="38">
        <f t="shared" si="72"/>
        <v>3.4368997036454386E-2</v>
      </c>
      <c r="U133" s="39">
        <f t="shared" si="73"/>
        <v>0.10799999181158845</v>
      </c>
      <c r="V133" s="38">
        <f t="shared" si="62"/>
        <v>6.3646295633823513E-3</v>
      </c>
      <c r="W133" s="3">
        <f t="shared" si="63"/>
        <v>0</v>
      </c>
      <c r="X133" s="3">
        <f t="shared" si="64"/>
        <v>1.2729259126764703E-3</v>
      </c>
      <c r="Y133" s="3">
        <f t="shared" si="74"/>
        <v>16748.407524079677</v>
      </c>
      <c r="Z133" s="3">
        <f t="shared" si="74"/>
        <v>8374.2037620398387</v>
      </c>
      <c r="AA133" s="3">
        <f t="shared" ref="AA133:AA196" si="77">S133+AA132</f>
        <v>224018374.20376205</v>
      </c>
      <c r="AB133" s="3">
        <f t="shared" si="51"/>
        <v>1808.6081858058199</v>
      </c>
      <c r="AC133" s="3">
        <f t="shared" si="52"/>
        <v>334.9681504815938</v>
      </c>
      <c r="AD133" s="3">
        <f t="shared" si="53"/>
        <v>66.993630096318753</v>
      </c>
    </row>
    <row r="134" spans="5:30" x14ac:dyDescent="0.55000000000000004">
      <c r="E134">
        <v>132</v>
      </c>
      <c r="F134">
        <f t="shared" si="65"/>
        <v>394.5</v>
      </c>
      <c r="G134">
        <f t="shared" si="66"/>
        <v>7.5605749486652973</v>
      </c>
      <c r="H134" s="15">
        <f t="shared" si="57"/>
        <v>0</v>
      </c>
      <c r="I134" s="14">
        <f t="shared" si="67"/>
        <v>0</v>
      </c>
      <c r="J134" s="14">
        <f t="shared" si="68"/>
        <v>0.9997061630466223</v>
      </c>
      <c r="K134" s="14">
        <f t="shared" si="75"/>
        <v>5.2424289354036091E-9</v>
      </c>
      <c r="L134" s="14" t="str">
        <f t="shared" si="69"/>
        <v>Possibly eliminated</v>
      </c>
      <c r="M134" s="14">
        <f t="shared" si="58"/>
        <v>5.6618228471510364E-10</v>
      </c>
      <c r="N134" s="14">
        <f t="shared" si="76"/>
        <v>2.9383171094876648E-4</v>
      </c>
      <c r="O134" s="3">
        <f t="shared" si="59"/>
        <v>0.29881844931800572</v>
      </c>
      <c r="P134" s="3">
        <f t="shared" si="60"/>
        <v>0.14940922465900286</v>
      </c>
      <c r="Q134" s="38">
        <f t="shared" si="70"/>
        <v>2.9881844931800572E-2</v>
      </c>
      <c r="R134" s="38">
        <f t="shared" si="61"/>
        <v>0.14940922465900286</v>
      </c>
      <c r="S134" s="38">
        <f t="shared" si="71"/>
        <v>1710000.1494092247</v>
      </c>
      <c r="T134" s="38">
        <f t="shared" si="72"/>
        <v>3.2272390228760904E-2</v>
      </c>
      <c r="U134" s="39">
        <f t="shared" si="73"/>
        <v>0.10799999231110489</v>
      </c>
      <c r="V134" s="38">
        <f t="shared" si="62"/>
        <v>5.9763689863601144E-3</v>
      </c>
      <c r="W134" s="3">
        <f t="shared" si="63"/>
        <v>0</v>
      </c>
      <c r="X134" s="3">
        <f t="shared" si="64"/>
        <v>1.1952737972720229E-3</v>
      </c>
      <c r="Y134" s="3">
        <f t="shared" si="74"/>
        <v>16748.706342528996</v>
      </c>
      <c r="Z134" s="3">
        <f t="shared" si="74"/>
        <v>8374.3531712644981</v>
      </c>
      <c r="AA134" s="3">
        <f t="shared" si="77"/>
        <v>225728374.35317129</v>
      </c>
      <c r="AB134" s="3">
        <f t="shared" si="51"/>
        <v>1808.6404581960487</v>
      </c>
      <c r="AC134" s="3">
        <f t="shared" si="52"/>
        <v>334.97412685058015</v>
      </c>
      <c r="AD134" s="3">
        <f t="shared" si="53"/>
        <v>66.994825370116018</v>
      </c>
    </row>
    <row r="135" spans="5:30" x14ac:dyDescent="0.55000000000000004">
      <c r="E135">
        <v>133</v>
      </c>
      <c r="F135">
        <f t="shared" si="65"/>
        <v>397.5</v>
      </c>
      <c r="G135">
        <f t="shared" si="66"/>
        <v>7.6180698151950716</v>
      </c>
      <c r="H135" s="15">
        <f t="shared" si="57"/>
        <v>0</v>
      </c>
      <c r="I135" s="14">
        <f t="shared" si="67"/>
        <v>0</v>
      </c>
      <c r="J135" s="14">
        <f t="shared" si="68"/>
        <v>0.99970615812399655</v>
      </c>
      <c r="K135" s="14">
        <f t="shared" si="75"/>
        <v>4.9226257514689564E-9</v>
      </c>
      <c r="L135" s="14" t="str">
        <f t="shared" si="69"/>
        <v>Possibly eliminated</v>
      </c>
      <c r="M135" s="14">
        <f t="shared" si="58"/>
        <v>5.3164354561802521E-10</v>
      </c>
      <c r="N135" s="14">
        <f t="shared" si="76"/>
        <v>2.9383695337770188E-4</v>
      </c>
      <c r="O135" s="3">
        <f t="shared" si="59"/>
        <v>0.28058966783373052</v>
      </c>
      <c r="P135" s="3">
        <f t="shared" si="60"/>
        <v>0.14029483391686526</v>
      </c>
      <c r="Q135" s="38">
        <f t="shared" si="70"/>
        <v>2.8058966783373052E-2</v>
      </c>
      <c r="R135" s="38">
        <f t="shared" si="61"/>
        <v>0.14029483391686526</v>
      </c>
      <c r="S135" s="38">
        <f t="shared" si="71"/>
        <v>1710000.1402948338</v>
      </c>
      <c r="T135" s="38">
        <f t="shared" si="72"/>
        <v>3.0303682100227439E-2</v>
      </c>
      <c r="U135" s="39">
        <f t="shared" si="73"/>
        <v>0.10799999278014949</v>
      </c>
      <c r="V135" s="38">
        <f t="shared" si="62"/>
        <v>5.6117933566746103E-3</v>
      </c>
      <c r="W135" s="3">
        <f t="shared" si="63"/>
        <v>0</v>
      </c>
      <c r="X135" s="3">
        <f t="shared" si="64"/>
        <v>1.1223586713349221E-3</v>
      </c>
      <c r="Y135" s="3">
        <f t="shared" si="74"/>
        <v>16748.986932196829</v>
      </c>
      <c r="Z135" s="3">
        <f t="shared" si="74"/>
        <v>8374.4934660984145</v>
      </c>
      <c r="AA135" s="3">
        <f t="shared" si="77"/>
        <v>227438374.49346611</v>
      </c>
      <c r="AB135" s="3">
        <f t="shared" si="51"/>
        <v>1808.6707618781491</v>
      </c>
      <c r="AC135" s="3">
        <f t="shared" si="52"/>
        <v>334.9797386439368</v>
      </c>
      <c r="AD135" s="3">
        <f t="shared" si="53"/>
        <v>66.995947728787357</v>
      </c>
    </row>
    <row r="136" spans="5:30" x14ac:dyDescent="0.55000000000000004">
      <c r="E136">
        <v>134</v>
      </c>
      <c r="F136">
        <f t="shared" si="65"/>
        <v>400.5</v>
      </c>
      <c r="G136">
        <f t="shared" si="66"/>
        <v>7.675564681724846</v>
      </c>
      <c r="H136" s="15">
        <f t="shared" si="57"/>
        <v>0</v>
      </c>
      <c r="I136" s="14">
        <f t="shared" si="67"/>
        <v>0</v>
      </c>
      <c r="J136" s="14">
        <f t="shared" si="68"/>
        <v>0.99970615350166503</v>
      </c>
      <c r="K136" s="14">
        <f t="shared" si="75"/>
        <v>4.6223315175453195E-9</v>
      </c>
      <c r="L136" s="14" t="str">
        <f t="shared" si="69"/>
        <v>Possibly eliminated</v>
      </c>
      <c r="M136" s="14">
        <f t="shared" si="58"/>
        <v>4.9921177255817226E-10</v>
      </c>
      <c r="N136" s="14">
        <f t="shared" si="76"/>
        <v>2.9384187600345335E-4</v>
      </c>
      <c r="O136" s="3">
        <f t="shared" si="59"/>
        <v>0.26347289650008321</v>
      </c>
      <c r="P136" s="3">
        <f t="shared" si="60"/>
        <v>0.1317364482500416</v>
      </c>
      <c r="Q136" s="38">
        <f t="shared" si="70"/>
        <v>2.6347289650008321E-2</v>
      </c>
      <c r="R136" s="38">
        <f t="shared" si="61"/>
        <v>0.1317364482500416</v>
      </c>
      <c r="S136" s="38">
        <f t="shared" si="71"/>
        <v>1710000.1317364483</v>
      </c>
      <c r="T136" s="38">
        <f t="shared" si="72"/>
        <v>2.8455071035815818E-2</v>
      </c>
      <c r="U136" s="39">
        <f t="shared" si="73"/>
        <v>0.10799999322058097</v>
      </c>
      <c r="V136" s="38">
        <f t="shared" si="62"/>
        <v>5.2694579300016642E-3</v>
      </c>
      <c r="W136" s="3">
        <f t="shared" si="63"/>
        <v>0</v>
      </c>
      <c r="X136" s="3">
        <f t="shared" si="64"/>
        <v>1.0538915860003328E-3</v>
      </c>
      <c r="Y136" s="3">
        <f t="shared" si="74"/>
        <v>16749.250405093328</v>
      </c>
      <c r="Z136" s="3">
        <f t="shared" si="74"/>
        <v>8374.6252025466638</v>
      </c>
      <c r="AA136" s="3">
        <f t="shared" si="77"/>
        <v>229148374.62520257</v>
      </c>
      <c r="AB136" s="3">
        <f t="shared" si="51"/>
        <v>1808.6992169491848</v>
      </c>
      <c r="AC136" s="3">
        <f t="shared" si="52"/>
        <v>334.98500810186681</v>
      </c>
      <c r="AD136" s="3">
        <f t="shared" si="53"/>
        <v>66.997001620373354</v>
      </c>
    </row>
    <row r="137" spans="5:30" x14ac:dyDescent="0.55000000000000004">
      <c r="E137">
        <v>135</v>
      </c>
      <c r="F137">
        <f t="shared" si="65"/>
        <v>403.5</v>
      </c>
      <c r="G137">
        <f t="shared" si="66"/>
        <v>7.7330595482546203</v>
      </c>
      <c r="H137" s="15">
        <f t="shared" si="57"/>
        <v>0</v>
      </c>
      <c r="I137" s="14">
        <f t="shared" si="67"/>
        <v>0</v>
      </c>
      <c r="J137" s="14">
        <f t="shared" si="68"/>
        <v>0.99970614916130907</v>
      </c>
      <c r="K137" s="14">
        <f t="shared" si="75"/>
        <v>4.3403559635279976E-9</v>
      </c>
      <c r="L137" s="14" t="str">
        <f t="shared" si="69"/>
        <v>Possibly eliminated</v>
      </c>
      <c r="M137" s="14">
        <f t="shared" si="58"/>
        <v>4.687584164309472E-10</v>
      </c>
      <c r="N137" s="14">
        <f t="shared" si="76"/>
        <v>2.938464983349709E-4</v>
      </c>
      <c r="O137" s="3">
        <f t="shared" si="59"/>
        <v>0.24740028992109586</v>
      </c>
      <c r="P137" s="3">
        <f t="shared" si="60"/>
        <v>0.12370014496054793</v>
      </c>
      <c r="Q137" s="38">
        <f t="shared" si="70"/>
        <v>2.4740028992109586E-2</v>
      </c>
      <c r="R137" s="38">
        <f t="shared" si="61"/>
        <v>0.12370014496054793</v>
      </c>
      <c r="S137" s="38">
        <f t="shared" si="71"/>
        <v>1710000.1237001449</v>
      </c>
      <c r="T137" s="38">
        <f t="shared" si="72"/>
        <v>2.6719229736563991E-2</v>
      </c>
      <c r="U137" s="39">
        <f t="shared" si="73"/>
        <v>0.10799999363414504</v>
      </c>
      <c r="V137" s="38">
        <f t="shared" si="62"/>
        <v>4.9480057984219172E-3</v>
      </c>
      <c r="W137" s="3">
        <f t="shared" si="63"/>
        <v>0</v>
      </c>
      <c r="X137" s="3">
        <f t="shared" si="64"/>
        <v>9.8960115968438345E-4</v>
      </c>
      <c r="Y137" s="3">
        <f t="shared" si="74"/>
        <v>16749.497805383249</v>
      </c>
      <c r="Z137" s="3">
        <f t="shared" si="74"/>
        <v>8374.7489026916246</v>
      </c>
      <c r="AA137" s="3">
        <f t="shared" si="77"/>
        <v>230858374.74890271</v>
      </c>
      <c r="AB137" s="3">
        <f t="shared" si="51"/>
        <v>1808.7259361789213</v>
      </c>
      <c r="AC137" s="3">
        <f t="shared" si="52"/>
        <v>334.98995610766525</v>
      </c>
      <c r="AD137" s="3">
        <f t="shared" si="53"/>
        <v>66.997991221533042</v>
      </c>
    </row>
    <row r="138" spans="5:30" x14ac:dyDescent="0.55000000000000004">
      <c r="E138">
        <v>136</v>
      </c>
      <c r="F138">
        <f t="shared" si="65"/>
        <v>406.5</v>
      </c>
      <c r="G138">
        <f t="shared" si="66"/>
        <v>7.7905544147843946</v>
      </c>
      <c r="H138" s="15">
        <f t="shared" si="57"/>
        <v>0</v>
      </c>
      <c r="I138" s="14">
        <f t="shared" si="67"/>
        <v>0</v>
      </c>
      <c r="J138" s="14">
        <f t="shared" si="68"/>
        <v>0.99970614508572719</v>
      </c>
      <c r="K138" s="14">
        <f t="shared" si="75"/>
        <v>4.0755818719873105E-9</v>
      </c>
      <c r="L138" s="14" t="str">
        <f t="shared" si="69"/>
        <v>Possibly eliminated</v>
      </c>
      <c r="M138" s="14">
        <f t="shared" si="58"/>
        <v>4.4016281781275869E-10</v>
      </c>
      <c r="N138" s="14">
        <f t="shared" si="76"/>
        <v>2.9385083869093442E-4</v>
      </c>
      <c r="O138" s="3">
        <f t="shared" si="59"/>
        <v>0.2323081667032767</v>
      </c>
      <c r="P138" s="3">
        <f t="shared" si="60"/>
        <v>0.11615408335163835</v>
      </c>
      <c r="Q138" s="38">
        <f t="shared" si="70"/>
        <v>2.323081667032767E-2</v>
      </c>
      <c r="R138" s="38">
        <f t="shared" si="61"/>
        <v>0.11615408335163835</v>
      </c>
      <c r="S138" s="38">
        <f t="shared" si="71"/>
        <v>1710000.1161540833</v>
      </c>
      <c r="T138" s="38">
        <f t="shared" si="72"/>
        <v>2.5089280615327246E-2</v>
      </c>
      <c r="U138" s="39">
        <f t="shared" si="73"/>
        <v>0.10799999402248033</v>
      </c>
      <c r="V138" s="38">
        <f t="shared" si="62"/>
        <v>4.6461633340655339E-3</v>
      </c>
      <c r="W138" s="3">
        <f t="shared" si="63"/>
        <v>0</v>
      </c>
      <c r="X138" s="3">
        <f t="shared" si="64"/>
        <v>9.2923266681310679E-4</v>
      </c>
      <c r="Y138" s="3">
        <f t="shared" si="74"/>
        <v>16749.730113549951</v>
      </c>
      <c r="Z138" s="3">
        <f t="shared" si="74"/>
        <v>8374.8650567749755</v>
      </c>
      <c r="AA138" s="3">
        <f t="shared" si="77"/>
        <v>232568374.86505678</v>
      </c>
      <c r="AB138" s="3">
        <f t="shared" si="51"/>
        <v>1808.7510254595365</v>
      </c>
      <c r="AC138" s="3">
        <f t="shared" si="52"/>
        <v>334.99460227099934</v>
      </c>
      <c r="AD138" s="3">
        <f t="shared" si="53"/>
        <v>66.998920454199862</v>
      </c>
    </row>
    <row r="139" spans="5:30" x14ac:dyDescent="0.55000000000000004">
      <c r="E139">
        <v>137</v>
      </c>
      <c r="F139">
        <f t="shared" si="65"/>
        <v>409.5</v>
      </c>
      <c r="G139">
        <f t="shared" si="66"/>
        <v>7.848049281314168</v>
      </c>
      <c r="H139" s="15">
        <f t="shared" si="57"/>
        <v>0</v>
      </c>
      <c r="I139" s="14">
        <f t="shared" si="67"/>
        <v>0</v>
      </c>
      <c r="J139" s="14">
        <f t="shared" si="68"/>
        <v>0.99970614125876756</v>
      </c>
      <c r="K139" s="14">
        <f t="shared" si="75"/>
        <v>3.8269596380757775E-9</v>
      </c>
      <c r="L139" s="14" t="str">
        <f t="shared" si="69"/>
        <v>Possibly eliminated</v>
      </c>
      <c r="M139" s="14">
        <f t="shared" si="58"/>
        <v>4.1331161943194258E-10</v>
      </c>
      <c r="N139" s="14">
        <f t="shared" si="76"/>
        <v>2.9385491427280641E-4</v>
      </c>
      <c r="O139" s="3">
        <f t="shared" si="59"/>
        <v>0.21813669937031932</v>
      </c>
      <c r="P139" s="3">
        <f t="shared" si="60"/>
        <v>0.10906834968515966</v>
      </c>
      <c r="Q139" s="38">
        <f t="shared" si="70"/>
        <v>2.1813669937031932E-2</v>
      </c>
      <c r="R139" s="38">
        <f t="shared" si="61"/>
        <v>0.10906834968515966</v>
      </c>
      <c r="S139" s="38">
        <f t="shared" si="71"/>
        <v>1710000.1090683497</v>
      </c>
      <c r="T139" s="38">
        <f t="shared" si="72"/>
        <v>2.3558762307620728E-2</v>
      </c>
      <c r="U139" s="39">
        <f t="shared" si="73"/>
        <v>0.10799999438712622</v>
      </c>
      <c r="V139" s="38">
        <f t="shared" si="62"/>
        <v>4.3627339874063864E-3</v>
      </c>
      <c r="W139" s="3">
        <f t="shared" si="63"/>
        <v>0</v>
      </c>
      <c r="X139" s="3">
        <f t="shared" si="64"/>
        <v>8.7254679748127728E-4</v>
      </c>
      <c r="Y139" s="3">
        <f t="shared" si="74"/>
        <v>16749.948250249323</v>
      </c>
      <c r="Z139" s="3">
        <f t="shared" si="74"/>
        <v>8374.9741251246614</v>
      </c>
      <c r="AA139" s="3">
        <f t="shared" si="77"/>
        <v>234278374.97412515</v>
      </c>
      <c r="AB139" s="3">
        <f t="shared" si="51"/>
        <v>1808.7745842218442</v>
      </c>
      <c r="AC139" s="3">
        <f t="shared" si="52"/>
        <v>334.99896500498676</v>
      </c>
      <c r="AD139" s="3">
        <f t="shared" si="53"/>
        <v>66.999793000997343</v>
      </c>
    </row>
    <row r="140" spans="5:30" x14ac:dyDescent="0.55000000000000004">
      <c r="E140">
        <v>138</v>
      </c>
      <c r="F140">
        <f t="shared" si="65"/>
        <v>412.5</v>
      </c>
      <c r="G140">
        <f t="shared" si="66"/>
        <v>7.9055441478439423</v>
      </c>
      <c r="H140" s="15">
        <f t="shared" si="57"/>
        <v>0</v>
      </c>
      <c r="I140" s="14">
        <f t="shared" si="67"/>
        <v>0</v>
      </c>
      <c r="J140" s="14">
        <f t="shared" si="68"/>
        <v>0.99970613766526351</v>
      </c>
      <c r="K140" s="14">
        <f t="shared" si="75"/>
        <v>3.5935040498813464E-9</v>
      </c>
      <c r="L140" s="14" t="str">
        <f t="shared" si="69"/>
        <v>Possibly eliminated</v>
      </c>
      <c r="M140" s="14">
        <f t="shared" si="58"/>
        <v>3.8809841844772189E-10</v>
      </c>
      <c r="N140" s="14">
        <f t="shared" si="76"/>
        <v>2.9385874123244449E-4</v>
      </c>
      <c r="O140" s="3">
        <f t="shared" si="59"/>
        <v>0.20482973084323675</v>
      </c>
      <c r="P140" s="3">
        <f t="shared" si="60"/>
        <v>0.10241486542161837</v>
      </c>
      <c r="Q140" s="38">
        <f t="shared" si="70"/>
        <v>2.0482973084323675E-2</v>
      </c>
      <c r="R140" s="38">
        <f t="shared" si="61"/>
        <v>0.10241486542161837</v>
      </c>
      <c r="S140" s="38">
        <f t="shared" si="71"/>
        <v>1710000.1024148655</v>
      </c>
      <c r="T140" s="38">
        <f t="shared" si="72"/>
        <v>2.2121609851520146E-2</v>
      </c>
      <c r="U140" s="39">
        <f t="shared" si="73"/>
        <v>0.1079999947295277</v>
      </c>
      <c r="V140" s="38">
        <f t="shared" si="62"/>
        <v>4.0965946168647349E-3</v>
      </c>
      <c r="W140" s="3">
        <f t="shared" si="63"/>
        <v>0</v>
      </c>
      <c r="X140" s="3">
        <f t="shared" si="64"/>
        <v>8.1931892337294698E-4</v>
      </c>
      <c r="Y140" s="3">
        <f t="shared" si="74"/>
        <v>16750.153079980166</v>
      </c>
      <c r="Z140" s="3">
        <f t="shared" si="74"/>
        <v>8375.0765399900829</v>
      </c>
      <c r="AA140" s="3">
        <f t="shared" si="77"/>
        <v>235988375.07654002</v>
      </c>
      <c r="AB140" s="3">
        <f t="shared" si="51"/>
        <v>1808.7967058316956</v>
      </c>
      <c r="AC140" s="3">
        <f t="shared" si="52"/>
        <v>335.0030615996036</v>
      </c>
      <c r="AD140" s="3">
        <f t="shared" si="53"/>
        <v>67.00061231992072</v>
      </c>
    </row>
    <row r="141" spans="5:30" x14ac:dyDescent="0.55000000000000004">
      <c r="E141">
        <v>139</v>
      </c>
      <c r="F141">
        <f t="shared" si="65"/>
        <v>415.5</v>
      </c>
      <c r="G141">
        <f t="shared" si="66"/>
        <v>7.9630390143737166</v>
      </c>
      <c r="H141" s="15">
        <f t="shared" si="57"/>
        <v>0</v>
      </c>
      <c r="I141" s="14">
        <f t="shared" si="67"/>
        <v>0</v>
      </c>
      <c r="J141" s="14">
        <f t="shared" si="68"/>
        <v>0.99970613429097366</v>
      </c>
      <c r="K141" s="14">
        <f t="shared" si="75"/>
        <v>3.3742898475352945E-9</v>
      </c>
      <c r="L141" s="14" t="str">
        <f t="shared" si="69"/>
        <v>Possibly eliminated</v>
      </c>
      <c r="M141" s="14">
        <f t="shared" si="58"/>
        <v>3.6442328683459248E-10</v>
      </c>
      <c r="N141" s="14">
        <f t="shared" si="76"/>
        <v>2.9386233473649437E-4</v>
      </c>
      <c r="O141" s="3">
        <f t="shared" si="59"/>
        <v>0.19233452130951179</v>
      </c>
      <c r="P141" s="3">
        <f t="shared" si="60"/>
        <v>9.6167260654755893E-2</v>
      </c>
      <c r="Q141" s="38">
        <f t="shared" si="70"/>
        <v>1.9233452130951179E-2</v>
      </c>
      <c r="R141" s="38">
        <f t="shared" si="61"/>
        <v>9.6167260654755893E-2</v>
      </c>
      <c r="S141" s="38">
        <f t="shared" si="71"/>
        <v>1710000.0961672605</v>
      </c>
      <c r="T141" s="38">
        <f t="shared" si="72"/>
        <v>2.0772127349571772E-2</v>
      </c>
      <c r="U141" s="39">
        <f t="shared" si="73"/>
        <v>0.10799999505104182</v>
      </c>
      <c r="V141" s="38">
        <f t="shared" si="62"/>
        <v>3.8466904261902357E-3</v>
      </c>
      <c r="W141" s="3">
        <f t="shared" si="63"/>
        <v>0</v>
      </c>
      <c r="X141" s="3">
        <f t="shared" si="64"/>
        <v>7.6933808523804714E-4</v>
      </c>
      <c r="Y141" s="3">
        <f t="shared" si="74"/>
        <v>16750.345414501477</v>
      </c>
      <c r="Z141" s="3">
        <f t="shared" si="74"/>
        <v>8375.1727072507383</v>
      </c>
      <c r="AA141" s="3">
        <f t="shared" si="77"/>
        <v>237698375.17270729</v>
      </c>
      <c r="AB141" s="3">
        <f t="shared" si="51"/>
        <v>1808.8174779590452</v>
      </c>
      <c r="AC141" s="3">
        <f t="shared" si="52"/>
        <v>335.0069082900298</v>
      </c>
      <c r="AD141" s="3">
        <f t="shared" si="53"/>
        <v>67.001381658005954</v>
      </c>
    </row>
    <row r="142" spans="5:30" x14ac:dyDescent="0.55000000000000004">
      <c r="E142">
        <v>140</v>
      </c>
      <c r="F142">
        <f t="shared" si="65"/>
        <v>418.5</v>
      </c>
      <c r="G142">
        <f t="shared" si="66"/>
        <v>8.020533880903491</v>
      </c>
      <c r="H142" s="15">
        <f t="shared" si="57"/>
        <v>0</v>
      </c>
      <c r="I142" s="14">
        <f t="shared" si="67"/>
        <v>0</v>
      </c>
      <c r="J142" s="14">
        <f t="shared" si="68"/>
        <v>0.99970613112252527</v>
      </c>
      <c r="K142" s="14">
        <f t="shared" si="75"/>
        <v>3.168448392543155E-9</v>
      </c>
      <c r="L142" s="14" t="str">
        <f t="shared" si="69"/>
        <v>Possibly eliminated</v>
      </c>
      <c r="M142" s="14">
        <f t="shared" si="58"/>
        <v>3.421924116706992E-10</v>
      </c>
      <c r="N142" s="14">
        <f t="shared" si="76"/>
        <v>2.938657090263419E-4</v>
      </c>
      <c r="O142" s="3">
        <f t="shared" si="59"/>
        <v>0.18060155837495984</v>
      </c>
      <c r="P142" s="3">
        <f t="shared" si="60"/>
        <v>9.0300779187479918E-2</v>
      </c>
      <c r="Q142" s="38">
        <f t="shared" si="70"/>
        <v>1.8060155837495984E-2</v>
      </c>
      <c r="R142" s="38">
        <f t="shared" si="61"/>
        <v>9.0300779187479918E-2</v>
      </c>
      <c r="S142" s="38">
        <f t="shared" si="71"/>
        <v>1710000.0903007791</v>
      </c>
      <c r="T142" s="38">
        <f t="shared" si="72"/>
        <v>1.9504967465229856E-2</v>
      </c>
      <c r="U142" s="39">
        <f t="shared" si="73"/>
        <v>0.10799999535294261</v>
      </c>
      <c r="V142" s="38">
        <f t="shared" si="62"/>
        <v>3.6120311674991967E-3</v>
      </c>
      <c r="W142" s="3">
        <f t="shared" si="63"/>
        <v>0</v>
      </c>
      <c r="X142" s="3">
        <f t="shared" si="64"/>
        <v>7.2240623349983935E-4</v>
      </c>
      <c r="Y142" s="3">
        <f t="shared" si="74"/>
        <v>16750.526016059852</v>
      </c>
      <c r="Z142" s="3">
        <f t="shared" si="74"/>
        <v>8375.2630080299259</v>
      </c>
      <c r="AA142" s="3">
        <f t="shared" si="77"/>
        <v>239408375.26300806</v>
      </c>
      <c r="AB142" s="3">
        <f t="shared" si="51"/>
        <v>1808.8369829265105</v>
      </c>
      <c r="AC142" s="3">
        <f t="shared" si="52"/>
        <v>335.0105203211973</v>
      </c>
      <c r="AD142" s="3">
        <f t="shared" si="53"/>
        <v>67.002104064239461</v>
      </c>
    </row>
    <row r="143" spans="5:30" x14ac:dyDescent="0.55000000000000004">
      <c r="E143">
        <v>141</v>
      </c>
      <c r="F143">
        <f t="shared" si="65"/>
        <v>421.5</v>
      </c>
      <c r="G143">
        <f t="shared" si="66"/>
        <v>8.0780287474332653</v>
      </c>
      <c r="H143" s="15">
        <f t="shared" si="57"/>
        <v>0</v>
      </c>
      <c r="I143" s="14">
        <f t="shared" si="67"/>
        <v>0</v>
      </c>
      <c r="J143" s="14">
        <f t="shared" si="68"/>
        <v>0.99970612814736137</v>
      </c>
      <c r="K143" s="14">
        <f t="shared" si="75"/>
        <v>2.9751638930264335E-9</v>
      </c>
      <c r="L143" s="14" t="str">
        <f t="shared" si="69"/>
        <v>Possibly eliminated</v>
      </c>
      <c r="M143" s="14">
        <f t="shared" si="58"/>
        <v>3.2131768746450849E-10</v>
      </c>
      <c r="N143" s="14">
        <f t="shared" si="76"/>
        <v>2.9386887747473445E-4</v>
      </c>
      <c r="O143" s="3">
        <f t="shared" si="59"/>
        <v>0.16958434190250671</v>
      </c>
      <c r="P143" s="3">
        <f t="shared" si="60"/>
        <v>8.4792170951253354E-2</v>
      </c>
      <c r="Q143" s="38">
        <f t="shared" si="70"/>
        <v>1.6958434190250671E-2</v>
      </c>
      <c r="R143" s="38">
        <f t="shared" si="61"/>
        <v>8.4792170951253354E-2</v>
      </c>
      <c r="S143" s="38">
        <f t="shared" si="71"/>
        <v>1710000.0847921709</v>
      </c>
      <c r="T143" s="38">
        <f t="shared" si="72"/>
        <v>1.8315108185476985E-2</v>
      </c>
      <c r="U143" s="39">
        <f t="shared" si="73"/>
        <v>0.1079999956364265</v>
      </c>
      <c r="V143" s="38">
        <f t="shared" si="62"/>
        <v>3.3916868380501342E-3</v>
      </c>
      <c r="W143" s="3">
        <f t="shared" si="63"/>
        <v>0</v>
      </c>
      <c r="X143" s="3">
        <f t="shared" si="64"/>
        <v>6.7833736761002683E-4</v>
      </c>
      <c r="Y143" s="3">
        <f t="shared" si="74"/>
        <v>16750.695600401756</v>
      </c>
      <c r="Z143" s="3">
        <f t="shared" si="74"/>
        <v>8375.3478002008778</v>
      </c>
      <c r="AA143" s="3">
        <f t="shared" si="77"/>
        <v>241118375.34780023</v>
      </c>
      <c r="AB143" s="3">
        <f t="shared" si="51"/>
        <v>1808.855298034696</v>
      </c>
      <c r="AC143" s="3">
        <f t="shared" si="52"/>
        <v>335.01391200803533</v>
      </c>
      <c r="AD143" s="3">
        <f t="shared" si="53"/>
        <v>67.002782401607078</v>
      </c>
    </row>
    <row r="144" spans="5:30" x14ac:dyDescent="0.55000000000000004">
      <c r="E144">
        <v>142</v>
      </c>
      <c r="F144">
        <f t="shared" si="65"/>
        <v>424.5</v>
      </c>
      <c r="G144">
        <f t="shared" si="66"/>
        <v>8.1355236139630396</v>
      </c>
      <c r="H144" s="15">
        <f t="shared" si="57"/>
        <v>0</v>
      </c>
      <c r="I144" s="14">
        <f t="shared" si="67"/>
        <v>0</v>
      </c>
      <c r="J144" s="14">
        <f t="shared" si="68"/>
        <v>0.99970612535369108</v>
      </c>
      <c r="K144" s="14">
        <f t="shared" si="75"/>
        <v>2.7936702950981385E-9</v>
      </c>
      <c r="L144" s="14" t="str">
        <f t="shared" si="69"/>
        <v>Possibly eliminated</v>
      </c>
      <c r="M144" s="14">
        <f t="shared" si="58"/>
        <v>3.0171638042386205E-10</v>
      </c>
      <c r="N144" s="14">
        <f t="shared" si="76"/>
        <v>2.9387185263862747E-4</v>
      </c>
      <c r="O144" s="3">
        <f t="shared" si="59"/>
        <v>0.15923920682059389</v>
      </c>
      <c r="P144" s="3">
        <f t="shared" si="60"/>
        <v>7.9619603410296946E-2</v>
      </c>
      <c r="Q144" s="38">
        <f t="shared" si="70"/>
        <v>1.5923920682059389E-2</v>
      </c>
      <c r="R144" s="38">
        <f t="shared" si="61"/>
        <v>7.9619603410296946E-2</v>
      </c>
      <c r="S144" s="38">
        <f t="shared" si="71"/>
        <v>1710000.0796196035</v>
      </c>
      <c r="T144" s="38">
        <f t="shared" si="72"/>
        <v>1.7197833684160137E-2</v>
      </c>
      <c r="U144" s="39">
        <f t="shared" si="73"/>
        <v>0.10799999590261709</v>
      </c>
      <c r="V144" s="38">
        <f t="shared" si="62"/>
        <v>3.1847841364118779E-3</v>
      </c>
      <c r="W144" s="3">
        <f t="shared" si="63"/>
        <v>0</v>
      </c>
      <c r="X144" s="3">
        <f t="shared" si="64"/>
        <v>6.3695682728237557E-4</v>
      </c>
      <c r="Y144" s="3">
        <f t="shared" si="74"/>
        <v>16750.854839608575</v>
      </c>
      <c r="Z144" s="3">
        <f t="shared" si="74"/>
        <v>8375.4274198042876</v>
      </c>
      <c r="AA144" s="3">
        <f t="shared" si="77"/>
        <v>242828375.42741984</v>
      </c>
      <c r="AB144" s="3">
        <f t="shared" si="51"/>
        <v>1808.8724958683802</v>
      </c>
      <c r="AC144" s="3">
        <f t="shared" si="52"/>
        <v>335.01709679217174</v>
      </c>
      <c r="AD144" s="3">
        <f t="shared" si="53"/>
        <v>67.003419358434357</v>
      </c>
    </row>
    <row r="145" spans="5:30" x14ac:dyDescent="0.55000000000000004">
      <c r="E145">
        <v>143</v>
      </c>
      <c r="F145">
        <f t="shared" si="65"/>
        <v>427.5</v>
      </c>
      <c r="G145">
        <f t="shared" si="66"/>
        <v>8.1930184804928139</v>
      </c>
      <c r="H145" s="15">
        <f t="shared" si="57"/>
        <v>0</v>
      </c>
      <c r="I145" s="14">
        <f t="shared" si="67"/>
        <v>0</v>
      </c>
      <c r="J145" s="14">
        <f t="shared" si="68"/>
        <v>0.9997061227304429</v>
      </c>
      <c r="K145" s="14">
        <f t="shared" si="75"/>
        <v>2.6232481742383129E-9</v>
      </c>
      <c r="L145" s="14" t="str">
        <f t="shared" si="69"/>
        <v>Possibly eliminated</v>
      </c>
      <c r="M145" s="14">
        <f t="shared" si="58"/>
        <v>2.833107927249728E-10</v>
      </c>
      <c r="N145" s="14">
        <f t="shared" si="76"/>
        <v>2.9387464630892257E-4</v>
      </c>
      <c r="O145" s="3">
        <f t="shared" si="59"/>
        <v>0.14952514593158384</v>
      </c>
      <c r="P145" s="3">
        <f t="shared" si="60"/>
        <v>7.4762572965791918E-2</v>
      </c>
      <c r="Q145" s="38">
        <f t="shared" si="70"/>
        <v>1.4952514593158384E-2</v>
      </c>
      <c r="R145" s="38">
        <f t="shared" si="61"/>
        <v>7.4762572965791918E-2</v>
      </c>
      <c r="S145" s="38">
        <f t="shared" si="71"/>
        <v>1710000.074762573</v>
      </c>
      <c r="T145" s="38">
        <f t="shared" si="72"/>
        <v>1.6148715185323449E-2</v>
      </c>
      <c r="U145" s="39">
        <f t="shared" si="73"/>
        <v>0.10799999615256951</v>
      </c>
      <c r="V145" s="38">
        <f t="shared" si="62"/>
        <v>2.9905029186316767E-3</v>
      </c>
      <c r="W145" s="3">
        <f t="shared" si="63"/>
        <v>0</v>
      </c>
      <c r="X145" s="3">
        <f t="shared" si="64"/>
        <v>5.9810058372633534E-4</v>
      </c>
      <c r="Y145" s="3">
        <f t="shared" si="74"/>
        <v>16751.004364754506</v>
      </c>
      <c r="Z145" s="3">
        <f t="shared" si="74"/>
        <v>8375.5021823772531</v>
      </c>
      <c r="AA145" s="3">
        <f t="shared" si="77"/>
        <v>244538375.50218242</v>
      </c>
      <c r="AB145" s="3">
        <f t="shared" ref="AB145:AB205" si="78">AB144+T145</f>
        <v>1808.8886445835656</v>
      </c>
      <c r="AC145" s="3">
        <f t="shared" ref="AC145:AC205" si="79">AC144+V145</f>
        <v>335.02008729509038</v>
      </c>
      <c r="AD145" s="3">
        <f t="shared" ref="AD145:AD205" si="80">AD144+X145</f>
        <v>67.004017459018087</v>
      </c>
    </row>
    <row r="146" spans="5:30" x14ac:dyDescent="0.55000000000000004">
      <c r="E146">
        <v>144</v>
      </c>
      <c r="F146">
        <f t="shared" si="65"/>
        <v>430.5</v>
      </c>
      <c r="G146">
        <f t="shared" si="66"/>
        <v>8.2505133470225864</v>
      </c>
      <c r="H146" s="15">
        <f t="shared" si="57"/>
        <v>0</v>
      </c>
      <c r="I146" s="14">
        <f t="shared" si="67"/>
        <v>0</v>
      </c>
      <c r="J146" s="14">
        <f t="shared" si="68"/>
        <v>0.9997061202672205</v>
      </c>
      <c r="K146" s="14">
        <f t="shared" si="75"/>
        <v>2.4632224038256822E-9</v>
      </c>
      <c r="L146" s="14" t="str">
        <f t="shared" si="69"/>
        <v>Possibly eliminated</v>
      </c>
      <c r="M146" s="14">
        <f t="shared" si="58"/>
        <v>2.6602801071422593E-10</v>
      </c>
      <c r="N146" s="14">
        <f t="shared" si="76"/>
        <v>2.9387726955709681E-4</v>
      </c>
      <c r="O146" s="3">
        <f t="shared" si="59"/>
        <v>0.14040367701806389</v>
      </c>
      <c r="P146" s="3">
        <f t="shared" si="60"/>
        <v>7.0201838509031944E-2</v>
      </c>
      <c r="Q146" s="38">
        <f t="shared" si="70"/>
        <v>1.4040367701806389E-2</v>
      </c>
      <c r="R146" s="38">
        <f t="shared" si="61"/>
        <v>7.0201838509031944E-2</v>
      </c>
      <c r="S146" s="38">
        <f t="shared" si="71"/>
        <v>1710000.0702018386</v>
      </c>
      <c r="T146" s="38">
        <f t="shared" si="72"/>
        <v>1.5163596610710879E-2</v>
      </c>
      <c r="U146" s="39">
        <f t="shared" si="73"/>
        <v>0.10799999638727395</v>
      </c>
      <c r="V146" s="38">
        <f t="shared" si="62"/>
        <v>2.8080735403612778E-3</v>
      </c>
      <c r="W146" s="3">
        <f t="shared" si="63"/>
        <v>0</v>
      </c>
      <c r="X146" s="3">
        <f t="shared" si="64"/>
        <v>5.6161470807225555E-4</v>
      </c>
      <c r="Y146" s="3">
        <f t="shared" si="74"/>
        <v>16751.144768431524</v>
      </c>
      <c r="Z146" s="3">
        <f t="shared" si="74"/>
        <v>8375.5723842157622</v>
      </c>
      <c r="AA146" s="3">
        <f t="shared" si="77"/>
        <v>246248375.57238427</v>
      </c>
      <c r="AB146" s="3">
        <f t="shared" si="78"/>
        <v>1808.9038081801764</v>
      </c>
      <c r="AC146" s="3">
        <f t="shared" si="79"/>
        <v>335.02289536863071</v>
      </c>
      <c r="AD146" s="3">
        <f t="shared" si="80"/>
        <v>67.004579073726163</v>
      </c>
    </row>
    <row r="147" spans="5:30" x14ac:dyDescent="0.55000000000000004">
      <c r="E147">
        <v>145</v>
      </c>
      <c r="F147">
        <f t="shared" si="65"/>
        <v>433.5</v>
      </c>
      <c r="G147">
        <f t="shared" si="66"/>
        <v>8.3080082135523607</v>
      </c>
      <c r="H147" s="15">
        <f t="shared" si="57"/>
        <v>0</v>
      </c>
      <c r="I147" s="14">
        <f t="shared" si="67"/>
        <v>0</v>
      </c>
      <c r="J147" s="14">
        <f t="shared" si="68"/>
        <v>0.9997061179542619</v>
      </c>
      <c r="K147" s="14">
        <f t="shared" si="75"/>
        <v>2.3129586024239757E-9</v>
      </c>
      <c r="L147" s="14" t="str">
        <f t="shared" si="69"/>
        <v>Possibly eliminated</v>
      </c>
      <c r="M147" s="14">
        <f t="shared" si="58"/>
        <v>2.4979952121544936E-10</v>
      </c>
      <c r="N147" s="14">
        <f t="shared" si="76"/>
        <v>2.9387973277950064E-4</v>
      </c>
      <c r="O147" s="3">
        <f t="shared" si="59"/>
        <v>0.13183864033816661</v>
      </c>
      <c r="P147" s="3">
        <f t="shared" si="60"/>
        <v>6.5919320169083306E-2</v>
      </c>
      <c r="Q147" s="38">
        <f t="shared" si="70"/>
        <v>1.3183864033816661E-2</v>
      </c>
      <c r="R147" s="38">
        <f t="shared" si="61"/>
        <v>6.5919320169083306E-2</v>
      </c>
      <c r="S147" s="38">
        <f t="shared" si="71"/>
        <v>1710000.0659193201</v>
      </c>
      <c r="T147" s="38">
        <f t="shared" si="72"/>
        <v>1.4238572709280613E-2</v>
      </c>
      <c r="U147" s="39">
        <f t="shared" si="73"/>
        <v>0.10799999660766085</v>
      </c>
      <c r="V147" s="38">
        <f t="shared" si="62"/>
        <v>2.6367728067633323E-3</v>
      </c>
      <c r="W147" s="3">
        <f t="shared" si="63"/>
        <v>0</v>
      </c>
      <c r="X147" s="3">
        <f t="shared" si="64"/>
        <v>5.2735456135266645E-4</v>
      </c>
      <c r="Y147" s="3">
        <f t="shared" si="74"/>
        <v>16751.276607071861</v>
      </c>
      <c r="Z147" s="3">
        <f t="shared" si="74"/>
        <v>8375.6383035359304</v>
      </c>
      <c r="AA147" s="3">
        <f t="shared" si="77"/>
        <v>247958375.63830358</v>
      </c>
      <c r="AB147" s="3">
        <f t="shared" si="78"/>
        <v>1808.9180467528856</v>
      </c>
      <c r="AC147" s="3">
        <f t="shared" si="79"/>
        <v>335.02553214143745</v>
      </c>
      <c r="AD147" s="3">
        <f t="shared" si="80"/>
        <v>67.005106428287519</v>
      </c>
    </row>
    <row r="148" spans="5:30" x14ac:dyDescent="0.55000000000000004">
      <c r="E148">
        <v>146</v>
      </c>
      <c r="F148">
        <f t="shared" si="65"/>
        <v>436.5</v>
      </c>
      <c r="G148">
        <f t="shared" si="66"/>
        <v>8.3655030800821351</v>
      </c>
      <c r="H148" s="15">
        <f t="shared" si="57"/>
        <v>0</v>
      </c>
      <c r="I148" s="14">
        <f t="shared" si="67"/>
        <v>0</v>
      </c>
      <c r="J148" s="14">
        <f t="shared" si="68"/>
        <v>0.99970611578240054</v>
      </c>
      <c r="K148" s="14">
        <f t="shared" si="75"/>
        <v>2.1718613574250867E-9</v>
      </c>
      <c r="L148" s="14" t="str">
        <f t="shared" si="69"/>
        <v>Possibly eliminated</v>
      </c>
      <c r="M148" s="14">
        <f t="shared" si="58"/>
        <v>2.345610196836697E-10</v>
      </c>
      <c r="N148" s="14">
        <f t="shared" si="76"/>
        <v>2.9388204573810306E-4</v>
      </c>
      <c r="O148" s="3">
        <f t="shared" si="59"/>
        <v>0.12379609737322994</v>
      </c>
      <c r="P148" s="3">
        <f t="shared" si="60"/>
        <v>6.189804868661497E-2</v>
      </c>
      <c r="Q148" s="38">
        <f t="shared" si="70"/>
        <v>1.2379609737322994E-2</v>
      </c>
      <c r="R148" s="38">
        <f t="shared" si="61"/>
        <v>6.189804868661497E-2</v>
      </c>
      <c r="S148" s="38">
        <f t="shared" si="71"/>
        <v>1710000.0618980487</v>
      </c>
      <c r="T148" s="38">
        <f t="shared" si="72"/>
        <v>1.3369978121969174E-2</v>
      </c>
      <c r="U148" s="39">
        <f t="shared" si="73"/>
        <v>0.10799999681460347</v>
      </c>
      <c r="V148" s="38">
        <f t="shared" si="62"/>
        <v>2.4759219474645988E-3</v>
      </c>
      <c r="W148" s="3">
        <f t="shared" si="63"/>
        <v>0</v>
      </c>
      <c r="X148" s="3">
        <f t="shared" si="64"/>
        <v>4.9518438949291976E-4</v>
      </c>
      <c r="Y148" s="3">
        <f t="shared" ref="Y148:Z163" si="81">O148+Y147</f>
        <v>16751.400403169235</v>
      </c>
      <c r="Z148" s="3">
        <f t="shared" si="81"/>
        <v>8375.7002015846174</v>
      </c>
      <c r="AA148" s="3">
        <f t="shared" si="77"/>
        <v>249668375.70020163</v>
      </c>
      <c r="AB148" s="3">
        <f t="shared" si="78"/>
        <v>1808.9314167310076</v>
      </c>
      <c r="AC148" s="3">
        <f t="shared" si="79"/>
        <v>335.0280080633849</v>
      </c>
      <c r="AD148" s="3">
        <f t="shared" si="80"/>
        <v>67.005601612677012</v>
      </c>
    </row>
    <row r="149" spans="5:30" x14ac:dyDescent="0.55000000000000004">
      <c r="E149">
        <v>147</v>
      </c>
      <c r="F149">
        <f t="shared" si="65"/>
        <v>439.5</v>
      </c>
      <c r="G149">
        <f t="shared" si="66"/>
        <v>8.4229979466119094</v>
      </c>
      <c r="H149" s="15">
        <f t="shared" si="57"/>
        <v>0</v>
      </c>
      <c r="I149" s="14">
        <f t="shared" si="67"/>
        <v>0</v>
      </c>
      <c r="J149" s="14">
        <f t="shared" si="68"/>
        <v>0.99970611374302909</v>
      </c>
      <c r="K149" s="14">
        <f t="shared" si="75"/>
        <v>2.0393714494915116E-9</v>
      </c>
      <c r="L149" s="14" t="str">
        <f t="shared" si="69"/>
        <v>Possibly eliminated</v>
      </c>
      <c r="M149" s="14">
        <f t="shared" si="58"/>
        <v>2.2025211044516413E-10</v>
      </c>
      <c r="N149" s="14">
        <f t="shared" si="76"/>
        <v>2.9388421759946048E-4</v>
      </c>
      <c r="O149" s="3">
        <f t="shared" si="59"/>
        <v>0.11624417262101616</v>
      </c>
      <c r="P149" s="3">
        <f t="shared" si="60"/>
        <v>5.8122086310508081E-2</v>
      </c>
      <c r="Q149" s="38">
        <f t="shared" si="70"/>
        <v>1.1624417262101616E-2</v>
      </c>
      <c r="R149" s="38">
        <f t="shared" si="61"/>
        <v>5.8122086310508081E-2</v>
      </c>
      <c r="S149" s="38">
        <f t="shared" si="71"/>
        <v>1710000.0581220863</v>
      </c>
      <c r="T149" s="38">
        <f t="shared" si="72"/>
        <v>1.2554370295374356E-2</v>
      </c>
      <c r="U149" s="39">
        <f t="shared" si="73"/>
        <v>0.10799999700892197</v>
      </c>
      <c r="V149" s="38">
        <f t="shared" si="62"/>
        <v>2.3248834524203232E-3</v>
      </c>
      <c r="W149" s="3">
        <f t="shared" si="63"/>
        <v>0</v>
      </c>
      <c r="X149" s="3">
        <f t="shared" si="64"/>
        <v>4.6497669048406465E-4</v>
      </c>
      <c r="Y149" s="3">
        <f t="shared" si="81"/>
        <v>16751.516647341858</v>
      </c>
      <c r="Z149" s="3">
        <f t="shared" si="81"/>
        <v>8375.7583236709288</v>
      </c>
      <c r="AA149" s="3">
        <f t="shared" si="77"/>
        <v>251378375.75832373</v>
      </c>
      <c r="AB149" s="3">
        <f t="shared" si="78"/>
        <v>1808.9439711013031</v>
      </c>
      <c r="AC149" s="3">
        <f t="shared" si="79"/>
        <v>335.03033294683735</v>
      </c>
      <c r="AD149" s="3">
        <f t="shared" si="80"/>
        <v>67.006066589367492</v>
      </c>
    </row>
    <row r="150" spans="5:30" x14ac:dyDescent="0.55000000000000004">
      <c r="E150">
        <v>148</v>
      </c>
      <c r="F150">
        <f t="shared" si="65"/>
        <v>442.5</v>
      </c>
      <c r="G150">
        <f t="shared" si="66"/>
        <v>8.4804928131416837</v>
      </c>
      <c r="H150" s="15">
        <f t="shared" si="57"/>
        <v>0</v>
      </c>
      <c r="I150" s="14">
        <f t="shared" si="67"/>
        <v>0</v>
      </c>
      <c r="J150" s="14">
        <f t="shared" si="68"/>
        <v>0.99970611182806524</v>
      </c>
      <c r="K150" s="14">
        <f t="shared" si="75"/>
        <v>1.9149638541549052E-9</v>
      </c>
      <c r="L150" s="14" t="str">
        <f t="shared" si="69"/>
        <v>Possibly eliminated</v>
      </c>
      <c r="M150" s="14">
        <f t="shared" si="58"/>
        <v>2.068160908703363E-10</v>
      </c>
      <c r="N150" s="14">
        <f t="shared" si="76"/>
        <v>2.9388625697090998E-4</v>
      </c>
      <c r="O150" s="3">
        <f t="shared" si="59"/>
        <v>0.1091529396868296</v>
      </c>
      <c r="P150" s="3">
        <f t="shared" si="60"/>
        <v>5.4576469843414799E-2</v>
      </c>
      <c r="Q150" s="38">
        <f t="shared" si="70"/>
        <v>1.091529396868296E-2</v>
      </c>
      <c r="R150" s="38">
        <f t="shared" si="61"/>
        <v>5.4576469843414799E-2</v>
      </c>
      <c r="S150" s="38">
        <f t="shared" si="71"/>
        <v>1710000.0545764698</v>
      </c>
      <c r="T150" s="38">
        <f t="shared" si="72"/>
        <v>1.178851717960917E-2</v>
      </c>
      <c r="U150" s="39">
        <f t="shared" si="73"/>
        <v>0.10799999719138643</v>
      </c>
      <c r="V150" s="38">
        <f t="shared" si="62"/>
        <v>2.183058793736592E-3</v>
      </c>
      <c r="W150" s="3">
        <f t="shared" si="63"/>
        <v>0</v>
      </c>
      <c r="X150" s="3">
        <f t="shared" si="64"/>
        <v>4.3661175874731839E-4</v>
      </c>
      <c r="Y150" s="3">
        <f t="shared" si="81"/>
        <v>16751.625800281545</v>
      </c>
      <c r="Z150" s="3">
        <f t="shared" si="81"/>
        <v>8375.8129001407724</v>
      </c>
      <c r="AA150" s="3">
        <f t="shared" si="77"/>
        <v>253088375.81290019</v>
      </c>
      <c r="AB150" s="3">
        <f t="shared" si="78"/>
        <v>1808.9557596184827</v>
      </c>
      <c r="AC150" s="3">
        <f t="shared" si="79"/>
        <v>335.03251600563107</v>
      </c>
      <c r="AD150" s="3">
        <f t="shared" si="80"/>
        <v>67.006503201126236</v>
      </c>
    </row>
    <row r="151" spans="5:30" x14ac:dyDescent="0.55000000000000004">
      <c r="E151">
        <v>149</v>
      </c>
      <c r="F151">
        <f t="shared" si="65"/>
        <v>445.5</v>
      </c>
      <c r="G151">
        <f t="shared" si="66"/>
        <v>8.537987679671458</v>
      </c>
      <c r="H151" s="15">
        <f t="shared" si="57"/>
        <v>0</v>
      </c>
      <c r="I151" s="14">
        <f t="shared" si="67"/>
        <v>0</v>
      </c>
      <c r="J151" s="14">
        <f t="shared" si="68"/>
        <v>0.99970611002991971</v>
      </c>
      <c r="K151" s="14">
        <f t="shared" si="75"/>
        <v>1.7981455213700315E-9</v>
      </c>
      <c r="L151" s="14" t="str">
        <f t="shared" si="69"/>
        <v>Possibly eliminated</v>
      </c>
      <c r="M151" s="14">
        <f t="shared" si="58"/>
        <v>1.9419971156575013E-10</v>
      </c>
      <c r="N151" s="14">
        <f t="shared" si="76"/>
        <v>2.9388817193476413E-4</v>
      </c>
      <c r="O151" s="3">
        <f t="shared" si="59"/>
        <v>0.10249429471809179</v>
      </c>
      <c r="P151" s="3">
        <f t="shared" si="60"/>
        <v>5.1247147359045897E-2</v>
      </c>
      <c r="Q151" s="38">
        <f t="shared" si="70"/>
        <v>1.0249429471809179E-2</v>
      </c>
      <c r="R151" s="38">
        <f t="shared" si="61"/>
        <v>5.1247147359045897E-2</v>
      </c>
      <c r="S151" s="38">
        <f t="shared" si="71"/>
        <v>1710000.0512471474</v>
      </c>
      <c r="T151" s="38">
        <f t="shared" si="72"/>
        <v>1.1069383559247758E-2</v>
      </c>
      <c r="U151" s="39">
        <f t="shared" si="73"/>
        <v>0.10799999736271998</v>
      </c>
      <c r="V151" s="38">
        <f t="shared" si="62"/>
        <v>2.0498858943618359E-3</v>
      </c>
      <c r="W151" s="3">
        <f t="shared" si="63"/>
        <v>0</v>
      </c>
      <c r="X151" s="3">
        <f t="shared" si="64"/>
        <v>4.0997717887236718E-4</v>
      </c>
      <c r="Y151" s="3">
        <f t="shared" si="81"/>
        <v>16751.728294576264</v>
      </c>
      <c r="Z151" s="3">
        <f t="shared" si="81"/>
        <v>8375.8641472881318</v>
      </c>
      <c r="AA151" s="3">
        <f t="shared" si="77"/>
        <v>254798375.86414734</v>
      </c>
      <c r="AB151" s="3">
        <f t="shared" si="78"/>
        <v>1808.966829002042</v>
      </c>
      <c r="AC151" s="3">
        <f t="shared" si="79"/>
        <v>335.0345658915254</v>
      </c>
      <c r="AD151" s="3">
        <f t="shared" si="80"/>
        <v>67.006913178305112</v>
      </c>
    </row>
    <row r="152" spans="5:30" x14ac:dyDescent="0.55000000000000004">
      <c r="E152">
        <v>150</v>
      </c>
      <c r="F152">
        <f t="shared" si="65"/>
        <v>448.5</v>
      </c>
      <c r="G152">
        <f t="shared" si="66"/>
        <v>8.5954825462012323</v>
      </c>
      <c r="H152" s="15">
        <f t="shared" si="57"/>
        <v>0</v>
      </c>
      <c r="I152" s="14">
        <f t="shared" si="67"/>
        <v>0</v>
      </c>
      <c r="J152" s="14">
        <f t="shared" si="68"/>
        <v>0.99970610834146634</v>
      </c>
      <c r="K152" s="14">
        <f t="shared" si="75"/>
        <v>1.6884533771133192E-9</v>
      </c>
      <c r="L152" s="14" t="str">
        <f t="shared" si="69"/>
        <v>Eliminated</v>
      </c>
      <c r="M152" s="14">
        <f t="shared" si="58"/>
        <v>0</v>
      </c>
      <c r="N152" s="14">
        <f t="shared" si="76"/>
        <v>2.938899700802855E-4</v>
      </c>
      <c r="O152" s="3">
        <f t="shared" si="59"/>
        <v>9.6241842495459196E-2</v>
      </c>
      <c r="P152" s="3">
        <f t="shared" si="60"/>
        <v>4.8120921247729598E-2</v>
      </c>
      <c r="Q152" s="38">
        <f t="shared" si="70"/>
        <v>9.6241842495459196E-3</v>
      </c>
      <c r="R152" s="38">
        <f t="shared" si="61"/>
        <v>4.8120921247729598E-2</v>
      </c>
      <c r="S152" s="38">
        <f t="shared" si="71"/>
        <v>1710000.0481209212</v>
      </c>
      <c r="T152" s="38">
        <f t="shared" si="72"/>
        <v>1.0394118751176466E-2</v>
      </c>
      <c r="U152" s="39">
        <f t="shared" si="73"/>
        <v>0</v>
      </c>
      <c r="V152" s="38">
        <f t="shared" si="62"/>
        <v>1.9248368499091839E-3</v>
      </c>
      <c r="W152" s="3">
        <f t="shared" si="63"/>
        <v>0</v>
      </c>
      <c r="X152" s="3">
        <f t="shared" si="64"/>
        <v>3.8496736998183678E-4</v>
      </c>
      <c r="Y152" s="3">
        <f t="shared" si="81"/>
        <v>16751.824536418761</v>
      </c>
      <c r="Z152" s="3">
        <f t="shared" si="81"/>
        <v>8375.9122682093803</v>
      </c>
      <c r="AA152" s="3">
        <f t="shared" si="77"/>
        <v>256508375.91226825</v>
      </c>
      <c r="AB152" s="3">
        <f t="shared" si="78"/>
        <v>1808.9772231207933</v>
      </c>
      <c r="AC152" s="3">
        <f t="shared" si="79"/>
        <v>335.03649072837533</v>
      </c>
      <c r="AD152" s="3">
        <f t="shared" si="80"/>
        <v>67.007298145675094</v>
      </c>
    </row>
    <row r="153" spans="5:30" x14ac:dyDescent="0.55000000000000004">
      <c r="E153">
        <v>151</v>
      </c>
      <c r="F153">
        <f t="shared" si="65"/>
        <v>451.5</v>
      </c>
      <c r="G153">
        <f t="shared" si="66"/>
        <v>8.6529774127310066</v>
      </c>
      <c r="H153" s="15">
        <f t="shared" si="57"/>
        <v>0</v>
      </c>
      <c r="I153" s="14">
        <f t="shared" si="67"/>
        <v>0</v>
      </c>
      <c r="J153" s="14">
        <f t="shared" si="68"/>
        <v>0.99970610658531567</v>
      </c>
      <c r="K153" s="14">
        <f t="shared" si="75"/>
        <v>0</v>
      </c>
      <c r="L153" s="14" t="str">
        <f t="shared" si="69"/>
        <v>Eliminated</v>
      </c>
      <c r="M153" s="14">
        <f t="shared" si="58"/>
        <v>0</v>
      </c>
      <c r="N153" s="14">
        <f t="shared" si="76"/>
        <v>2.9389165853366261E-4</v>
      </c>
      <c r="O153" s="3">
        <f t="shared" si="59"/>
        <v>0</v>
      </c>
      <c r="P153" s="3">
        <f t="shared" si="60"/>
        <v>0</v>
      </c>
      <c r="Q153" s="38">
        <f t="shared" si="70"/>
        <v>0</v>
      </c>
      <c r="R153" s="38">
        <f t="shared" si="61"/>
        <v>0</v>
      </c>
      <c r="S153" s="38">
        <f t="shared" si="71"/>
        <v>1710000</v>
      </c>
      <c r="T153" s="38">
        <f t="shared" si="72"/>
        <v>0</v>
      </c>
      <c r="U153" s="39">
        <f t="shared" si="73"/>
        <v>0</v>
      </c>
      <c r="V153" s="38">
        <f t="shared" si="62"/>
        <v>0</v>
      </c>
      <c r="W153" s="3">
        <f t="shared" si="63"/>
        <v>0</v>
      </c>
      <c r="X153" s="3">
        <f t="shared" si="64"/>
        <v>0</v>
      </c>
      <c r="Y153" s="3">
        <f t="shared" si="81"/>
        <v>16751.824536418761</v>
      </c>
      <c r="Z153" s="3">
        <f t="shared" si="81"/>
        <v>8375.9122682093803</v>
      </c>
      <c r="AA153" s="3">
        <f t="shared" si="77"/>
        <v>258218375.91226825</v>
      </c>
      <c r="AB153" s="3">
        <f t="shared" si="78"/>
        <v>1808.9772231207933</v>
      </c>
      <c r="AC153" s="3">
        <f t="shared" si="79"/>
        <v>335.03649072837533</v>
      </c>
      <c r="AD153" s="3">
        <f t="shared" si="80"/>
        <v>67.007298145675094</v>
      </c>
    </row>
    <row r="154" spans="5:30" x14ac:dyDescent="0.55000000000000004">
      <c r="E154">
        <v>152</v>
      </c>
      <c r="F154">
        <f t="shared" si="65"/>
        <v>454.5</v>
      </c>
      <c r="G154">
        <f t="shared" si="66"/>
        <v>8.7104722792607809</v>
      </c>
      <c r="H154" s="15">
        <f t="shared" si="57"/>
        <v>0</v>
      </c>
      <c r="I154" s="14">
        <f t="shared" si="67"/>
        <v>0</v>
      </c>
      <c r="J154" s="14">
        <f t="shared" si="68"/>
        <v>0.99970610658531567</v>
      </c>
      <c r="K154" s="14">
        <f t="shared" si="75"/>
        <v>0</v>
      </c>
      <c r="L154" s="14" t="str">
        <f t="shared" si="69"/>
        <v>Eliminated</v>
      </c>
      <c r="M154" s="14">
        <f t="shared" si="58"/>
        <v>0</v>
      </c>
      <c r="N154" s="14">
        <f t="shared" si="76"/>
        <v>2.9389165853366261E-4</v>
      </c>
      <c r="O154" s="3">
        <f t="shared" si="59"/>
        <v>0</v>
      </c>
      <c r="P154" s="3">
        <f t="shared" si="60"/>
        <v>0</v>
      </c>
      <c r="Q154" s="38">
        <f t="shared" si="70"/>
        <v>0</v>
      </c>
      <c r="R154" s="38">
        <f t="shared" si="61"/>
        <v>0</v>
      </c>
      <c r="S154" s="38">
        <f t="shared" si="71"/>
        <v>1710000</v>
      </c>
      <c r="T154" s="38">
        <f t="shared" si="72"/>
        <v>0</v>
      </c>
      <c r="U154" s="39">
        <f t="shared" si="73"/>
        <v>0</v>
      </c>
      <c r="V154" s="38">
        <f t="shared" si="62"/>
        <v>0</v>
      </c>
      <c r="W154" s="3">
        <f t="shared" si="63"/>
        <v>0</v>
      </c>
      <c r="X154" s="3">
        <f t="shared" si="64"/>
        <v>0</v>
      </c>
      <c r="Y154" s="3">
        <f t="shared" si="81"/>
        <v>16751.824536418761</v>
      </c>
      <c r="Z154" s="3">
        <f t="shared" si="81"/>
        <v>8375.9122682093803</v>
      </c>
      <c r="AA154" s="3">
        <f t="shared" si="77"/>
        <v>259928375.91226825</v>
      </c>
      <c r="AB154" s="3">
        <f t="shared" si="78"/>
        <v>1808.9772231207933</v>
      </c>
      <c r="AC154" s="3">
        <f t="shared" si="79"/>
        <v>335.03649072837533</v>
      </c>
      <c r="AD154" s="3">
        <f t="shared" si="80"/>
        <v>67.007298145675094</v>
      </c>
    </row>
    <row r="155" spans="5:30" x14ac:dyDescent="0.55000000000000004">
      <c r="E155">
        <v>153</v>
      </c>
      <c r="F155">
        <f t="shared" si="65"/>
        <v>457.5</v>
      </c>
      <c r="G155">
        <f t="shared" si="66"/>
        <v>8.7679671457905553</v>
      </c>
      <c r="H155" s="15">
        <f t="shared" si="57"/>
        <v>0</v>
      </c>
      <c r="I155" s="14">
        <f t="shared" si="67"/>
        <v>0</v>
      </c>
      <c r="J155" s="14">
        <f t="shared" si="68"/>
        <v>0.99970610658531567</v>
      </c>
      <c r="K155" s="14">
        <f t="shared" si="75"/>
        <v>0</v>
      </c>
      <c r="L155" s="14" t="str">
        <f t="shared" si="69"/>
        <v>Eliminated</v>
      </c>
      <c r="M155" s="14">
        <f t="shared" si="58"/>
        <v>0</v>
      </c>
      <c r="N155" s="14">
        <f t="shared" si="76"/>
        <v>2.9389165853366261E-4</v>
      </c>
      <c r="O155" s="3">
        <f t="shared" si="59"/>
        <v>0</v>
      </c>
      <c r="P155" s="3">
        <f t="shared" si="60"/>
        <v>0</v>
      </c>
      <c r="Q155" s="38">
        <f t="shared" si="70"/>
        <v>0</v>
      </c>
      <c r="R155" s="38">
        <f t="shared" si="61"/>
        <v>0</v>
      </c>
      <c r="S155" s="38">
        <f t="shared" si="71"/>
        <v>1710000</v>
      </c>
      <c r="T155" s="38">
        <f t="shared" si="72"/>
        <v>0</v>
      </c>
      <c r="U155" s="39">
        <f t="shared" si="73"/>
        <v>0</v>
      </c>
      <c r="V155" s="38">
        <f t="shared" si="62"/>
        <v>0</v>
      </c>
      <c r="W155" s="3">
        <f t="shared" si="63"/>
        <v>0</v>
      </c>
      <c r="X155" s="3">
        <f t="shared" si="64"/>
        <v>0</v>
      </c>
      <c r="Y155" s="3">
        <f t="shared" si="81"/>
        <v>16751.824536418761</v>
      </c>
      <c r="Z155" s="3">
        <f t="shared" si="81"/>
        <v>8375.9122682093803</v>
      </c>
      <c r="AA155" s="3">
        <f t="shared" si="77"/>
        <v>261638375.91226825</v>
      </c>
      <c r="AB155" s="3">
        <f t="shared" si="78"/>
        <v>1808.9772231207933</v>
      </c>
      <c r="AC155" s="3">
        <f t="shared" si="79"/>
        <v>335.03649072837533</v>
      </c>
      <c r="AD155" s="3">
        <f t="shared" si="80"/>
        <v>67.007298145675094</v>
      </c>
    </row>
    <row r="156" spans="5:30" x14ac:dyDescent="0.55000000000000004">
      <c r="E156">
        <v>154</v>
      </c>
      <c r="F156">
        <f t="shared" si="65"/>
        <v>460.5</v>
      </c>
      <c r="G156">
        <f t="shared" si="66"/>
        <v>8.8254620123203278</v>
      </c>
      <c r="H156" s="15">
        <f t="shared" si="57"/>
        <v>0</v>
      </c>
      <c r="I156" s="14">
        <f t="shared" si="67"/>
        <v>0</v>
      </c>
      <c r="J156" s="14">
        <f t="shared" si="68"/>
        <v>0.99970610658531567</v>
      </c>
      <c r="K156" s="14">
        <f t="shared" si="75"/>
        <v>0</v>
      </c>
      <c r="L156" s="14" t="str">
        <f t="shared" si="69"/>
        <v>Eliminated</v>
      </c>
      <c r="M156" s="14">
        <f t="shared" si="58"/>
        <v>0</v>
      </c>
      <c r="N156" s="14">
        <f t="shared" si="76"/>
        <v>2.9389165853366261E-4</v>
      </c>
      <c r="O156" s="3">
        <f t="shared" si="59"/>
        <v>0</v>
      </c>
      <c r="P156" s="3">
        <f t="shared" si="60"/>
        <v>0</v>
      </c>
      <c r="Q156" s="38">
        <f t="shared" si="70"/>
        <v>0</v>
      </c>
      <c r="R156" s="38">
        <f t="shared" si="61"/>
        <v>0</v>
      </c>
      <c r="S156" s="38">
        <f t="shared" si="71"/>
        <v>1710000</v>
      </c>
      <c r="T156" s="38">
        <f t="shared" si="72"/>
        <v>0</v>
      </c>
      <c r="U156" s="39">
        <f t="shared" si="73"/>
        <v>0</v>
      </c>
      <c r="V156" s="38">
        <f t="shared" si="62"/>
        <v>0</v>
      </c>
      <c r="W156" s="3">
        <f t="shared" si="63"/>
        <v>0</v>
      </c>
      <c r="X156" s="3">
        <f t="shared" si="64"/>
        <v>0</v>
      </c>
      <c r="Y156" s="3">
        <f t="shared" si="81"/>
        <v>16751.824536418761</v>
      </c>
      <c r="Z156" s="3">
        <f t="shared" si="81"/>
        <v>8375.9122682093803</v>
      </c>
      <c r="AA156" s="3">
        <f t="shared" si="77"/>
        <v>263348375.91226825</v>
      </c>
      <c r="AB156" s="3">
        <f t="shared" si="78"/>
        <v>1808.9772231207933</v>
      </c>
      <c r="AC156" s="3">
        <f t="shared" si="79"/>
        <v>335.03649072837533</v>
      </c>
      <c r="AD156" s="3">
        <f t="shared" si="80"/>
        <v>67.007298145675094</v>
      </c>
    </row>
    <row r="157" spans="5:30" x14ac:dyDescent="0.55000000000000004">
      <c r="E157">
        <v>155</v>
      </c>
      <c r="F157">
        <f t="shared" si="65"/>
        <v>463.5</v>
      </c>
      <c r="G157">
        <f t="shared" si="66"/>
        <v>8.8829568788501021</v>
      </c>
      <c r="H157" s="15">
        <f t="shared" si="57"/>
        <v>0</v>
      </c>
      <c r="I157" s="14">
        <f t="shared" si="67"/>
        <v>0</v>
      </c>
      <c r="J157" s="14">
        <f t="shared" si="68"/>
        <v>0.99970610658531567</v>
      </c>
      <c r="K157" s="14">
        <f t="shared" si="75"/>
        <v>0</v>
      </c>
      <c r="L157" s="14" t="str">
        <f t="shared" si="69"/>
        <v>Eliminated</v>
      </c>
      <c r="M157" s="14">
        <f t="shared" si="58"/>
        <v>0</v>
      </c>
      <c r="N157" s="14">
        <f t="shared" si="76"/>
        <v>2.9389165853366261E-4</v>
      </c>
      <c r="O157" s="3">
        <f t="shared" si="59"/>
        <v>0</v>
      </c>
      <c r="P157" s="3">
        <f t="shared" si="60"/>
        <v>0</v>
      </c>
      <c r="Q157" s="38">
        <f t="shared" si="70"/>
        <v>0</v>
      </c>
      <c r="R157" s="38">
        <f t="shared" si="61"/>
        <v>0</v>
      </c>
      <c r="S157" s="38">
        <f t="shared" si="71"/>
        <v>1710000</v>
      </c>
      <c r="T157" s="38">
        <f t="shared" si="72"/>
        <v>0</v>
      </c>
      <c r="U157" s="39">
        <f t="shared" si="73"/>
        <v>0</v>
      </c>
      <c r="V157" s="38">
        <f t="shared" si="62"/>
        <v>0</v>
      </c>
      <c r="W157" s="3">
        <f t="shared" si="63"/>
        <v>0</v>
      </c>
      <c r="X157" s="3">
        <f t="shared" si="64"/>
        <v>0</v>
      </c>
      <c r="Y157" s="3">
        <f t="shared" si="81"/>
        <v>16751.824536418761</v>
      </c>
      <c r="Z157" s="3">
        <f t="shared" si="81"/>
        <v>8375.9122682093803</v>
      </c>
      <c r="AA157" s="3">
        <f t="shared" si="77"/>
        <v>265058375.91226825</v>
      </c>
      <c r="AB157" s="3">
        <f t="shared" si="78"/>
        <v>1808.9772231207933</v>
      </c>
      <c r="AC157" s="3">
        <f t="shared" si="79"/>
        <v>335.03649072837533</v>
      </c>
      <c r="AD157" s="3">
        <f t="shared" si="80"/>
        <v>67.007298145675094</v>
      </c>
    </row>
    <row r="158" spans="5:30" x14ac:dyDescent="0.55000000000000004">
      <c r="E158">
        <v>156</v>
      </c>
      <c r="F158">
        <f t="shared" si="65"/>
        <v>466.5</v>
      </c>
      <c r="G158">
        <f t="shared" si="66"/>
        <v>8.9404517453798764</v>
      </c>
      <c r="H158" s="15">
        <f t="shared" si="57"/>
        <v>0</v>
      </c>
      <c r="I158" s="14">
        <f t="shared" si="67"/>
        <v>0</v>
      </c>
      <c r="J158" s="14">
        <f t="shared" si="68"/>
        <v>0.99970610658531567</v>
      </c>
      <c r="K158" s="14">
        <f t="shared" si="75"/>
        <v>0</v>
      </c>
      <c r="L158" s="14" t="str">
        <f t="shared" si="69"/>
        <v>Eliminated</v>
      </c>
      <c r="M158" s="14">
        <f t="shared" si="58"/>
        <v>0</v>
      </c>
      <c r="N158" s="14">
        <f t="shared" si="76"/>
        <v>2.9389165853366261E-4</v>
      </c>
      <c r="O158" s="3">
        <f t="shared" si="59"/>
        <v>0</v>
      </c>
      <c r="P158" s="3">
        <f t="shared" si="60"/>
        <v>0</v>
      </c>
      <c r="Q158" s="38">
        <f t="shared" si="70"/>
        <v>0</v>
      </c>
      <c r="R158" s="38">
        <f t="shared" si="61"/>
        <v>0</v>
      </c>
      <c r="S158" s="38">
        <f t="shared" si="71"/>
        <v>1710000</v>
      </c>
      <c r="T158" s="38">
        <f t="shared" si="72"/>
        <v>0</v>
      </c>
      <c r="U158" s="39">
        <f t="shared" si="73"/>
        <v>0</v>
      </c>
      <c r="V158" s="38">
        <f t="shared" si="62"/>
        <v>0</v>
      </c>
      <c r="W158" s="3">
        <f t="shared" si="63"/>
        <v>0</v>
      </c>
      <c r="X158" s="3">
        <f t="shared" si="64"/>
        <v>0</v>
      </c>
      <c r="Y158" s="3">
        <f t="shared" si="81"/>
        <v>16751.824536418761</v>
      </c>
      <c r="Z158" s="3">
        <f t="shared" si="81"/>
        <v>8375.9122682093803</v>
      </c>
      <c r="AA158" s="3">
        <f t="shared" si="77"/>
        <v>266768375.91226825</v>
      </c>
      <c r="AB158" s="3">
        <f t="shared" si="78"/>
        <v>1808.9772231207933</v>
      </c>
      <c r="AC158" s="3">
        <f t="shared" si="79"/>
        <v>335.03649072837533</v>
      </c>
      <c r="AD158" s="3">
        <f t="shared" si="80"/>
        <v>67.007298145675094</v>
      </c>
    </row>
    <row r="159" spans="5:30" x14ac:dyDescent="0.55000000000000004">
      <c r="E159">
        <v>157</v>
      </c>
      <c r="F159">
        <f t="shared" si="65"/>
        <v>469.5</v>
      </c>
      <c r="G159">
        <f t="shared" si="66"/>
        <v>8.9979466119096507</v>
      </c>
      <c r="H159" s="15">
        <f t="shared" si="57"/>
        <v>0</v>
      </c>
      <c r="I159" s="14">
        <f t="shared" si="67"/>
        <v>0</v>
      </c>
      <c r="J159" s="14">
        <f t="shared" si="68"/>
        <v>0.99970610658531567</v>
      </c>
      <c r="K159" s="14">
        <f t="shared" si="75"/>
        <v>0</v>
      </c>
      <c r="L159" s="14" t="str">
        <f t="shared" si="69"/>
        <v>Eliminated</v>
      </c>
      <c r="M159" s="14">
        <f t="shared" si="58"/>
        <v>0</v>
      </c>
      <c r="N159" s="14">
        <f t="shared" si="76"/>
        <v>2.9389165853366261E-4</v>
      </c>
      <c r="O159" s="3">
        <f t="shared" si="59"/>
        <v>0</v>
      </c>
      <c r="P159" s="3">
        <f t="shared" si="60"/>
        <v>0</v>
      </c>
      <c r="Q159" s="38">
        <f t="shared" si="70"/>
        <v>0</v>
      </c>
      <c r="R159" s="38">
        <f t="shared" si="61"/>
        <v>0</v>
      </c>
      <c r="S159" s="38">
        <f t="shared" si="71"/>
        <v>1710000</v>
      </c>
      <c r="T159" s="38">
        <f t="shared" si="72"/>
        <v>0</v>
      </c>
      <c r="U159" s="39">
        <f t="shared" si="73"/>
        <v>0</v>
      </c>
      <c r="V159" s="38">
        <f t="shared" si="62"/>
        <v>0</v>
      </c>
      <c r="W159" s="3">
        <f t="shared" si="63"/>
        <v>0</v>
      </c>
      <c r="X159" s="3">
        <f t="shared" si="64"/>
        <v>0</v>
      </c>
      <c r="Y159" s="3">
        <f t="shared" si="81"/>
        <v>16751.824536418761</v>
      </c>
      <c r="Z159" s="3">
        <f t="shared" si="81"/>
        <v>8375.9122682093803</v>
      </c>
      <c r="AA159" s="3">
        <f t="shared" si="77"/>
        <v>268478375.91226828</v>
      </c>
      <c r="AB159" s="3">
        <f t="shared" si="78"/>
        <v>1808.9772231207933</v>
      </c>
      <c r="AC159" s="3">
        <f t="shared" si="79"/>
        <v>335.03649072837533</v>
      </c>
      <c r="AD159" s="3">
        <f t="shared" si="80"/>
        <v>67.007298145675094</v>
      </c>
    </row>
    <row r="160" spans="5:30" x14ac:dyDescent="0.55000000000000004">
      <c r="E160">
        <v>158</v>
      </c>
      <c r="F160">
        <f t="shared" si="65"/>
        <v>472.5</v>
      </c>
      <c r="G160">
        <f t="shared" si="66"/>
        <v>9.055441478439425</v>
      </c>
      <c r="H160" s="15">
        <f t="shared" si="57"/>
        <v>0</v>
      </c>
      <c r="I160" s="14">
        <f t="shared" si="67"/>
        <v>0</v>
      </c>
      <c r="J160" s="14">
        <f t="shared" si="68"/>
        <v>0.99970610658531567</v>
      </c>
      <c r="K160" s="14">
        <f t="shared" si="75"/>
        <v>0</v>
      </c>
      <c r="L160" s="14" t="str">
        <f t="shared" si="69"/>
        <v>Eliminated</v>
      </c>
      <c r="M160" s="14">
        <f t="shared" si="58"/>
        <v>0</v>
      </c>
      <c r="N160" s="14">
        <f t="shared" si="76"/>
        <v>2.9389165853366261E-4</v>
      </c>
      <c r="O160" s="3">
        <f t="shared" si="59"/>
        <v>0</v>
      </c>
      <c r="P160" s="3">
        <f t="shared" si="60"/>
        <v>0</v>
      </c>
      <c r="Q160" s="38">
        <f t="shared" si="70"/>
        <v>0</v>
      </c>
      <c r="R160" s="38">
        <f t="shared" si="61"/>
        <v>0</v>
      </c>
      <c r="S160" s="38">
        <f t="shared" si="71"/>
        <v>1710000</v>
      </c>
      <c r="T160" s="38">
        <f t="shared" si="72"/>
        <v>0</v>
      </c>
      <c r="U160" s="39">
        <f t="shared" si="73"/>
        <v>0</v>
      </c>
      <c r="V160" s="38">
        <f t="shared" si="62"/>
        <v>0</v>
      </c>
      <c r="W160" s="3">
        <f t="shared" si="63"/>
        <v>0</v>
      </c>
      <c r="X160" s="3">
        <f t="shared" si="64"/>
        <v>0</v>
      </c>
      <c r="Y160" s="3">
        <f t="shared" si="81"/>
        <v>16751.824536418761</v>
      </c>
      <c r="Z160" s="3">
        <f t="shared" si="81"/>
        <v>8375.9122682093803</v>
      </c>
      <c r="AA160" s="3">
        <f t="shared" si="77"/>
        <v>270188375.91226828</v>
      </c>
      <c r="AB160" s="3">
        <f t="shared" si="78"/>
        <v>1808.9772231207933</v>
      </c>
      <c r="AC160" s="3">
        <f t="shared" si="79"/>
        <v>335.03649072837533</v>
      </c>
      <c r="AD160" s="3">
        <f t="shared" si="80"/>
        <v>67.007298145675094</v>
      </c>
    </row>
    <row r="161" spans="5:30" x14ac:dyDescent="0.55000000000000004">
      <c r="E161">
        <v>159</v>
      </c>
      <c r="F161">
        <f t="shared" si="65"/>
        <v>475.5</v>
      </c>
      <c r="G161">
        <f t="shared" si="66"/>
        <v>9.1129363449691994</v>
      </c>
      <c r="H161" s="15">
        <f t="shared" si="57"/>
        <v>0</v>
      </c>
      <c r="I161" s="14">
        <f t="shared" si="67"/>
        <v>0</v>
      </c>
      <c r="J161" s="14">
        <f t="shared" si="68"/>
        <v>0.99970610658531567</v>
      </c>
      <c r="K161" s="14">
        <f t="shared" si="75"/>
        <v>0</v>
      </c>
      <c r="L161" s="14" t="str">
        <f t="shared" si="69"/>
        <v>Eliminated</v>
      </c>
      <c r="M161" s="14">
        <f t="shared" si="58"/>
        <v>0</v>
      </c>
      <c r="N161" s="14">
        <f t="shared" si="76"/>
        <v>2.9389165853366261E-4</v>
      </c>
      <c r="O161" s="3">
        <f t="shared" si="59"/>
        <v>0</v>
      </c>
      <c r="P161" s="3">
        <f t="shared" si="60"/>
        <v>0</v>
      </c>
      <c r="Q161" s="38">
        <f t="shared" si="70"/>
        <v>0</v>
      </c>
      <c r="R161" s="38">
        <f t="shared" si="61"/>
        <v>0</v>
      </c>
      <c r="S161" s="38">
        <f t="shared" si="71"/>
        <v>1710000</v>
      </c>
      <c r="T161" s="38">
        <f t="shared" si="72"/>
        <v>0</v>
      </c>
      <c r="U161" s="39">
        <f t="shared" si="73"/>
        <v>0</v>
      </c>
      <c r="V161" s="38">
        <f t="shared" si="62"/>
        <v>0</v>
      </c>
      <c r="W161" s="3">
        <f t="shared" si="63"/>
        <v>0</v>
      </c>
      <c r="X161" s="3">
        <f t="shared" si="64"/>
        <v>0</v>
      </c>
      <c r="Y161" s="3">
        <f t="shared" si="81"/>
        <v>16751.824536418761</v>
      </c>
      <c r="Z161" s="3">
        <f t="shared" si="81"/>
        <v>8375.9122682093803</v>
      </c>
      <c r="AA161" s="3">
        <f t="shared" si="77"/>
        <v>271898375.91226828</v>
      </c>
      <c r="AB161" s="3">
        <f t="shared" si="78"/>
        <v>1808.9772231207933</v>
      </c>
      <c r="AC161" s="3">
        <f t="shared" si="79"/>
        <v>335.03649072837533</v>
      </c>
      <c r="AD161" s="3">
        <f t="shared" si="80"/>
        <v>67.007298145675094</v>
      </c>
    </row>
    <row r="162" spans="5:30" x14ac:dyDescent="0.55000000000000004">
      <c r="E162">
        <v>160</v>
      </c>
      <c r="F162">
        <f t="shared" si="65"/>
        <v>478.5</v>
      </c>
      <c r="G162">
        <f t="shared" si="66"/>
        <v>9.1704312114989737</v>
      </c>
      <c r="H162" s="15">
        <f t="shared" si="57"/>
        <v>0</v>
      </c>
      <c r="I162" s="14">
        <f t="shared" si="67"/>
        <v>0</v>
      </c>
      <c r="J162" s="14">
        <f t="shared" si="68"/>
        <v>0.99970610658531567</v>
      </c>
      <c r="K162" s="14">
        <f t="shared" si="75"/>
        <v>0</v>
      </c>
      <c r="L162" s="14" t="str">
        <f t="shared" si="69"/>
        <v>Eliminated</v>
      </c>
      <c r="M162" s="14">
        <f t="shared" si="58"/>
        <v>0</v>
      </c>
      <c r="N162" s="14">
        <f t="shared" si="76"/>
        <v>2.9389165853366261E-4</v>
      </c>
      <c r="O162" s="3">
        <f t="shared" si="59"/>
        <v>0</v>
      </c>
      <c r="P162" s="3">
        <f t="shared" si="60"/>
        <v>0</v>
      </c>
      <c r="Q162" s="38">
        <f t="shared" si="70"/>
        <v>0</v>
      </c>
      <c r="R162" s="38">
        <f t="shared" si="61"/>
        <v>0</v>
      </c>
      <c r="S162" s="38">
        <f t="shared" si="71"/>
        <v>1710000</v>
      </c>
      <c r="T162" s="38">
        <f t="shared" si="72"/>
        <v>0</v>
      </c>
      <c r="U162" s="39">
        <f t="shared" si="73"/>
        <v>0</v>
      </c>
      <c r="V162" s="38">
        <f t="shared" si="62"/>
        <v>0</v>
      </c>
      <c r="W162" s="3">
        <f t="shared" si="63"/>
        <v>0</v>
      </c>
      <c r="X162" s="3">
        <f t="shared" si="64"/>
        <v>0</v>
      </c>
      <c r="Y162" s="3">
        <f t="shared" si="81"/>
        <v>16751.824536418761</v>
      </c>
      <c r="Z162" s="3">
        <f t="shared" si="81"/>
        <v>8375.9122682093803</v>
      </c>
      <c r="AA162" s="3">
        <f t="shared" si="77"/>
        <v>273608375.91226828</v>
      </c>
      <c r="AB162" s="3">
        <f t="shared" si="78"/>
        <v>1808.9772231207933</v>
      </c>
      <c r="AC162" s="3">
        <f t="shared" si="79"/>
        <v>335.03649072837533</v>
      </c>
      <c r="AD162" s="3">
        <f t="shared" si="80"/>
        <v>67.007298145675094</v>
      </c>
    </row>
    <row r="163" spans="5:30" x14ac:dyDescent="0.55000000000000004">
      <c r="E163">
        <v>161</v>
      </c>
      <c r="F163">
        <f t="shared" si="65"/>
        <v>481.5</v>
      </c>
      <c r="G163">
        <f t="shared" si="66"/>
        <v>9.227926078028748</v>
      </c>
      <c r="H163" s="15">
        <f t="shared" si="57"/>
        <v>0</v>
      </c>
      <c r="I163" s="14">
        <f t="shared" si="67"/>
        <v>0</v>
      </c>
      <c r="J163" s="14">
        <f t="shared" si="68"/>
        <v>0.99970610658531567</v>
      </c>
      <c r="K163" s="14">
        <f t="shared" si="75"/>
        <v>0</v>
      </c>
      <c r="L163" s="14" t="str">
        <f t="shared" si="69"/>
        <v>Eliminated</v>
      </c>
      <c r="M163" s="14">
        <f t="shared" si="58"/>
        <v>0</v>
      </c>
      <c r="N163" s="14">
        <f t="shared" si="76"/>
        <v>2.9389165853366261E-4</v>
      </c>
      <c r="O163" s="3">
        <f t="shared" si="59"/>
        <v>0</v>
      </c>
      <c r="P163" s="3">
        <f t="shared" si="60"/>
        <v>0</v>
      </c>
      <c r="Q163" s="38">
        <f t="shared" si="70"/>
        <v>0</v>
      </c>
      <c r="R163" s="38">
        <f t="shared" si="61"/>
        <v>0</v>
      </c>
      <c r="S163" s="38">
        <f t="shared" si="71"/>
        <v>1710000</v>
      </c>
      <c r="T163" s="38">
        <f t="shared" si="72"/>
        <v>0</v>
      </c>
      <c r="U163" s="39">
        <f t="shared" si="73"/>
        <v>0</v>
      </c>
      <c r="V163" s="38">
        <f t="shared" si="62"/>
        <v>0</v>
      </c>
      <c r="W163" s="3">
        <f t="shared" si="63"/>
        <v>0</v>
      </c>
      <c r="X163" s="3">
        <f t="shared" si="64"/>
        <v>0</v>
      </c>
      <c r="Y163" s="3">
        <f t="shared" si="81"/>
        <v>16751.824536418761</v>
      </c>
      <c r="Z163" s="3">
        <f t="shared" si="81"/>
        <v>8375.9122682093803</v>
      </c>
      <c r="AA163" s="3">
        <f t="shared" si="77"/>
        <v>275318375.91226828</v>
      </c>
      <c r="AB163" s="3">
        <f t="shared" si="78"/>
        <v>1808.9772231207933</v>
      </c>
      <c r="AC163" s="3">
        <f t="shared" si="79"/>
        <v>335.03649072837533</v>
      </c>
      <c r="AD163" s="3">
        <f t="shared" si="80"/>
        <v>67.007298145675094</v>
      </c>
    </row>
    <row r="164" spans="5:30" x14ac:dyDescent="0.55000000000000004">
      <c r="E164">
        <v>162</v>
      </c>
      <c r="F164">
        <f t="shared" si="65"/>
        <v>484.5</v>
      </c>
      <c r="G164">
        <f t="shared" si="66"/>
        <v>9.2854209445585223</v>
      </c>
      <c r="H164" s="15">
        <f t="shared" si="57"/>
        <v>0</v>
      </c>
      <c r="I164" s="14">
        <f t="shared" si="67"/>
        <v>0</v>
      </c>
      <c r="J164" s="14">
        <f t="shared" si="68"/>
        <v>0.99970610658531567</v>
      </c>
      <c r="K164" s="14">
        <f t="shared" si="75"/>
        <v>0</v>
      </c>
      <c r="L164" s="14" t="str">
        <f t="shared" si="69"/>
        <v>Eliminated</v>
      </c>
      <c r="M164" s="14">
        <f t="shared" si="58"/>
        <v>0</v>
      </c>
      <c r="N164" s="14">
        <f t="shared" si="76"/>
        <v>2.9389165853366261E-4</v>
      </c>
      <c r="O164" s="3">
        <f t="shared" si="59"/>
        <v>0</v>
      </c>
      <c r="P164" s="3">
        <f t="shared" si="60"/>
        <v>0</v>
      </c>
      <c r="Q164" s="38">
        <f t="shared" si="70"/>
        <v>0</v>
      </c>
      <c r="R164" s="38">
        <f t="shared" si="61"/>
        <v>0</v>
      </c>
      <c r="S164" s="38">
        <f t="shared" si="71"/>
        <v>1710000</v>
      </c>
      <c r="T164" s="38">
        <f t="shared" si="72"/>
        <v>0</v>
      </c>
      <c r="U164" s="39">
        <f t="shared" si="73"/>
        <v>0</v>
      </c>
      <c r="V164" s="38">
        <f t="shared" si="62"/>
        <v>0</v>
      </c>
      <c r="W164" s="3">
        <f t="shared" si="63"/>
        <v>0</v>
      </c>
      <c r="X164" s="3">
        <f t="shared" si="64"/>
        <v>0</v>
      </c>
      <c r="Y164" s="3">
        <f t="shared" ref="Y164:Z179" si="82">O164+Y163</f>
        <v>16751.824536418761</v>
      </c>
      <c r="Z164" s="3">
        <f t="shared" si="82"/>
        <v>8375.9122682093803</v>
      </c>
      <c r="AA164" s="3">
        <f t="shared" si="77"/>
        <v>277028375.91226828</v>
      </c>
      <c r="AB164" s="3">
        <f t="shared" si="78"/>
        <v>1808.9772231207933</v>
      </c>
      <c r="AC164" s="3">
        <f t="shared" si="79"/>
        <v>335.03649072837533</v>
      </c>
      <c r="AD164" s="3">
        <f t="shared" si="80"/>
        <v>67.007298145675094</v>
      </c>
    </row>
    <row r="165" spans="5:30" x14ac:dyDescent="0.55000000000000004">
      <c r="E165">
        <v>163</v>
      </c>
      <c r="F165">
        <f t="shared" si="65"/>
        <v>487.5</v>
      </c>
      <c r="G165">
        <f t="shared" si="66"/>
        <v>9.3429158110882948</v>
      </c>
      <c r="H165" s="15">
        <f t="shared" si="57"/>
        <v>0</v>
      </c>
      <c r="I165" s="14">
        <f t="shared" si="67"/>
        <v>0</v>
      </c>
      <c r="J165" s="14">
        <f t="shared" si="68"/>
        <v>0.99970610658531567</v>
      </c>
      <c r="K165" s="14">
        <f t="shared" si="75"/>
        <v>0</v>
      </c>
      <c r="L165" s="14" t="str">
        <f t="shared" si="69"/>
        <v>Eliminated</v>
      </c>
      <c r="M165" s="14">
        <f t="shared" si="58"/>
        <v>0</v>
      </c>
      <c r="N165" s="14">
        <f t="shared" si="76"/>
        <v>2.9389165853366261E-4</v>
      </c>
      <c r="O165" s="3">
        <f t="shared" si="59"/>
        <v>0</v>
      </c>
      <c r="P165" s="3">
        <f t="shared" si="60"/>
        <v>0</v>
      </c>
      <c r="Q165" s="38">
        <f t="shared" si="70"/>
        <v>0</v>
      </c>
      <c r="R165" s="38">
        <f t="shared" si="61"/>
        <v>0</v>
      </c>
      <c r="S165" s="38">
        <f t="shared" si="71"/>
        <v>1710000</v>
      </c>
      <c r="T165" s="38">
        <f t="shared" si="72"/>
        <v>0</v>
      </c>
      <c r="U165" s="39">
        <f t="shared" si="73"/>
        <v>0</v>
      </c>
      <c r="V165" s="38">
        <f t="shared" si="62"/>
        <v>0</v>
      </c>
      <c r="W165" s="3">
        <f t="shared" si="63"/>
        <v>0</v>
      </c>
      <c r="X165" s="3">
        <f t="shared" si="64"/>
        <v>0</v>
      </c>
      <c r="Y165" s="3">
        <f t="shared" si="82"/>
        <v>16751.824536418761</v>
      </c>
      <c r="Z165" s="3">
        <f t="shared" si="82"/>
        <v>8375.9122682093803</v>
      </c>
      <c r="AA165" s="3">
        <f t="shared" si="77"/>
        <v>278738375.91226828</v>
      </c>
      <c r="AB165" s="3">
        <f t="shared" si="78"/>
        <v>1808.9772231207933</v>
      </c>
      <c r="AC165" s="3">
        <f t="shared" si="79"/>
        <v>335.03649072837533</v>
      </c>
      <c r="AD165" s="3">
        <f t="shared" si="80"/>
        <v>67.007298145675094</v>
      </c>
    </row>
    <row r="166" spans="5:30" x14ac:dyDescent="0.55000000000000004">
      <c r="E166">
        <v>164</v>
      </c>
      <c r="F166">
        <f t="shared" si="65"/>
        <v>490.5</v>
      </c>
      <c r="G166">
        <f t="shared" si="66"/>
        <v>9.4004106776180691</v>
      </c>
      <c r="H166" s="15">
        <f t="shared" si="57"/>
        <v>0</v>
      </c>
      <c r="I166" s="14">
        <f t="shared" si="67"/>
        <v>0</v>
      </c>
      <c r="J166" s="14">
        <f t="shared" si="68"/>
        <v>0.99970610658531567</v>
      </c>
      <c r="K166" s="14">
        <f t="shared" si="75"/>
        <v>0</v>
      </c>
      <c r="L166" s="14" t="str">
        <f t="shared" si="69"/>
        <v>Eliminated</v>
      </c>
      <c r="M166" s="14">
        <f t="shared" si="58"/>
        <v>0</v>
      </c>
      <c r="N166" s="14">
        <f t="shared" si="76"/>
        <v>2.9389165853366261E-4</v>
      </c>
      <c r="O166" s="3">
        <f t="shared" si="59"/>
        <v>0</v>
      </c>
      <c r="P166" s="3">
        <f t="shared" si="60"/>
        <v>0</v>
      </c>
      <c r="Q166" s="38">
        <f t="shared" si="70"/>
        <v>0</v>
      </c>
      <c r="R166" s="38">
        <f t="shared" si="61"/>
        <v>0</v>
      </c>
      <c r="S166" s="38">
        <f t="shared" si="71"/>
        <v>1710000</v>
      </c>
      <c r="T166" s="38">
        <f t="shared" si="72"/>
        <v>0</v>
      </c>
      <c r="U166" s="39">
        <f t="shared" si="73"/>
        <v>0</v>
      </c>
      <c r="V166" s="38">
        <f t="shared" si="62"/>
        <v>0</v>
      </c>
      <c r="W166" s="3">
        <f t="shared" si="63"/>
        <v>0</v>
      </c>
      <c r="X166" s="3">
        <f t="shared" si="64"/>
        <v>0</v>
      </c>
      <c r="Y166" s="3">
        <f t="shared" si="82"/>
        <v>16751.824536418761</v>
      </c>
      <c r="Z166" s="3">
        <f t="shared" si="82"/>
        <v>8375.9122682093803</v>
      </c>
      <c r="AA166" s="3">
        <f t="shared" si="77"/>
        <v>280448375.91226828</v>
      </c>
      <c r="AB166" s="3">
        <f t="shared" si="78"/>
        <v>1808.9772231207933</v>
      </c>
      <c r="AC166" s="3">
        <f t="shared" si="79"/>
        <v>335.03649072837533</v>
      </c>
      <c r="AD166" s="3">
        <f t="shared" si="80"/>
        <v>67.007298145675094</v>
      </c>
    </row>
    <row r="167" spans="5:30" x14ac:dyDescent="0.55000000000000004">
      <c r="E167">
        <v>165</v>
      </c>
      <c r="F167">
        <f t="shared" si="65"/>
        <v>493.5</v>
      </c>
      <c r="G167">
        <f t="shared" si="66"/>
        <v>9.4579055441478435</v>
      </c>
      <c r="H167" s="15">
        <f t="shared" si="57"/>
        <v>0</v>
      </c>
      <c r="I167" s="14">
        <f t="shared" si="67"/>
        <v>0</v>
      </c>
      <c r="J167" s="14">
        <f t="shared" si="68"/>
        <v>0.99970610658531567</v>
      </c>
      <c r="K167" s="14">
        <f t="shared" si="75"/>
        <v>0</v>
      </c>
      <c r="L167" s="14" t="str">
        <f t="shared" si="69"/>
        <v>Eliminated</v>
      </c>
      <c r="M167" s="14">
        <f t="shared" si="58"/>
        <v>0</v>
      </c>
      <c r="N167" s="14">
        <f t="shared" si="76"/>
        <v>2.9389165853366261E-4</v>
      </c>
      <c r="O167" s="3">
        <f t="shared" si="59"/>
        <v>0</v>
      </c>
      <c r="P167" s="3">
        <f t="shared" si="60"/>
        <v>0</v>
      </c>
      <c r="Q167" s="38">
        <f t="shared" si="70"/>
        <v>0</v>
      </c>
      <c r="R167" s="38">
        <f t="shared" si="61"/>
        <v>0</v>
      </c>
      <c r="S167" s="38">
        <f t="shared" si="71"/>
        <v>1710000</v>
      </c>
      <c r="T167" s="38">
        <f t="shared" si="72"/>
        <v>0</v>
      </c>
      <c r="U167" s="39">
        <f t="shared" si="73"/>
        <v>0</v>
      </c>
      <c r="V167" s="38">
        <f t="shared" si="62"/>
        <v>0</v>
      </c>
      <c r="W167" s="3">
        <f t="shared" si="63"/>
        <v>0</v>
      </c>
      <c r="X167" s="3">
        <f t="shared" si="64"/>
        <v>0</v>
      </c>
      <c r="Y167" s="3">
        <f t="shared" si="82"/>
        <v>16751.824536418761</v>
      </c>
      <c r="Z167" s="3">
        <f t="shared" si="82"/>
        <v>8375.9122682093803</v>
      </c>
      <c r="AA167" s="3">
        <f t="shared" si="77"/>
        <v>282158375.91226828</v>
      </c>
      <c r="AB167" s="3">
        <f t="shared" si="78"/>
        <v>1808.9772231207933</v>
      </c>
      <c r="AC167" s="3">
        <f t="shared" si="79"/>
        <v>335.03649072837533</v>
      </c>
      <c r="AD167" s="3">
        <f t="shared" si="80"/>
        <v>67.007298145675094</v>
      </c>
    </row>
    <row r="168" spans="5:30" x14ac:dyDescent="0.55000000000000004">
      <c r="E168">
        <v>166</v>
      </c>
      <c r="F168">
        <f t="shared" si="65"/>
        <v>496.5</v>
      </c>
      <c r="G168">
        <f t="shared" si="66"/>
        <v>9.5154004106776178</v>
      </c>
      <c r="H168" s="15">
        <f t="shared" si="57"/>
        <v>0</v>
      </c>
      <c r="I168" s="14">
        <f t="shared" si="67"/>
        <v>0</v>
      </c>
      <c r="J168" s="14">
        <f t="shared" si="68"/>
        <v>0.99970610658531567</v>
      </c>
      <c r="K168" s="14">
        <f t="shared" si="75"/>
        <v>0</v>
      </c>
      <c r="L168" s="14" t="str">
        <f t="shared" si="69"/>
        <v>Eliminated</v>
      </c>
      <c r="M168" s="14">
        <f t="shared" si="58"/>
        <v>0</v>
      </c>
      <c r="N168" s="14">
        <f t="shared" si="76"/>
        <v>2.9389165853366261E-4</v>
      </c>
      <c r="O168" s="3">
        <f t="shared" si="59"/>
        <v>0</v>
      </c>
      <c r="P168" s="3">
        <f t="shared" si="60"/>
        <v>0</v>
      </c>
      <c r="Q168" s="38">
        <f t="shared" si="70"/>
        <v>0</v>
      </c>
      <c r="R168" s="38">
        <f t="shared" si="61"/>
        <v>0</v>
      </c>
      <c r="S168" s="38">
        <f t="shared" si="71"/>
        <v>1710000</v>
      </c>
      <c r="T168" s="38">
        <f t="shared" si="72"/>
        <v>0</v>
      </c>
      <c r="U168" s="39">
        <f t="shared" si="73"/>
        <v>0</v>
      </c>
      <c r="V168" s="38">
        <f t="shared" si="62"/>
        <v>0</v>
      </c>
      <c r="W168" s="3">
        <f t="shared" si="63"/>
        <v>0</v>
      </c>
      <c r="X168" s="3">
        <f t="shared" si="64"/>
        <v>0</v>
      </c>
      <c r="Y168" s="3">
        <f t="shared" si="82"/>
        <v>16751.824536418761</v>
      </c>
      <c r="Z168" s="3">
        <f t="shared" si="82"/>
        <v>8375.9122682093803</v>
      </c>
      <c r="AA168" s="3">
        <f t="shared" si="77"/>
        <v>283868375.91226828</v>
      </c>
      <c r="AB168" s="3">
        <f t="shared" si="78"/>
        <v>1808.9772231207933</v>
      </c>
      <c r="AC168" s="3">
        <f t="shared" si="79"/>
        <v>335.03649072837533</v>
      </c>
      <c r="AD168" s="3">
        <f t="shared" si="80"/>
        <v>67.007298145675094</v>
      </c>
    </row>
    <row r="169" spans="5:30" x14ac:dyDescent="0.55000000000000004">
      <c r="E169">
        <v>167</v>
      </c>
      <c r="F169">
        <f t="shared" si="65"/>
        <v>499.5</v>
      </c>
      <c r="G169">
        <f t="shared" si="66"/>
        <v>9.5728952772073921</v>
      </c>
      <c r="H169" s="15">
        <f t="shared" si="57"/>
        <v>0</v>
      </c>
      <c r="I169" s="14">
        <f t="shared" si="67"/>
        <v>0</v>
      </c>
      <c r="J169" s="14">
        <f t="shared" si="68"/>
        <v>0.99970610658531567</v>
      </c>
      <c r="K169" s="14">
        <f t="shared" si="75"/>
        <v>0</v>
      </c>
      <c r="L169" s="14" t="str">
        <f t="shared" si="69"/>
        <v>Eliminated</v>
      </c>
      <c r="M169" s="14">
        <f t="shared" si="58"/>
        <v>0</v>
      </c>
      <c r="N169" s="14">
        <f t="shared" si="76"/>
        <v>2.9389165853366261E-4</v>
      </c>
      <c r="O169" s="3">
        <f t="shared" si="59"/>
        <v>0</v>
      </c>
      <c r="P169" s="3">
        <f t="shared" si="60"/>
        <v>0</v>
      </c>
      <c r="Q169" s="38">
        <f t="shared" si="70"/>
        <v>0</v>
      </c>
      <c r="R169" s="38">
        <f t="shared" si="61"/>
        <v>0</v>
      </c>
      <c r="S169" s="38">
        <f t="shared" si="71"/>
        <v>1710000</v>
      </c>
      <c r="T169" s="38">
        <f t="shared" si="72"/>
        <v>0</v>
      </c>
      <c r="U169" s="39">
        <f t="shared" si="73"/>
        <v>0</v>
      </c>
      <c r="V169" s="38">
        <f t="shared" si="62"/>
        <v>0</v>
      </c>
      <c r="W169" s="3">
        <f t="shared" si="63"/>
        <v>0</v>
      </c>
      <c r="X169" s="3">
        <f t="shared" si="64"/>
        <v>0</v>
      </c>
      <c r="Y169" s="3">
        <f t="shared" si="82"/>
        <v>16751.824536418761</v>
      </c>
      <c r="Z169" s="3">
        <f t="shared" si="82"/>
        <v>8375.9122682093803</v>
      </c>
      <c r="AA169" s="3">
        <f t="shared" si="77"/>
        <v>285578375.91226828</v>
      </c>
      <c r="AB169" s="3">
        <f t="shared" si="78"/>
        <v>1808.9772231207933</v>
      </c>
      <c r="AC169" s="3">
        <f t="shared" si="79"/>
        <v>335.03649072837533</v>
      </c>
      <c r="AD169" s="3">
        <f t="shared" si="80"/>
        <v>67.007298145675094</v>
      </c>
    </row>
    <row r="170" spans="5:30" x14ac:dyDescent="0.55000000000000004">
      <c r="E170">
        <v>168</v>
      </c>
      <c r="F170">
        <f t="shared" si="65"/>
        <v>502.5</v>
      </c>
      <c r="G170">
        <f t="shared" si="66"/>
        <v>9.6303901437371664</v>
      </c>
      <c r="H170" s="15">
        <f t="shared" si="57"/>
        <v>0</v>
      </c>
      <c r="I170" s="14">
        <f t="shared" si="67"/>
        <v>0</v>
      </c>
      <c r="J170" s="14">
        <f t="shared" si="68"/>
        <v>0.99970610658531567</v>
      </c>
      <c r="K170" s="14">
        <f t="shared" si="75"/>
        <v>0</v>
      </c>
      <c r="L170" s="14" t="str">
        <f t="shared" si="69"/>
        <v>Eliminated</v>
      </c>
      <c r="M170" s="14">
        <f t="shared" si="58"/>
        <v>0</v>
      </c>
      <c r="N170" s="14">
        <f t="shared" si="76"/>
        <v>2.9389165853366261E-4</v>
      </c>
      <c r="O170" s="3">
        <f t="shared" si="59"/>
        <v>0</v>
      </c>
      <c r="P170" s="3">
        <f t="shared" si="60"/>
        <v>0</v>
      </c>
      <c r="Q170" s="38">
        <f t="shared" si="70"/>
        <v>0</v>
      </c>
      <c r="R170" s="38">
        <f t="shared" si="61"/>
        <v>0</v>
      </c>
      <c r="S170" s="38">
        <f t="shared" si="71"/>
        <v>1710000</v>
      </c>
      <c r="T170" s="38">
        <f t="shared" si="72"/>
        <v>0</v>
      </c>
      <c r="U170" s="39">
        <f t="shared" si="73"/>
        <v>0</v>
      </c>
      <c r="V170" s="38">
        <f t="shared" si="62"/>
        <v>0</v>
      </c>
      <c r="W170" s="3">
        <f t="shared" si="63"/>
        <v>0</v>
      </c>
      <c r="X170" s="3">
        <f t="shared" si="64"/>
        <v>0</v>
      </c>
      <c r="Y170" s="3">
        <f t="shared" si="82"/>
        <v>16751.824536418761</v>
      </c>
      <c r="Z170" s="3">
        <f t="shared" si="82"/>
        <v>8375.9122682093803</v>
      </c>
      <c r="AA170" s="3">
        <f t="shared" si="77"/>
        <v>287288375.91226828</v>
      </c>
      <c r="AB170" s="3">
        <f t="shared" si="78"/>
        <v>1808.9772231207933</v>
      </c>
      <c r="AC170" s="3">
        <f t="shared" si="79"/>
        <v>335.03649072837533</v>
      </c>
      <c r="AD170" s="3">
        <f t="shared" si="80"/>
        <v>67.007298145675094</v>
      </c>
    </row>
    <row r="171" spans="5:30" x14ac:dyDescent="0.55000000000000004">
      <c r="E171">
        <v>169</v>
      </c>
      <c r="F171">
        <f t="shared" si="65"/>
        <v>505.5</v>
      </c>
      <c r="G171">
        <f t="shared" si="66"/>
        <v>9.6878850102669407</v>
      </c>
      <c r="H171" s="15">
        <f t="shared" si="57"/>
        <v>0</v>
      </c>
      <c r="I171" s="14">
        <f t="shared" si="67"/>
        <v>0</v>
      </c>
      <c r="J171" s="14">
        <f t="shared" si="68"/>
        <v>0.99970610658531567</v>
      </c>
      <c r="K171" s="14">
        <f t="shared" si="75"/>
        <v>0</v>
      </c>
      <c r="L171" s="14" t="str">
        <f t="shared" si="69"/>
        <v>Eliminated</v>
      </c>
      <c r="M171" s="14">
        <f t="shared" si="58"/>
        <v>0</v>
      </c>
      <c r="N171" s="14">
        <f t="shared" si="76"/>
        <v>2.9389165853366261E-4</v>
      </c>
      <c r="O171" s="3">
        <f t="shared" si="59"/>
        <v>0</v>
      </c>
      <c r="P171" s="3">
        <f t="shared" si="60"/>
        <v>0</v>
      </c>
      <c r="Q171" s="38">
        <f t="shared" si="70"/>
        <v>0</v>
      </c>
      <c r="R171" s="38">
        <f t="shared" si="61"/>
        <v>0</v>
      </c>
      <c r="S171" s="38">
        <f t="shared" si="71"/>
        <v>1710000</v>
      </c>
      <c r="T171" s="38">
        <f t="shared" si="72"/>
        <v>0</v>
      </c>
      <c r="U171" s="39">
        <f t="shared" si="73"/>
        <v>0</v>
      </c>
      <c r="V171" s="38">
        <f t="shared" si="62"/>
        <v>0</v>
      </c>
      <c r="W171" s="3">
        <f t="shared" si="63"/>
        <v>0</v>
      </c>
      <c r="X171" s="3">
        <f t="shared" si="64"/>
        <v>0</v>
      </c>
      <c r="Y171" s="3">
        <f t="shared" si="82"/>
        <v>16751.824536418761</v>
      </c>
      <c r="Z171" s="3">
        <f t="shared" si="82"/>
        <v>8375.9122682093803</v>
      </c>
      <c r="AA171" s="3">
        <f t="shared" si="77"/>
        <v>288998375.91226828</v>
      </c>
      <c r="AB171" s="3">
        <f t="shared" si="78"/>
        <v>1808.9772231207933</v>
      </c>
      <c r="AC171" s="3">
        <f t="shared" si="79"/>
        <v>335.03649072837533</v>
      </c>
      <c r="AD171" s="3">
        <f t="shared" si="80"/>
        <v>67.007298145675094</v>
      </c>
    </row>
    <row r="172" spans="5:30" x14ac:dyDescent="0.55000000000000004">
      <c r="E172">
        <v>170</v>
      </c>
      <c r="F172">
        <f t="shared" si="65"/>
        <v>508.5</v>
      </c>
      <c r="G172">
        <f t="shared" si="66"/>
        <v>9.745379876796715</v>
      </c>
      <c r="H172" s="15">
        <f t="shared" si="57"/>
        <v>0</v>
      </c>
      <c r="I172" s="14">
        <f t="shared" si="67"/>
        <v>0</v>
      </c>
      <c r="J172" s="14">
        <f t="shared" si="68"/>
        <v>0.99970610658531567</v>
      </c>
      <c r="K172" s="14">
        <f t="shared" si="75"/>
        <v>0</v>
      </c>
      <c r="L172" s="14" t="str">
        <f t="shared" si="69"/>
        <v>Eliminated</v>
      </c>
      <c r="M172" s="14">
        <f t="shared" si="58"/>
        <v>0</v>
      </c>
      <c r="N172" s="14">
        <f t="shared" si="76"/>
        <v>2.9389165853366261E-4</v>
      </c>
      <c r="O172" s="3">
        <f t="shared" si="59"/>
        <v>0</v>
      </c>
      <c r="P172" s="3">
        <f t="shared" si="60"/>
        <v>0</v>
      </c>
      <c r="Q172" s="38">
        <f t="shared" si="70"/>
        <v>0</v>
      </c>
      <c r="R172" s="38">
        <f t="shared" si="61"/>
        <v>0</v>
      </c>
      <c r="S172" s="38">
        <f t="shared" si="71"/>
        <v>1710000</v>
      </c>
      <c r="T172" s="38">
        <f t="shared" si="72"/>
        <v>0</v>
      </c>
      <c r="U172" s="39">
        <f t="shared" si="73"/>
        <v>0</v>
      </c>
      <c r="V172" s="38">
        <f t="shared" si="62"/>
        <v>0</v>
      </c>
      <c r="W172" s="3">
        <f t="shared" si="63"/>
        <v>0</v>
      </c>
      <c r="X172" s="3">
        <f t="shared" si="64"/>
        <v>0</v>
      </c>
      <c r="Y172" s="3">
        <f t="shared" si="82"/>
        <v>16751.824536418761</v>
      </c>
      <c r="Z172" s="3">
        <f t="shared" si="82"/>
        <v>8375.9122682093803</v>
      </c>
      <c r="AA172" s="3">
        <f t="shared" si="77"/>
        <v>290708375.91226828</v>
      </c>
      <c r="AB172" s="3">
        <f t="shared" si="78"/>
        <v>1808.9772231207933</v>
      </c>
      <c r="AC172" s="3">
        <f t="shared" si="79"/>
        <v>335.03649072837533</v>
      </c>
      <c r="AD172" s="3">
        <f t="shared" si="80"/>
        <v>67.007298145675094</v>
      </c>
    </row>
    <row r="173" spans="5:30" x14ac:dyDescent="0.55000000000000004">
      <c r="E173">
        <v>171</v>
      </c>
      <c r="F173">
        <f t="shared" si="65"/>
        <v>511.5</v>
      </c>
      <c r="G173">
        <f t="shared" si="66"/>
        <v>9.8028747433264893</v>
      </c>
      <c r="H173" s="15">
        <f t="shared" si="57"/>
        <v>0</v>
      </c>
      <c r="I173" s="14">
        <f t="shared" si="67"/>
        <v>0</v>
      </c>
      <c r="J173" s="14">
        <f t="shared" si="68"/>
        <v>0.99970610658531567</v>
      </c>
      <c r="K173" s="14">
        <f t="shared" si="75"/>
        <v>0</v>
      </c>
      <c r="L173" s="14" t="str">
        <f t="shared" si="69"/>
        <v>Eliminated</v>
      </c>
      <c r="M173" s="14">
        <f t="shared" si="58"/>
        <v>0</v>
      </c>
      <c r="N173" s="14">
        <f t="shared" si="76"/>
        <v>2.9389165853366261E-4</v>
      </c>
      <c r="O173" s="3">
        <f t="shared" si="59"/>
        <v>0</v>
      </c>
      <c r="P173" s="3">
        <f t="shared" si="60"/>
        <v>0</v>
      </c>
      <c r="Q173" s="38">
        <f t="shared" si="70"/>
        <v>0</v>
      </c>
      <c r="R173" s="38">
        <f t="shared" si="61"/>
        <v>0</v>
      </c>
      <c r="S173" s="38">
        <f t="shared" si="71"/>
        <v>1710000</v>
      </c>
      <c r="T173" s="38">
        <f t="shared" si="72"/>
        <v>0</v>
      </c>
      <c r="U173" s="39">
        <f t="shared" si="73"/>
        <v>0</v>
      </c>
      <c r="V173" s="38">
        <f t="shared" si="62"/>
        <v>0</v>
      </c>
      <c r="W173" s="3">
        <f t="shared" si="63"/>
        <v>0</v>
      </c>
      <c r="X173" s="3">
        <f t="shared" si="64"/>
        <v>0</v>
      </c>
      <c r="Y173" s="3">
        <f t="shared" si="82"/>
        <v>16751.824536418761</v>
      </c>
      <c r="Z173" s="3">
        <f t="shared" si="82"/>
        <v>8375.9122682093803</v>
      </c>
      <c r="AA173" s="3">
        <f t="shared" si="77"/>
        <v>292418375.91226828</v>
      </c>
      <c r="AB173" s="3">
        <f t="shared" si="78"/>
        <v>1808.9772231207933</v>
      </c>
      <c r="AC173" s="3">
        <f t="shared" si="79"/>
        <v>335.03649072837533</v>
      </c>
      <c r="AD173" s="3">
        <f t="shared" si="80"/>
        <v>67.007298145675094</v>
      </c>
    </row>
    <row r="174" spans="5:30" x14ac:dyDescent="0.55000000000000004">
      <c r="E174">
        <v>172</v>
      </c>
      <c r="F174">
        <f t="shared" si="65"/>
        <v>514.5</v>
      </c>
      <c r="G174">
        <f t="shared" si="66"/>
        <v>9.8603696098562637</v>
      </c>
      <c r="H174" s="15">
        <f t="shared" si="57"/>
        <v>0</v>
      </c>
      <c r="I174" s="14">
        <f t="shared" si="67"/>
        <v>0</v>
      </c>
      <c r="J174" s="14">
        <f t="shared" si="68"/>
        <v>0.99970610658531567</v>
      </c>
      <c r="K174" s="14">
        <f t="shared" si="75"/>
        <v>0</v>
      </c>
      <c r="L174" s="14" t="str">
        <f t="shared" si="69"/>
        <v>Eliminated</v>
      </c>
      <c r="M174" s="14">
        <f t="shared" si="58"/>
        <v>0</v>
      </c>
      <c r="N174" s="14">
        <f t="shared" si="76"/>
        <v>2.9389165853366261E-4</v>
      </c>
      <c r="O174" s="3">
        <f t="shared" si="59"/>
        <v>0</v>
      </c>
      <c r="P174" s="3">
        <f t="shared" si="60"/>
        <v>0</v>
      </c>
      <c r="Q174" s="38">
        <f t="shared" si="70"/>
        <v>0</v>
      </c>
      <c r="R174" s="38">
        <f t="shared" si="61"/>
        <v>0</v>
      </c>
      <c r="S174" s="38">
        <f t="shared" si="71"/>
        <v>1710000</v>
      </c>
      <c r="T174" s="38">
        <f t="shared" si="72"/>
        <v>0</v>
      </c>
      <c r="U174" s="39">
        <f t="shared" si="73"/>
        <v>0</v>
      </c>
      <c r="V174" s="38">
        <f t="shared" si="62"/>
        <v>0</v>
      </c>
      <c r="W174" s="3">
        <f t="shared" si="63"/>
        <v>0</v>
      </c>
      <c r="X174" s="3">
        <f t="shared" si="64"/>
        <v>0</v>
      </c>
      <c r="Y174" s="3">
        <f t="shared" si="82"/>
        <v>16751.824536418761</v>
      </c>
      <c r="Z174" s="3">
        <f t="shared" si="82"/>
        <v>8375.9122682093803</v>
      </c>
      <c r="AA174" s="3">
        <f t="shared" si="77"/>
        <v>294128375.91226828</v>
      </c>
      <c r="AB174" s="3">
        <f t="shared" si="78"/>
        <v>1808.9772231207933</v>
      </c>
      <c r="AC174" s="3">
        <f t="shared" si="79"/>
        <v>335.03649072837533</v>
      </c>
      <c r="AD174" s="3">
        <f t="shared" si="80"/>
        <v>67.007298145675094</v>
      </c>
    </row>
    <row r="175" spans="5:30" x14ac:dyDescent="0.55000000000000004">
      <c r="E175">
        <v>173</v>
      </c>
      <c r="F175">
        <f t="shared" si="65"/>
        <v>517.5</v>
      </c>
      <c r="G175">
        <f t="shared" si="66"/>
        <v>9.9178644763860362</v>
      </c>
      <c r="H175" s="15">
        <f t="shared" si="57"/>
        <v>0</v>
      </c>
      <c r="I175" s="14">
        <f t="shared" si="67"/>
        <v>0</v>
      </c>
      <c r="J175" s="14">
        <f t="shared" si="68"/>
        <v>0.99970610658531567</v>
      </c>
      <c r="K175" s="14">
        <f t="shared" si="75"/>
        <v>0</v>
      </c>
      <c r="L175" s="14" t="str">
        <f t="shared" si="69"/>
        <v>Eliminated</v>
      </c>
      <c r="M175" s="14">
        <f t="shared" si="58"/>
        <v>0</v>
      </c>
      <c r="N175" s="14">
        <f t="shared" si="76"/>
        <v>2.9389165853366261E-4</v>
      </c>
      <c r="O175" s="3">
        <f t="shared" si="59"/>
        <v>0</v>
      </c>
      <c r="P175" s="3">
        <f t="shared" si="60"/>
        <v>0</v>
      </c>
      <c r="Q175" s="38">
        <f t="shared" si="70"/>
        <v>0</v>
      </c>
      <c r="R175" s="38">
        <f t="shared" si="61"/>
        <v>0</v>
      </c>
      <c r="S175" s="38">
        <f t="shared" si="71"/>
        <v>1710000</v>
      </c>
      <c r="T175" s="38">
        <f t="shared" si="72"/>
        <v>0</v>
      </c>
      <c r="U175" s="39">
        <f t="shared" si="73"/>
        <v>0</v>
      </c>
      <c r="V175" s="38">
        <f t="shared" si="62"/>
        <v>0</v>
      </c>
      <c r="W175" s="3">
        <f t="shared" si="63"/>
        <v>0</v>
      </c>
      <c r="X175" s="3">
        <f t="shared" si="64"/>
        <v>0</v>
      </c>
      <c r="Y175" s="3">
        <f t="shared" si="82"/>
        <v>16751.824536418761</v>
      </c>
      <c r="Z175" s="3">
        <f t="shared" si="82"/>
        <v>8375.9122682093803</v>
      </c>
      <c r="AA175" s="3">
        <f t="shared" si="77"/>
        <v>295838375.91226828</v>
      </c>
      <c r="AB175" s="3">
        <f t="shared" si="78"/>
        <v>1808.9772231207933</v>
      </c>
      <c r="AC175" s="3">
        <f t="shared" si="79"/>
        <v>335.03649072837533</v>
      </c>
      <c r="AD175" s="3">
        <f t="shared" si="80"/>
        <v>67.007298145675094</v>
      </c>
    </row>
    <row r="176" spans="5:30" x14ac:dyDescent="0.55000000000000004">
      <c r="E176">
        <v>174</v>
      </c>
      <c r="F176">
        <f t="shared" si="65"/>
        <v>520.5</v>
      </c>
      <c r="G176">
        <f t="shared" si="66"/>
        <v>9.9753593429158105</v>
      </c>
      <c r="H176" s="15">
        <f t="shared" si="57"/>
        <v>0</v>
      </c>
      <c r="I176" s="14">
        <f t="shared" si="67"/>
        <v>0</v>
      </c>
      <c r="J176" s="14">
        <f t="shared" si="68"/>
        <v>0.99970610658531567</v>
      </c>
      <c r="K176" s="14">
        <f t="shared" si="75"/>
        <v>0</v>
      </c>
      <c r="L176" s="14" t="str">
        <f t="shared" si="69"/>
        <v>Eliminated</v>
      </c>
      <c r="M176" s="14">
        <f t="shared" si="58"/>
        <v>0</v>
      </c>
      <c r="N176" s="14">
        <f t="shared" si="76"/>
        <v>2.9389165853366261E-4</v>
      </c>
      <c r="O176" s="3">
        <f t="shared" si="59"/>
        <v>0</v>
      </c>
      <c r="P176" s="3">
        <f t="shared" si="60"/>
        <v>0</v>
      </c>
      <c r="Q176" s="38">
        <f t="shared" si="70"/>
        <v>0</v>
      </c>
      <c r="R176" s="38">
        <f t="shared" si="61"/>
        <v>0</v>
      </c>
      <c r="S176" s="38">
        <f t="shared" si="71"/>
        <v>1710000</v>
      </c>
      <c r="T176" s="38">
        <f t="shared" si="72"/>
        <v>0</v>
      </c>
      <c r="U176" s="39">
        <f t="shared" si="73"/>
        <v>0</v>
      </c>
      <c r="V176" s="38">
        <f t="shared" si="62"/>
        <v>0</v>
      </c>
      <c r="W176" s="3">
        <f t="shared" si="63"/>
        <v>0</v>
      </c>
      <c r="X176" s="3">
        <f t="shared" si="64"/>
        <v>0</v>
      </c>
      <c r="Y176" s="3">
        <f t="shared" si="82"/>
        <v>16751.824536418761</v>
      </c>
      <c r="Z176" s="3">
        <f t="shared" si="82"/>
        <v>8375.9122682093803</v>
      </c>
      <c r="AA176" s="3">
        <f t="shared" si="77"/>
        <v>297548375.91226828</v>
      </c>
      <c r="AB176" s="3">
        <f t="shared" si="78"/>
        <v>1808.9772231207933</v>
      </c>
      <c r="AC176" s="3">
        <f t="shared" si="79"/>
        <v>335.03649072837533</v>
      </c>
      <c r="AD176" s="3">
        <f t="shared" si="80"/>
        <v>67.007298145675094</v>
      </c>
    </row>
    <row r="177" spans="5:30" x14ac:dyDescent="0.55000000000000004">
      <c r="E177">
        <v>175</v>
      </c>
      <c r="F177">
        <f t="shared" si="65"/>
        <v>523.5</v>
      </c>
      <c r="G177">
        <f t="shared" si="66"/>
        <v>10.032854209445585</v>
      </c>
      <c r="H177" s="15">
        <f t="shared" si="57"/>
        <v>0</v>
      </c>
      <c r="I177" s="14">
        <f t="shared" si="67"/>
        <v>0</v>
      </c>
      <c r="J177" s="14">
        <f t="shared" si="68"/>
        <v>0.99970610658531567</v>
      </c>
      <c r="K177" s="14">
        <f t="shared" si="75"/>
        <v>0</v>
      </c>
      <c r="L177" s="14" t="str">
        <f t="shared" si="69"/>
        <v>Eliminated</v>
      </c>
      <c r="M177" s="14">
        <f t="shared" si="58"/>
        <v>0</v>
      </c>
      <c r="N177" s="14">
        <f t="shared" si="76"/>
        <v>2.9389165853366261E-4</v>
      </c>
      <c r="O177" s="3">
        <f t="shared" si="59"/>
        <v>0</v>
      </c>
      <c r="P177" s="3">
        <f t="shared" si="60"/>
        <v>0</v>
      </c>
      <c r="Q177" s="38">
        <f t="shared" si="70"/>
        <v>0</v>
      </c>
      <c r="R177" s="38">
        <f t="shared" si="61"/>
        <v>0</v>
      </c>
      <c r="S177" s="38">
        <f t="shared" si="71"/>
        <v>1710000</v>
      </c>
      <c r="T177" s="38">
        <f t="shared" si="72"/>
        <v>0</v>
      </c>
      <c r="U177" s="39">
        <f t="shared" si="73"/>
        <v>0</v>
      </c>
      <c r="V177" s="38">
        <f t="shared" si="62"/>
        <v>0</v>
      </c>
      <c r="W177" s="3">
        <f t="shared" si="63"/>
        <v>0</v>
      </c>
      <c r="X177" s="3">
        <f t="shared" si="64"/>
        <v>0</v>
      </c>
      <c r="Y177" s="3">
        <f t="shared" si="82"/>
        <v>16751.824536418761</v>
      </c>
      <c r="Z177" s="3">
        <f t="shared" si="82"/>
        <v>8375.9122682093803</v>
      </c>
      <c r="AA177" s="3">
        <f t="shared" si="77"/>
        <v>299258375.91226828</v>
      </c>
      <c r="AB177" s="3">
        <f t="shared" si="78"/>
        <v>1808.9772231207933</v>
      </c>
      <c r="AC177" s="3">
        <f t="shared" si="79"/>
        <v>335.03649072837533</v>
      </c>
      <c r="AD177" s="3">
        <f t="shared" si="80"/>
        <v>67.007298145675094</v>
      </c>
    </row>
    <row r="178" spans="5:30" x14ac:dyDescent="0.55000000000000004">
      <c r="E178">
        <v>176</v>
      </c>
      <c r="F178">
        <f t="shared" si="65"/>
        <v>526.5</v>
      </c>
      <c r="G178">
        <f t="shared" si="66"/>
        <v>10.090349075975359</v>
      </c>
      <c r="H178" s="15">
        <f t="shared" si="57"/>
        <v>0</v>
      </c>
      <c r="I178" s="14">
        <f t="shared" si="67"/>
        <v>0</v>
      </c>
      <c r="J178" s="14">
        <f t="shared" si="68"/>
        <v>0.99970610658531567</v>
      </c>
      <c r="K178" s="14">
        <f t="shared" si="75"/>
        <v>0</v>
      </c>
      <c r="L178" s="14" t="str">
        <f t="shared" si="69"/>
        <v>Eliminated</v>
      </c>
      <c r="M178" s="14">
        <f t="shared" si="58"/>
        <v>0</v>
      </c>
      <c r="N178" s="14">
        <f t="shared" si="76"/>
        <v>2.9389165853366261E-4</v>
      </c>
      <c r="O178" s="3">
        <f t="shared" si="59"/>
        <v>0</v>
      </c>
      <c r="P178" s="3">
        <f t="shared" si="60"/>
        <v>0</v>
      </c>
      <c r="Q178" s="38">
        <f t="shared" si="70"/>
        <v>0</v>
      </c>
      <c r="R178" s="38">
        <f t="shared" si="61"/>
        <v>0</v>
      </c>
      <c r="S178" s="38">
        <f t="shared" si="71"/>
        <v>1710000</v>
      </c>
      <c r="T178" s="38">
        <f t="shared" si="72"/>
        <v>0</v>
      </c>
      <c r="U178" s="39">
        <f t="shared" si="73"/>
        <v>0</v>
      </c>
      <c r="V178" s="38">
        <f t="shared" si="62"/>
        <v>0</v>
      </c>
      <c r="W178" s="3">
        <f t="shared" si="63"/>
        <v>0</v>
      </c>
      <c r="X178" s="3">
        <f t="shared" si="64"/>
        <v>0</v>
      </c>
      <c r="Y178" s="3">
        <f t="shared" si="82"/>
        <v>16751.824536418761</v>
      </c>
      <c r="Z178" s="3">
        <f t="shared" si="82"/>
        <v>8375.9122682093803</v>
      </c>
      <c r="AA178" s="3">
        <f t="shared" si="77"/>
        <v>300968375.91226828</v>
      </c>
      <c r="AB178" s="3">
        <f t="shared" si="78"/>
        <v>1808.9772231207933</v>
      </c>
      <c r="AC178" s="3">
        <f t="shared" si="79"/>
        <v>335.03649072837533</v>
      </c>
      <c r="AD178" s="3">
        <f t="shared" si="80"/>
        <v>67.007298145675094</v>
      </c>
    </row>
    <row r="179" spans="5:30" x14ac:dyDescent="0.55000000000000004">
      <c r="E179">
        <v>177</v>
      </c>
      <c r="F179">
        <f t="shared" si="65"/>
        <v>529.5</v>
      </c>
      <c r="G179">
        <f t="shared" si="66"/>
        <v>10.147843942505133</v>
      </c>
      <c r="H179" s="15">
        <f t="shared" si="57"/>
        <v>0</v>
      </c>
      <c r="I179" s="14">
        <f t="shared" si="67"/>
        <v>0</v>
      </c>
      <c r="J179" s="14">
        <f t="shared" si="68"/>
        <v>0.99970610658531567</v>
      </c>
      <c r="K179" s="14">
        <f t="shared" si="75"/>
        <v>0</v>
      </c>
      <c r="L179" s="14" t="str">
        <f t="shared" si="69"/>
        <v>Eliminated</v>
      </c>
      <c r="M179" s="14">
        <f t="shared" si="58"/>
        <v>0</v>
      </c>
      <c r="N179" s="14">
        <f t="shared" si="76"/>
        <v>2.9389165853366261E-4</v>
      </c>
      <c r="O179" s="3">
        <f t="shared" si="59"/>
        <v>0</v>
      </c>
      <c r="P179" s="3">
        <f t="shared" si="60"/>
        <v>0</v>
      </c>
      <c r="Q179" s="38">
        <f t="shared" si="70"/>
        <v>0</v>
      </c>
      <c r="R179" s="38">
        <f t="shared" si="61"/>
        <v>0</v>
      </c>
      <c r="S179" s="38">
        <f t="shared" si="71"/>
        <v>1710000</v>
      </c>
      <c r="T179" s="38">
        <f t="shared" si="72"/>
        <v>0</v>
      </c>
      <c r="U179" s="39">
        <f t="shared" si="73"/>
        <v>0</v>
      </c>
      <c r="V179" s="38">
        <f t="shared" si="62"/>
        <v>0</v>
      </c>
      <c r="W179" s="3">
        <f t="shared" si="63"/>
        <v>0</v>
      </c>
      <c r="X179" s="3">
        <f t="shared" si="64"/>
        <v>0</v>
      </c>
      <c r="Y179" s="3">
        <f t="shared" si="82"/>
        <v>16751.824536418761</v>
      </c>
      <c r="Z179" s="3">
        <f t="shared" si="82"/>
        <v>8375.9122682093803</v>
      </c>
      <c r="AA179" s="3">
        <f t="shared" si="77"/>
        <v>302678375.91226828</v>
      </c>
      <c r="AB179" s="3">
        <f t="shared" si="78"/>
        <v>1808.9772231207933</v>
      </c>
      <c r="AC179" s="3">
        <f t="shared" si="79"/>
        <v>335.03649072837533</v>
      </c>
      <c r="AD179" s="3">
        <f t="shared" si="80"/>
        <v>67.007298145675094</v>
      </c>
    </row>
    <row r="180" spans="5:30" x14ac:dyDescent="0.55000000000000004">
      <c r="E180">
        <v>178</v>
      </c>
      <c r="F180">
        <f t="shared" si="65"/>
        <v>532.5</v>
      </c>
      <c r="G180">
        <f t="shared" si="66"/>
        <v>10.205338809034908</v>
      </c>
      <c r="H180" s="15">
        <f t="shared" si="57"/>
        <v>0</v>
      </c>
      <c r="I180" s="14">
        <f t="shared" si="67"/>
        <v>0</v>
      </c>
      <c r="J180" s="14">
        <f t="shared" si="68"/>
        <v>0.99970610658531567</v>
      </c>
      <c r="K180" s="14">
        <f t="shared" si="75"/>
        <v>0</v>
      </c>
      <c r="L180" s="14" t="str">
        <f t="shared" si="69"/>
        <v>Eliminated</v>
      </c>
      <c r="M180" s="14">
        <f t="shared" si="58"/>
        <v>0</v>
      </c>
      <c r="N180" s="14">
        <f t="shared" si="76"/>
        <v>2.9389165853366261E-4</v>
      </c>
      <c r="O180" s="3">
        <f t="shared" si="59"/>
        <v>0</v>
      </c>
      <c r="P180" s="3">
        <f t="shared" si="60"/>
        <v>0</v>
      </c>
      <c r="Q180" s="38">
        <f t="shared" si="70"/>
        <v>0</v>
      </c>
      <c r="R180" s="38">
        <f t="shared" si="61"/>
        <v>0</v>
      </c>
      <c r="S180" s="38">
        <f t="shared" si="71"/>
        <v>1710000</v>
      </c>
      <c r="T180" s="38">
        <f t="shared" si="72"/>
        <v>0</v>
      </c>
      <c r="U180" s="39">
        <f t="shared" si="73"/>
        <v>0</v>
      </c>
      <c r="V180" s="38">
        <f t="shared" si="62"/>
        <v>0</v>
      </c>
      <c r="W180" s="3">
        <f t="shared" si="63"/>
        <v>0</v>
      </c>
      <c r="X180" s="3">
        <f t="shared" si="64"/>
        <v>0</v>
      </c>
      <c r="Y180" s="3">
        <f t="shared" ref="Y180:Z195" si="83">O180+Y179</f>
        <v>16751.824536418761</v>
      </c>
      <c r="Z180" s="3">
        <f t="shared" si="83"/>
        <v>8375.9122682093803</v>
      </c>
      <c r="AA180" s="3">
        <f t="shared" si="77"/>
        <v>304388375.91226828</v>
      </c>
      <c r="AB180" s="3">
        <f t="shared" si="78"/>
        <v>1808.9772231207933</v>
      </c>
      <c r="AC180" s="3">
        <f t="shared" si="79"/>
        <v>335.03649072837533</v>
      </c>
      <c r="AD180" s="3">
        <f t="shared" si="80"/>
        <v>67.007298145675094</v>
      </c>
    </row>
    <row r="181" spans="5:30" x14ac:dyDescent="0.55000000000000004">
      <c r="E181">
        <v>179</v>
      </c>
      <c r="F181">
        <f t="shared" si="65"/>
        <v>535.5</v>
      </c>
      <c r="G181">
        <f t="shared" si="66"/>
        <v>10.262833675564682</v>
      </c>
      <c r="H181" s="15">
        <f t="shared" si="57"/>
        <v>0</v>
      </c>
      <c r="I181" s="14">
        <f t="shared" si="67"/>
        <v>0</v>
      </c>
      <c r="J181" s="14">
        <f t="shared" si="68"/>
        <v>0.99970610658531567</v>
      </c>
      <c r="K181" s="14">
        <f t="shared" si="75"/>
        <v>0</v>
      </c>
      <c r="L181" s="14" t="str">
        <f t="shared" si="69"/>
        <v>Eliminated</v>
      </c>
      <c r="M181" s="14">
        <f t="shared" si="58"/>
        <v>0</v>
      </c>
      <c r="N181" s="14">
        <f t="shared" si="76"/>
        <v>2.9389165853366261E-4</v>
      </c>
      <c r="O181" s="3">
        <f t="shared" si="59"/>
        <v>0</v>
      </c>
      <c r="P181" s="3">
        <f t="shared" si="60"/>
        <v>0</v>
      </c>
      <c r="Q181" s="38">
        <f t="shared" si="70"/>
        <v>0</v>
      </c>
      <c r="R181" s="38">
        <f t="shared" si="61"/>
        <v>0</v>
      </c>
      <c r="S181" s="38">
        <f t="shared" si="71"/>
        <v>1710000</v>
      </c>
      <c r="T181" s="38">
        <f t="shared" si="72"/>
        <v>0</v>
      </c>
      <c r="U181" s="39">
        <f t="shared" si="73"/>
        <v>0</v>
      </c>
      <c r="V181" s="38">
        <f t="shared" si="62"/>
        <v>0</v>
      </c>
      <c r="W181" s="3">
        <f t="shared" si="63"/>
        <v>0</v>
      </c>
      <c r="X181" s="3">
        <f t="shared" si="64"/>
        <v>0</v>
      </c>
      <c r="Y181" s="3">
        <f t="shared" si="83"/>
        <v>16751.824536418761</v>
      </c>
      <c r="Z181" s="3">
        <f t="shared" si="83"/>
        <v>8375.9122682093803</v>
      </c>
      <c r="AA181" s="3">
        <f t="shared" si="77"/>
        <v>306098375.91226828</v>
      </c>
      <c r="AB181" s="3">
        <f t="shared" si="78"/>
        <v>1808.9772231207933</v>
      </c>
      <c r="AC181" s="3">
        <f t="shared" si="79"/>
        <v>335.03649072837533</v>
      </c>
      <c r="AD181" s="3">
        <f t="shared" si="80"/>
        <v>67.007298145675094</v>
      </c>
    </row>
    <row r="182" spans="5:30" x14ac:dyDescent="0.55000000000000004">
      <c r="E182">
        <v>180</v>
      </c>
      <c r="F182">
        <f t="shared" si="65"/>
        <v>538.5</v>
      </c>
      <c r="G182">
        <f t="shared" si="66"/>
        <v>10.320328542094456</v>
      </c>
      <c r="H182" s="15">
        <f t="shared" si="57"/>
        <v>0</v>
      </c>
      <c r="I182" s="14">
        <f t="shared" si="67"/>
        <v>0</v>
      </c>
      <c r="J182" s="14">
        <f t="shared" si="68"/>
        <v>0.99970610658531567</v>
      </c>
      <c r="K182" s="14">
        <f t="shared" si="75"/>
        <v>0</v>
      </c>
      <c r="L182" s="14" t="str">
        <f t="shared" si="69"/>
        <v>Eliminated</v>
      </c>
      <c r="M182" s="14">
        <f t="shared" si="58"/>
        <v>0</v>
      </c>
      <c r="N182" s="14">
        <f t="shared" si="76"/>
        <v>2.9389165853366261E-4</v>
      </c>
      <c r="O182" s="3">
        <f t="shared" si="59"/>
        <v>0</v>
      </c>
      <c r="P182" s="3">
        <f t="shared" si="60"/>
        <v>0</v>
      </c>
      <c r="Q182" s="38">
        <f t="shared" si="70"/>
        <v>0</v>
      </c>
      <c r="R182" s="38">
        <f t="shared" si="61"/>
        <v>0</v>
      </c>
      <c r="S182" s="38">
        <f t="shared" si="71"/>
        <v>1710000</v>
      </c>
      <c r="T182" s="38">
        <f t="shared" si="72"/>
        <v>0</v>
      </c>
      <c r="U182" s="39">
        <f t="shared" si="73"/>
        <v>0</v>
      </c>
      <c r="V182" s="38">
        <f t="shared" si="62"/>
        <v>0</v>
      </c>
      <c r="W182" s="3">
        <f t="shared" si="63"/>
        <v>0</v>
      </c>
      <c r="X182" s="3">
        <f t="shared" si="64"/>
        <v>0</v>
      </c>
      <c r="Y182" s="3">
        <f t="shared" si="83"/>
        <v>16751.824536418761</v>
      </c>
      <c r="Z182" s="3">
        <f t="shared" si="83"/>
        <v>8375.9122682093803</v>
      </c>
      <c r="AA182" s="3">
        <f t="shared" si="77"/>
        <v>307808375.91226828</v>
      </c>
      <c r="AB182" s="3">
        <f t="shared" si="78"/>
        <v>1808.9772231207933</v>
      </c>
      <c r="AC182" s="3">
        <f t="shared" si="79"/>
        <v>335.03649072837533</v>
      </c>
      <c r="AD182" s="3">
        <f t="shared" si="80"/>
        <v>67.007298145675094</v>
      </c>
    </row>
    <row r="183" spans="5:30" x14ac:dyDescent="0.55000000000000004">
      <c r="E183">
        <v>181</v>
      </c>
      <c r="F183">
        <f t="shared" si="65"/>
        <v>541.5</v>
      </c>
      <c r="G183">
        <f t="shared" si="66"/>
        <v>10.377823408624231</v>
      </c>
      <c r="H183" s="15">
        <f t="shared" si="57"/>
        <v>0</v>
      </c>
      <c r="I183" s="14">
        <f t="shared" si="67"/>
        <v>0</v>
      </c>
      <c r="J183" s="14">
        <f t="shared" si="68"/>
        <v>0.99970610658531567</v>
      </c>
      <c r="K183" s="14">
        <f t="shared" si="75"/>
        <v>0</v>
      </c>
      <c r="L183" s="14" t="str">
        <f t="shared" si="69"/>
        <v>Eliminated</v>
      </c>
      <c r="M183" s="14">
        <f t="shared" si="58"/>
        <v>0</v>
      </c>
      <c r="N183" s="14">
        <f t="shared" si="76"/>
        <v>2.9389165853366261E-4</v>
      </c>
      <c r="O183" s="3">
        <f t="shared" si="59"/>
        <v>0</v>
      </c>
      <c r="P183" s="3">
        <f t="shared" si="60"/>
        <v>0</v>
      </c>
      <c r="Q183" s="38">
        <f t="shared" si="70"/>
        <v>0</v>
      </c>
      <c r="R183" s="38">
        <f t="shared" si="61"/>
        <v>0</v>
      </c>
      <c r="S183" s="38">
        <f t="shared" si="71"/>
        <v>1710000</v>
      </c>
      <c r="T183" s="38">
        <f t="shared" si="72"/>
        <v>0</v>
      </c>
      <c r="U183" s="39">
        <f t="shared" si="73"/>
        <v>0</v>
      </c>
      <c r="V183" s="38">
        <f t="shared" si="62"/>
        <v>0</v>
      </c>
      <c r="W183" s="3">
        <f t="shared" si="63"/>
        <v>0</v>
      </c>
      <c r="X183" s="3">
        <f t="shared" si="64"/>
        <v>0</v>
      </c>
      <c r="Y183" s="3">
        <f t="shared" si="83"/>
        <v>16751.824536418761</v>
      </c>
      <c r="Z183" s="3">
        <f t="shared" si="83"/>
        <v>8375.9122682093803</v>
      </c>
      <c r="AA183" s="3">
        <f t="shared" si="77"/>
        <v>309518375.91226828</v>
      </c>
      <c r="AB183" s="3">
        <f t="shared" si="78"/>
        <v>1808.9772231207933</v>
      </c>
      <c r="AC183" s="3">
        <f t="shared" si="79"/>
        <v>335.03649072837533</v>
      </c>
      <c r="AD183" s="3">
        <f t="shared" si="80"/>
        <v>67.007298145675094</v>
      </c>
    </row>
    <row r="184" spans="5:30" x14ac:dyDescent="0.55000000000000004">
      <c r="E184">
        <v>182</v>
      </c>
      <c r="F184">
        <f t="shared" si="65"/>
        <v>544.5</v>
      </c>
      <c r="G184">
        <f t="shared" si="66"/>
        <v>10.435318275154003</v>
      </c>
      <c r="H184" s="15">
        <f t="shared" si="57"/>
        <v>0</v>
      </c>
      <c r="I184" s="14">
        <f t="shared" si="67"/>
        <v>0</v>
      </c>
      <c r="J184" s="14">
        <f t="shared" si="68"/>
        <v>0.99970610658531567</v>
      </c>
      <c r="K184" s="14">
        <f t="shared" si="75"/>
        <v>0</v>
      </c>
      <c r="L184" s="14" t="str">
        <f t="shared" si="69"/>
        <v>Eliminated</v>
      </c>
      <c r="M184" s="14">
        <f t="shared" si="58"/>
        <v>0</v>
      </c>
      <c r="N184" s="14">
        <f t="shared" si="76"/>
        <v>2.9389165853366261E-4</v>
      </c>
      <c r="O184" s="3">
        <f t="shared" si="59"/>
        <v>0</v>
      </c>
      <c r="P184" s="3">
        <f t="shared" si="60"/>
        <v>0</v>
      </c>
      <c r="Q184" s="38">
        <f t="shared" si="70"/>
        <v>0</v>
      </c>
      <c r="R184" s="38">
        <f t="shared" si="61"/>
        <v>0</v>
      </c>
      <c r="S184" s="38">
        <f t="shared" si="71"/>
        <v>1710000</v>
      </c>
      <c r="T184" s="38">
        <f t="shared" si="72"/>
        <v>0</v>
      </c>
      <c r="U184" s="39">
        <f t="shared" si="73"/>
        <v>0</v>
      </c>
      <c r="V184" s="38">
        <f t="shared" si="62"/>
        <v>0</v>
      </c>
      <c r="W184" s="3">
        <f t="shared" si="63"/>
        <v>0</v>
      </c>
      <c r="X184" s="3">
        <f t="shared" si="64"/>
        <v>0</v>
      </c>
      <c r="Y184" s="3">
        <f t="shared" si="83"/>
        <v>16751.824536418761</v>
      </c>
      <c r="Z184" s="3">
        <f t="shared" si="83"/>
        <v>8375.9122682093803</v>
      </c>
      <c r="AA184" s="3">
        <f t="shared" si="77"/>
        <v>311228375.91226828</v>
      </c>
      <c r="AB184" s="3">
        <f t="shared" si="78"/>
        <v>1808.9772231207933</v>
      </c>
      <c r="AC184" s="3">
        <f t="shared" si="79"/>
        <v>335.03649072837533</v>
      </c>
      <c r="AD184" s="3">
        <f t="shared" si="80"/>
        <v>67.007298145675094</v>
      </c>
    </row>
    <row r="185" spans="5:30" x14ac:dyDescent="0.55000000000000004">
      <c r="E185">
        <v>183</v>
      </c>
      <c r="F185">
        <f t="shared" si="65"/>
        <v>547.5</v>
      </c>
      <c r="G185">
        <f t="shared" si="66"/>
        <v>10.492813141683778</v>
      </c>
      <c r="H185" s="15">
        <f t="shared" si="57"/>
        <v>0</v>
      </c>
      <c r="I185" s="14">
        <f t="shared" si="67"/>
        <v>0</v>
      </c>
      <c r="J185" s="14">
        <f t="shared" si="68"/>
        <v>0.99970610658531567</v>
      </c>
      <c r="K185" s="14">
        <f t="shared" si="75"/>
        <v>0</v>
      </c>
      <c r="L185" s="14" t="str">
        <f t="shared" si="69"/>
        <v>Eliminated</v>
      </c>
      <c r="M185" s="14">
        <f t="shared" si="58"/>
        <v>0</v>
      </c>
      <c r="N185" s="14">
        <f t="shared" si="76"/>
        <v>2.9389165853366261E-4</v>
      </c>
      <c r="O185" s="3">
        <f t="shared" si="59"/>
        <v>0</v>
      </c>
      <c r="P185" s="3">
        <f t="shared" si="60"/>
        <v>0</v>
      </c>
      <c r="Q185" s="38">
        <f t="shared" si="70"/>
        <v>0</v>
      </c>
      <c r="R185" s="38">
        <f t="shared" si="61"/>
        <v>0</v>
      </c>
      <c r="S185" s="38">
        <f t="shared" si="71"/>
        <v>1710000</v>
      </c>
      <c r="T185" s="38">
        <f t="shared" si="72"/>
        <v>0</v>
      </c>
      <c r="U185" s="39">
        <f t="shared" si="73"/>
        <v>0</v>
      </c>
      <c r="V185" s="38">
        <f t="shared" si="62"/>
        <v>0</v>
      </c>
      <c r="W185" s="3">
        <f t="shared" si="63"/>
        <v>0</v>
      </c>
      <c r="X185" s="3">
        <f t="shared" si="64"/>
        <v>0</v>
      </c>
      <c r="Y185" s="3">
        <f t="shared" si="83"/>
        <v>16751.824536418761</v>
      </c>
      <c r="Z185" s="3">
        <f t="shared" si="83"/>
        <v>8375.9122682093803</v>
      </c>
      <c r="AA185" s="3">
        <f t="shared" si="77"/>
        <v>312938375.91226828</v>
      </c>
      <c r="AB185" s="3">
        <f t="shared" si="78"/>
        <v>1808.9772231207933</v>
      </c>
      <c r="AC185" s="3">
        <f t="shared" si="79"/>
        <v>335.03649072837533</v>
      </c>
      <c r="AD185" s="3">
        <f t="shared" si="80"/>
        <v>67.007298145675094</v>
      </c>
    </row>
    <row r="186" spans="5:30" x14ac:dyDescent="0.55000000000000004">
      <c r="E186">
        <v>184</v>
      </c>
      <c r="F186">
        <f t="shared" si="65"/>
        <v>550.5</v>
      </c>
      <c r="G186">
        <f t="shared" si="66"/>
        <v>10.550308008213552</v>
      </c>
      <c r="H186" s="15">
        <f t="shared" si="57"/>
        <v>0</v>
      </c>
      <c r="I186" s="14">
        <f t="shared" si="67"/>
        <v>0</v>
      </c>
      <c r="J186" s="14">
        <f t="shared" si="68"/>
        <v>0.99970610658531567</v>
      </c>
      <c r="K186" s="14">
        <f t="shared" si="75"/>
        <v>0</v>
      </c>
      <c r="L186" s="14" t="str">
        <f t="shared" si="69"/>
        <v>Eliminated</v>
      </c>
      <c r="M186" s="14">
        <f t="shared" si="58"/>
        <v>0</v>
      </c>
      <c r="N186" s="14">
        <f t="shared" si="76"/>
        <v>2.9389165853366261E-4</v>
      </c>
      <c r="O186" s="3">
        <f t="shared" si="59"/>
        <v>0</v>
      </c>
      <c r="P186" s="3">
        <f t="shared" si="60"/>
        <v>0</v>
      </c>
      <c r="Q186" s="38">
        <f t="shared" si="70"/>
        <v>0</v>
      </c>
      <c r="R186" s="38">
        <f t="shared" si="61"/>
        <v>0</v>
      </c>
      <c r="S186" s="38">
        <f t="shared" si="71"/>
        <v>1710000</v>
      </c>
      <c r="T186" s="38">
        <f t="shared" si="72"/>
        <v>0</v>
      </c>
      <c r="U186" s="39">
        <f t="shared" si="73"/>
        <v>0</v>
      </c>
      <c r="V186" s="38">
        <f t="shared" si="62"/>
        <v>0</v>
      </c>
      <c r="W186" s="3">
        <f t="shared" si="63"/>
        <v>0</v>
      </c>
      <c r="X186" s="3">
        <f t="shared" si="64"/>
        <v>0</v>
      </c>
      <c r="Y186" s="3">
        <f t="shared" si="83"/>
        <v>16751.824536418761</v>
      </c>
      <c r="Z186" s="3">
        <f t="shared" si="83"/>
        <v>8375.9122682093803</v>
      </c>
      <c r="AA186" s="3">
        <f t="shared" si="77"/>
        <v>314648375.91226828</v>
      </c>
      <c r="AB186" s="3">
        <f t="shared" si="78"/>
        <v>1808.9772231207933</v>
      </c>
      <c r="AC186" s="3">
        <f t="shared" si="79"/>
        <v>335.03649072837533</v>
      </c>
      <c r="AD186" s="3">
        <f t="shared" si="80"/>
        <v>67.007298145675094</v>
      </c>
    </row>
    <row r="187" spans="5:30" x14ac:dyDescent="0.55000000000000004">
      <c r="E187">
        <v>185</v>
      </c>
      <c r="F187">
        <f t="shared" si="65"/>
        <v>553.5</v>
      </c>
      <c r="G187">
        <f t="shared" si="66"/>
        <v>10.607802874743326</v>
      </c>
      <c r="H187" s="15">
        <f t="shared" si="57"/>
        <v>0</v>
      </c>
      <c r="I187" s="14">
        <f t="shared" si="67"/>
        <v>0</v>
      </c>
      <c r="J187" s="14">
        <f t="shared" si="68"/>
        <v>0.99970610658531567</v>
      </c>
      <c r="K187" s="14">
        <f t="shared" si="75"/>
        <v>0</v>
      </c>
      <c r="L187" s="14" t="str">
        <f t="shared" si="69"/>
        <v>Eliminated</v>
      </c>
      <c r="M187" s="14">
        <f t="shared" si="58"/>
        <v>0</v>
      </c>
      <c r="N187" s="14">
        <f t="shared" si="76"/>
        <v>2.9389165853366261E-4</v>
      </c>
      <c r="O187" s="3">
        <f t="shared" si="59"/>
        <v>0</v>
      </c>
      <c r="P187" s="3">
        <f t="shared" si="60"/>
        <v>0</v>
      </c>
      <c r="Q187" s="38">
        <f t="shared" si="70"/>
        <v>0</v>
      </c>
      <c r="R187" s="38">
        <f t="shared" si="61"/>
        <v>0</v>
      </c>
      <c r="S187" s="38">
        <f t="shared" si="71"/>
        <v>1710000</v>
      </c>
      <c r="T187" s="38">
        <f t="shared" si="72"/>
        <v>0</v>
      </c>
      <c r="U187" s="39">
        <f t="shared" si="73"/>
        <v>0</v>
      </c>
      <c r="V187" s="38">
        <f t="shared" si="62"/>
        <v>0</v>
      </c>
      <c r="W187" s="3">
        <f t="shared" si="63"/>
        <v>0</v>
      </c>
      <c r="X187" s="3">
        <f t="shared" si="64"/>
        <v>0</v>
      </c>
      <c r="Y187" s="3">
        <f t="shared" si="83"/>
        <v>16751.824536418761</v>
      </c>
      <c r="Z187" s="3">
        <f t="shared" si="83"/>
        <v>8375.9122682093803</v>
      </c>
      <c r="AA187" s="3">
        <f t="shared" si="77"/>
        <v>316358375.91226828</v>
      </c>
      <c r="AB187" s="3">
        <f t="shared" si="78"/>
        <v>1808.9772231207933</v>
      </c>
      <c r="AC187" s="3">
        <f t="shared" si="79"/>
        <v>335.03649072837533</v>
      </c>
      <c r="AD187" s="3">
        <f t="shared" si="80"/>
        <v>67.007298145675094</v>
      </c>
    </row>
    <row r="188" spans="5:30" x14ac:dyDescent="0.55000000000000004">
      <c r="E188">
        <v>186</v>
      </c>
      <c r="F188">
        <f t="shared" si="65"/>
        <v>556.5</v>
      </c>
      <c r="G188">
        <f t="shared" si="66"/>
        <v>10.6652977412731</v>
      </c>
      <c r="H188" s="15">
        <f t="shared" si="57"/>
        <v>0</v>
      </c>
      <c r="I188" s="14">
        <f t="shared" si="67"/>
        <v>0</v>
      </c>
      <c r="J188" s="14">
        <f t="shared" si="68"/>
        <v>0.99970610658531567</v>
      </c>
      <c r="K188" s="14">
        <f t="shared" si="75"/>
        <v>0</v>
      </c>
      <c r="L188" s="14" t="str">
        <f t="shared" si="69"/>
        <v>Eliminated</v>
      </c>
      <c r="M188" s="14">
        <f t="shared" si="58"/>
        <v>0</v>
      </c>
      <c r="N188" s="14">
        <f t="shared" si="76"/>
        <v>2.9389165853366261E-4</v>
      </c>
      <c r="O188" s="3">
        <f t="shared" si="59"/>
        <v>0</v>
      </c>
      <c r="P188" s="3">
        <f t="shared" si="60"/>
        <v>0</v>
      </c>
      <c r="Q188" s="38">
        <f t="shared" si="70"/>
        <v>0</v>
      </c>
      <c r="R188" s="38">
        <f t="shared" si="61"/>
        <v>0</v>
      </c>
      <c r="S188" s="38">
        <f t="shared" si="71"/>
        <v>1710000</v>
      </c>
      <c r="T188" s="38">
        <f t="shared" si="72"/>
        <v>0</v>
      </c>
      <c r="U188" s="39">
        <f t="shared" si="73"/>
        <v>0</v>
      </c>
      <c r="V188" s="38">
        <f t="shared" si="62"/>
        <v>0</v>
      </c>
      <c r="W188" s="3">
        <f t="shared" si="63"/>
        <v>0</v>
      </c>
      <c r="X188" s="3">
        <f t="shared" si="64"/>
        <v>0</v>
      </c>
      <c r="Y188" s="3">
        <f t="shared" si="83"/>
        <v>16751.824536418761</v>
      </c>
      <c r="Z188" s="3">
        <f t="shared" si="83"/>
        <v>8375.9122682093803</v>
      </c>
      <c r="AA188" s="3">
        <f t="shared" si="77"/>
        <v>318068375.91226828</v>
      </c>
      <c r="AB188" s="3">
        <f t="shared" si="78"/>
        <v>1808.9772231207933</v>
      </c>
      <c r="AC188" s="3">
        <f t="shared" si="79"/>
        <v>335.03649072837533</v>
      </c>
      <c r="AD188" s="3">
        <f t="shared" si="80"/>
        <v>67.007298145675094</v>
      </c>
    </row>
    <row r="189" spans="5:30" x14ac:dyDescent="0.55000000000000004">
      <c r="E189">
        <v>187</v>
      </c>
      <c r="F189">
        <f t="shared" si="65"/>
        <v>559.5</v>
      </c>
      <c r="G189">
        <f t="shared" si="66"/>
        <v>10.722792607802875</v>
      </c>
      <c r="H189" s="15">
        <f t="shared" si="57"/>
        <v>0</v>
      </c>
      <c r="I189" s="14">
        <f t="shared" si="67"/>
        <v>0</v>
      </c>
      <c r="J189" s="14">
        <f t="shared" si="68"/>
        <v>0.99970610658531567</v>
      </c>
      <c r="K189" s="14">
        <f t="shared" si="75"/>
        <v>0</v>
      </c>
      <c r="L189" s="14" t="str">
        <f t="shared" si="69"/>
        <v>Eliminated</v>
      </c>
      <c r="M189" s="14">
        <f t="shared" si="58"/>
        <v>0</v>
      </c>
      <c r="N189" s="14">
        <f t="shared" si="76"/>
        <v>2.9389165853366261E-4</v>
      </c>
      <c r="O189" s="3">
        <f t="shared" si="59"/>
        <v>0</v>
      </c>
      <c r="P189" s="3">
        <f t="shared" si="60"/>
        <v>0</v>
      </c>
      <c r="Q189" s="38">
        <f t="shared" si="70"/>
        <v>0</v>
      </c>
      <c r="R189" s="38">
        <f t="shared" si="61"/>
        <v>0</v>
      </c>
      <c r="S189" s="38">
        <f t="shared" si="71"/>
        <v>1710000</v>
      </c>
      <c r="T189" s="38">
        <f t="shared" si="72"/>
        <v>0</v>
      </c>
      <c r="U189" s="39">
        <f t="shared" si="73"/>
        <v>0</v>
      </c>
      <c r="V189" s="38">
        <f t="shared" si="62"/>
        <v>0</v>
      </c>
      <c r="W189" s="3">
        <f t="shared" si="63"/>
        <v>0</v>
      </c>
      <c r="X189" s="3">
        <f t="shared" si="64"/>
        <v>0</v>
      </c>
      <c r="Y189" s="3">
        <f t="shared" si="83"/>
        <v>16751.824536418761</v>
      </c>
      <c r="Z189" s="3">
        <f t="shared" si="83"/>
        <v>8375.9122682093803</v>
      </c>
      <c r="AA189" s="3">
        <f t="shared" si="77"/>
        <v>319778375.91226828</v>
      </c>
      <c r="AB189" s="3">
        <f t="shared" si="78"/>
        <v>1808.9772231207933</v>
      </c>
      <c r="AC189" s="3">
        <f t="shared" si="79"/>
        <v>335.03649072837533</v>
      </c>
      <c r="AD189" s="3">
        <f t="shared" si="80"/>
        <v>67.007298145675094</v>
      </c>
    </row>
    <row r="190" spans="5:30" x14ac:dyDescent="0.55000000000000004">
      <c r="E190">
        <v>188</v>
      </c>
      <c r="F190">
        <f t="shared" si="65"/>
        <v>562.5</v>
      </c>
      <c r="G190">
        <f t="shared" si="66"/>
        <v>10.780287474332649</v>
      </c>
      <c r="H190" s="15">
        <f t="shared" si="57"/>
        <v>0</v>
      </c>
      <c r="I190" s="14">
        <f t="shared" si="67"/>
        <v>0</v>
      </c>
      <c r="J190" s="14">
        <f t="shared" si="68"/>
        <v>0.99970610658531567</v>
      </c>
      <c r="K190" s="14">
        <f t="shared" si="75"/>
        <v>0</v>
      </c>
      <c r="L190" s="14" t="str">
        <f t="shared" si="69"/>
        <v>Eliminated</v>
      </c>
      <c r="M190" s="14">
        <f t="shared" si="58"/>
        <v>0</v>
      </c>
      <c r="N190" s="14">
        <f t="shared" si="76"/>
        <v>2.9389165853366261E-4</v>
      </c>
      <c r="O190" s="3">
        <f t="shared" si="59"/>
        <v>0</v>
      </c>
      <c r="P190" s="3">
        <f t="shared" si="60"/>
        <v>0</v>
      </c>
      <c r="Q190" s="38">
        <f t="shared" si="70"/>
        <v>0</v>
      </c>
      <c r="R190" s="38">
        <f t="shared" si="61"/>
        <v>0</v>
      </c>
      <c r="S190" s="38">
        <f t="shared" si="71"/>
        <v>1710000</v>
      </c>
      <c r="T190" s="38">
        <f t="shared" si="72"/>
        <v>0</v>
      </c>
      <c r="U190" s="39">
        <f t="shared" si="73"/>
        <v>0</v>
      </c>
      <c r="V190" s="38">
        <f t="shared" si="62"/>
        <v>0</v>
      </c>
      <c r="W190" s="3">
        <f t="shared" si="63"/>
        <v>0</v>
      </c>
      <c r="X190" s="3">
        <f t="shared" si="64"/>
        <v>0</v>
      </c>
      <c r="Y190" s="3">
        <f t="shared" si="83"/>
        <v>16751.824536418761</v>
      </c>
      <c r="Z190" s="3">
        <f t="shared" si="83"/>
        <v>8375.9122682093803</v>
      </c>
      <c r="AA190" s="3">
        <f t="shared" si="77"/>
        <v>321488375.91226828</v>
      </c>
      <c r="AB190" s="3">
        <f t="shared" si="78"/>
        <v>1808.9772231207933</v>
      </c>
      <c r="AC190" s="3">
        <f t="shared" si="79"/>
        <v>335.03649072837533</v>
      </c>
      <c r="AD190" s="3">
        <f t="shared" si="80"/>
        <v>67.007298145675094</v>
      </c>
    </row>
    <row r="191" spans="5:30" x14ac:dyDescent="0.55000000000000004">
      <c r="E191">
        <v>189</v>
      </c>
      <c r="F191">
        <f t="shared" si="65"/>
        <v>565.5</v>
      </c>
      <c r="G191">
        <f t="shared" si="66"/>
        <v>10.837782340862423</v>
      </c>
      <c r="H191" s="15">
        <f t="shared" si="57"/>
        <v>0</v>
      </c>
      <c r="I191" s="14">
        <f t="shared" si="67"/>
        <v>0</v>
      </c>
      <c r="J191" s="14">
        <f t="shared" si="68"/>
        <v>0.99970610658531567</v>
      </c>
      <c r="K191" s="14">
        <f t="shared" si="75"/>
        <v>0</v>
      </c>
      <c r="L191" s="14" t="str">
        <f t="shared" si="69"/>
        <v>Eliminated</v>
      </c>
      <c r="M191" s="14">
        <f t="shared" si="58"/>
        <v>0</v>
      </c>
      <c r="N191" s="14">
        <f t="shared" si="76"/>
        <v>2.9389165853366261E-4</v>
      </c>
      <c r="O191" s="3">
        <f t="shared" si="59"/>
        <v>0</v>
      </c>
      <c r="P191" s="3">
        <f t="shared" si="60"/>
        <v>0</v>
      </c>
      <c r="Q191" s="38">
        <f t="shared" si="70"/>
        <v>0</v>
      </c>
      <c r="R191" s="38">
        <f t="shared" si="61"/>
        <v>0</v>
      </c>
      <c r="S191" s="38">
        <f t="shared" si="71"/>
        <v>1710000</v>
      </c>
      <c r="T191" s="38">
        <f t="shared" si="72"/>
        <v>0</v>
      </c>
      <c r="U191" s="39">
        <f t="shared" si="73"/>
        <v>0</v>
      </c>
      <c r="V191" s="38">
        <f t="shared" si="62"/>
        <v>0</v>
      </c>
      <c r="W191" s="3">
        <f t="shared" si="63"/>
        <v>0</v>
      </c>
      <c r="X191" s="3">
        <f t="shared" si="64"/>
        <v>0</v>
      </c>
      <c r="Y191" s="3">
        <f t="shared" si="83"/>
        <v>16751.824536418761</v>
      </c>
      <c r="Z191" s="3">
        <f t="shared" si="83"/>
        <v>8375.9122682093803</v>
      </c>
      <c r="AA191" s="3">
        <f t="shared" si="77"/>
        <v>323198375.91226828</v>
      </c>
      <c r="AB191" s="3">
        <f t="shared" si="78"/>
        <v>1808.9772231207933</v>
      </c>
      <c r="AC191" s="3">
        <f t="shared" si="79"/>
        <v>335.03649072837533</v>
      </c>
      <c r="AD191" s="3">
        <f t="shared" si="80"/>
        <v>67.007298145675094</v>
      </c>
    </row>
    <row r="192" spans="5:30" x14ac:dyDescent="0.55000000000000004">
      <c r="E192">
        <v>190</v>
      </c>
      <c r="F192">
        <f t="shared" si="65"/>
        <v>568.5</v>
      </c>
      <c r="G192">
        <f t="shared" si="66"/>
        <v>10.895277207392198</v>
      </c>
      <c r="H192" s="15">
        <f t="shared" si="57"/>
        <v>0</v>
      </c>
      <c r="I192" s="14">
        <f t="shared" si="67"/>
        <v>0</v>
      </c>
      <c r="J192" s="14">
        <f t="shared" si="68"/>
        <v>0.99970610658531567</v>
      </c>
      <c r="K192" s="14">
        <f t="shared" si="75"/>
        <v>0</v>
      </c>
      <c r="L192" s="14" t="str">
        <f t="shared" si="69"/>
        <v>Eliminated</v>
      </c>
      <c r="M192" s="14">
        <f t="shared" si="58"/>
        <v>0</v>
      </c>
      <c r="N192" s="14">
        <f t="shared" si="76"/>
        <v>2.9389165853366261E-4</v>
      </c>
      <c r="O192" s="3">
        <f t="shared" si="59"/>
        <v>0</v>
      </c>
      <c r="P192" s="3">
        <f t="shared" si="60"/>
        <v>0</v>
      </c>
      <c r="Q192" s="38">
        <f t="shared" si="70"/>
        <v>0</v>
      </c>
      <c r="R192" s="38">
        <f t="shared" si="61"/>
        <v>0</v>
      </c>
      <c r="S192" s="38">
        <f t="shared" si="71"/>
        <v>1710000</v>
      </c>
      <c r="T192" s="38">
        <f t="shared" si="72"/>
        <v>0</v>
      </c>
      <c r="U192" s="39">
        <f t="shared" si="73"/>
        <v>0</v>
      </c>
      <c r="V192" s="38">
        <f t="shared" si="62"/>
        <v>0</v>
      </c>
      <c r="W192" s="3">
        <f t="shared" si="63"/>
        <v>0</v>
      </c>
      <c r="X192" s="3">
        <f t="shared" si="64"/>
        <v>0</v>
      </c>
      <c r="Y192" s="3">
        <f t="shared" si="83"/>
        <v>16751.824536418761</v>
      </c>
      <c r="Z192" s="3">
        <f t="shared" si="83"/>
        <v>8375.9122682093803</v>
      </c>
      <c r="AA192" s="3">
        <f t="shared" si="77"/>
        <v>324908375.91226828</v>
      </c>
      <c r="AB192" s="3">
        <f t="shared" si="78"/>
        <v>1808.9772231207933</v>
      </c>
      <c r="AC192" s="3">
        <f t="shared" si="79"/>
        <v>335.03649072837533</v>
      </c>
      <c r="AD192" s="3">
        <f t="shared" si="80"/>
        <v>67.007298145675094</v>
      </c>
    </row>
    <row r="193" spans="5:30" x14ac:dyDescent="0.55000000000000004">
      <c r="E193">
        <v>191</v>
      </c>
      <c r="F193">
        <f t="shared" si="65"/>
        <v>571.5</v>
      </c>
      <c r="G193">
        <f t="shared" si="66"/>
        <v>10.952772073921972</v>
      </c>
      <c r="H193" s="15">
        <f t="shared" si="57"/>
        <v>0</v>
      </c>
      <c r="I193" s="14">
        <f t="shared" si="67"/>
        <v>0</v>
      </c>
      <c r="J193" s="14">
        <f t="shared" si="68"/>
        <v>0.99970610658531567</v>
      </c>
      <c r="K193" s="14">
        <f t="shared" si="75"/>
        <v>0</v>
      </c>
      <c r="L193" s="14" t="str">
        <f t="shared" si="69"/>
        <v>Eliminated</v>
      </c>
      <c r="M193" s="14">
        <f t="shared" si="58"/>
        <v>0</v>
      </c>
      <c r="N193" s="14">
        <f t="shared" si="76"/>
        <v>2.9389165853366261E-4</v>
      </c>
      <c r="O193" s="3">
        <f t="shared" si="59"/>
        <v>0</v>
      </c>
      <c r="P193" s="3">
        <f t="shared" si="60"/>
        <v>0</v>
      </c>
      <c r="Q193" s="38">
        <f t="shared" si="70"/>
        <v>0</v>
      </c>
      <c r="R193" s="38">
        <f t="shared" si="61"/>
        <v>0</v>
      </c>
      <c r="S193" s="38">
        <f t="shared" si="71"/>
        <v>1710000</v>
      </c>
      <c r="T193" s="38">
        <f t="shared" si="72"/>
        <v>0</v>
      </c>
      <c r="U193" s="39">
        <f t="shared" si="73"/>
        <v>0</v>
      </c>
      <c r="V193" s="38">
        <f t="shared" si="62"/>
        <v>0</v>
      </c>
      <c r="W193" s="3">
        <f t="shared" si="63"/>
        <v>0</v>
      </c>
      <c r="X193" s="3">
        <f t="shared" si="64"/>
        <v>0</v>
      </c>
      <c r="Y193" s="3">
        <f t="shared" si="83"/>
        <v>16751.824536418761</v>
      </c>
      <c r="Z193" s="3">
        <f t="shared" si="83"/>
        <v>8375.9122682093803</v>
      </c>
      <c r="AA193" s="3">
        <f t="shared" si="77"/>
        <v>326618375.91226828</v>
      </c>
      <c r="AB193" s="3">
        <f t="shared" si="78"/>
        <v>1808.9772231207933</v>
      </c>
      <c r="AC193" s="3">
        <f t="shared" si="79"/>
        <v>335.03649072837533</v>
      </c>
      <c r="AD193" s="3">
        <f t="shared" si="80"/>
        <v>67.007298145675094</v>
      </c>
    </row>
    <row r="194" spans="5:30" x14ac:dyDescent="0.55000000000000004">
      <c r="E194">
        <v>192</v>
      </c>
      <c r="F194">
        <f t="shared" si="65"/>
        <v>574.5</v>
      </c>
      <c r="G194">
        <f t="shared" si="66"/>
        <v>11.010266940451745</v>
      </c>
      <c r="H194" s="15">
        <f t="shared" si="57"/>
        <v>0</v>
      </c>
      <c r="I194" s="14">
        <f t="shared" si="67"/>
        <v>0</v>
      </c>
      <c r="J194" s="14">
        <f t="shared" si="68"/>
        <v>0.99970610658531567</v>
      </c>
      <c r="K194" s="14">
        <f t="shared" si="75"/>
        <v>0</v>
      </c>
      <c r="L194" s="14" t="str">
        <f t="shared" si="69"/>
        <v>Eliminated</v>
      </c>
      <c r="M194" s="14">
        <f t="shared" si="58"/>
        <v>0</v>
      </c>
      <c r="N194" s="14">
        <f t="shared" si="76"/>
        <v>2.9389165853366261E-4</v>
      </c>
      <c r="O194" s="3">
        <f t="shared" si="59"/>
        <v>0</v>
      </c>
      <c r="P194" s="3">
        <f t="shared" si="60"/>
        <v>0</v>
      </c>
      <c r="Q194" s="38">
        <f t="shared" si="70"/>
        <v>0</v>
      </c>
      <c r="R194" s="38">
        <f t="shared" si="61"/>
        <v>0</v>
      </c>
      <c r="S194" s="38">
        <f t="shared" si="71"/>
        <v>1710000</v>
      </c>
      <c r="T194" s="38">
        <f t="shared" si="72"/>
        <v>0</v>
      </c>
      <c r="U194" s="39">
        <f t="shared" si="73"/>
        <v>0</v>
      </c>
      <c r="V194" s="38">
        <f t="shared" si="62"/>
        <v>0</v>
      </c>
      <c r="W194" s="3">
        <f t="shared" si="63"/>
        <v>0</v>
      </c>
      <c r="X194" s="3">
        <f t="shared" si="64"/>
        <v>0</v>
      </c>
      <c r="Y194" s="3">
        <f t="shared" si="83"/>
        <v>16751.824536418761</v>
      </c>
      <c r="Z194" s="3">
        <f t="shared" si="83"/>
        <v>8375.9122682093803</v>
      </c>
      <c r="AA194" s="3">
        <f t="shared" si="77"/>
        <v>328328375.91226828</v>
      </c>
      <c r="AB194" s="3">
        <f t="shared" si="78"/>
        <v>1808.9772231207933</v>
      </c>
      <c r="AC194" s="3">
        <f t="shared" si="79"/>
        <v>335.03649072837533</v>
      </c>
      <c r="AD194" s="3">
        <f t="shared" si="80"/>
        <v>67.007298145675094</v>
      </c>
    </row>
    <row r="195" spans="5:30" x14ac:dyDescent="0.55000000000000004">
      <c r="E195">
        <v>193</v>
      </c>
      <c r="F195">
        <f t="shared" si="65"/>
        <v>577.5</v>
      </c>
      <c r="G195">
        <f t="shared" si="66"/>
        <v>11.067761806981519</v>
      </c>
      <c r="H195" s="15">
        <f t="shared" ref="H195:H205" si="84">IF(F195&lt;$C$10,IF(F195&lt;$C$9,$C$8*$C$4*$C$3,$C$8*$C$4*$C$3*(1-$C$19)),IF(F195&lt;$C$9,$C$8*$C$4*$C$23,$C$8*$C$4*$C$23*(1-$C$19)))</f>
        <v>0</v>
      </c>
      <c r="I195" s="14">
        <f t="shared" si="67"/>
        <v>0</v>
      </c>
      <c r="J195" s="14">
        <f t="shared" si="68"/>
        <v>0.99970610658531567</v>
      </c>
      <c r="K195" s="14">
        <f t="shared" si="75"/>
        <v>0</v>
      </c>
      <c r="L195" s="14" t="str">
        <f t="shared" si="69"/>
        <v>Eliminated</v>
      </c>
      <c r="M195" s="14">
        <f t="shared" ref="M195:M205" si="85">K195*U195</f>
        <v>0</v>
      </c>
      <c r="N195" s="14">
        <f t="shared" si="76"/>
        <v>2.9389165853366261E-4</v>
      </c>
      <c r="O195" s="3">
        <f t="shared" ref="O195:O205" si="86">K195*$D$6</f>
        <v>0</v>
      </c>
      <c r="P195" s="3">
        <f t="shared" ref="P195:P205" si="87">O195*(1-$C$5)</f>
        <v>0</v>
      </c>
      <c r="Q195" s="38">
        <f t="shared" si="70"/>
        <v>0</v>
      </c>
      <c r="R195" s="38">
        <f t="shared" ref="R195:R205" si="88">O195*$C$5</f>
        <v>0</v>
      </c>
      <c r="S195" s="38">
        <f t="shared" si="71"/>
        <v>1710000</v>
      </c>
      <c r="T195" s="38">
        <f t="shared" si="72"/>
        <v>0</v>
      </c>
      <c r="U195" s="39">
        <f t="shared" si="73"/>
        <v>0</v>
      </c>
      <c r="V195" s="38">
        <f t="shared" ref="V195:V205" si="89">P195*$C$14</f>
        <v>0</v>
      </c>
      <c r="W195" s="3">
        <f t="shared" ref="W195:W205" si="90">IF(V195&gt;($C$6*1000000*$C$15),V195-($C$6*1000000*$C$15),0)</f>
        <v>0</v>
      </c>
      <c r="X195" s="3">
        <f t="shared" ref="X195:X205" si="91">((V195-W195)*$C$16)+(W195*$C$17)</f>
        <v>0</v>
      </c>
      <c r="Y195" s="3">
        <f t="shared" si="83"/>
        <v>16751.824536418761</v>
      </c>
      <c r="Z195" s="3">
        <f t="shared" si="83"/>
        <v>8375.9122682093803</v>
      </c>
      <c r="AA195" s="3">
        <f t="shared" si="77"/>
        <v>330038375.91226828</v>
      </c>
      <c r="AB195" s="3">
        <f t="shared" si="78"/>
        <v>1808.9772231207933</v>
      </c>
      <c r="AC195" s="3">
        <f t="shared" si="79"/>
        <v>335.03649072837533</v>
      </c>
      <c r="AD195" s="3">
        <f t="shared" si="80"/>
        <v>67.007298145675094</v>
      </c>
    </row>
    <row r="196" spans="5:30" x14ac:dyDescent="0.55000000000000004">
      <c r="E196">
        <v>194</v>
      </c>
      <c r="F196">
        <f t="shared" ref="F196:F205" si="92">(E196-0.5)*$C$4</f>
        <v>580.5</v>
      </c>
      <c r="G196">
        <f t="shared" ref="G196:G205" si="93">F196*7/365.25</f>
        <v>11.125256673511293</v>
      </c>
      <c r="H196" s="15">
        <f t="shared" si="84"/>
        <v>0</v>
      </c>
      <c r="I196" s="14">
        <f t="shared" ref="I196:I205" si="94">H196/$D$6</f>
        <v>0</v>
      </c>
      <c r="J196" s="14">
        <f t="shared" ref="J196:J205" si="95">IF(AND(F195&gt;$C$10,F195&lt;$C$12),(J195-I195)*((1-K195+(M195*$C$20))^$C$23),(J195-I195)*((1-K195+(M195*$C$20))^$C$3))</f>
        <v>0.99970610658531567</v>
      </c>
      <c r="K196" s="14">
        <f t="shared" si="75"/>
        <v>0</v>
      </c>
      <c r="L196" s="14" t="str">
        <f t="shared" ref="L196:L205" si="96">IF(K196*$D$6&lt;0.1,"Eliminated",IF(K196*$D$6&lt;1,"Possibly eliminated",IF(K196*$D$6&lt;10,"Approaching elimination", "Epidemic ongoing")))</f>
        <v>Eliminated</v>
      </c>
      <c r="M196" s="14">
        <f t="shared" si="85"/>
        <v>0</v>
      </c>
      <c r="N196" s="14">
        <f t="shared" si="76"/>
        <v>2.9389165853366261E-4</v>
      </c>
      <c r="O196" s="3">
        <f t="shared" si="86"/>
        <v>0</v>
      </c>
      <c r="P196" s="3">
        <f t="shared" si="87"/>
        <v>0</v>
      </c>
      <c r="Q196" s="38">
        <f t="shared" ref="Q196:Q205" si="97">P196*$C$13</f>
        <v>0</v>
      </c>
      <c r="R196" s="38">
        <f t="shared" si="88"/>
        <v>0</v>
      </c>
      <c r="S196" s="38">
        <f t="shared" ref="S196:S205" si="98">($D$6*$C$7*$C$4)+P196</f>
        <v>1710000</v>
      </c>
      <c r="T196" s="38">
        <f t="shared" ref="T196:T205" si="99">IF(($D$18*$C$4)&gt;Q196,Q196+((($D$18*$C$4)-Q196)*(P196-Q196)/S196),$D$18*$C$4)</f>
        <v>0</v>
      </c>
      <c r="U196" s="39">
        <f t="shared" ref="U196:U205" si="100">IF(O196&gt;0.1,T196/O196,0)</f>
        <v>0</v>
      </c>
      <c r="V196" s="38">
        <f t="shared" si="89"/>
        <v>0</v>
      </c>
      <c r="W196" s="3">
        <f t="shared" si="90"/>
        <v>0</v>
      </c>
      <c r="X196" s="3">
        <f t="shared" si="91"/>
        <v>0</v>
      </c>
      <c r="Y196" s="3">
        <f t="shared" ref="Y196:Z205" si="101">O196+Y195</f>
        <v>16751.824536418761</v>
      </c>
      <c r="Z196" s="3">
        <f t="shared" si="101"/>
        <v>8375.9122682093803</v>
      </c>
      <c r="AA196" s="3">
        <f t="shared" si="77"/>
        <v>331748375.91226828</v>
      </c>
      <c r="AB196" s="3">
        <f t="shared" si="78"/>
        <v>1808.9772231207933</v>
      </c>
      <c r="AC196" s="3">
        <f t="shared" si="79"/>
        <v>335.03649072837533</v>
      </c>
      <c r="AD196" s="3">
        <f t="shared" si="80"/>
        <v>67.007298145675094</v>
      </c>
    </row>
    <row r="197" spans="5:30" x14ac:dyDescent="0.55000000000000004">
      <c r="E197">
        <v>195</v>
      </c>
      <c r="F197">
        <f t="shared" si="92"/>
        <v>583.5</v>
      </c>
      <c r="G197">
        <f t="shared" si="93"/>
        <v>11.182751540041068</v>
      </c>
      <c r="H197" s="15">
        <f t="shared" si="84"/>
        <v>0</v>
      </c>
      <c r="I197" s="14">
        <f t="shared" si="94"/>
        <v>0</v>
      </c>
      <c r="J197" s="14">
        <f t="shared" si="95"/>
        <v>0.99970610658531567</v>
      </c>
      <c r="K197" s="14">
        <f t="shared" ref="K197:K205" si="102">IF(L196="Eliminated",0,J196-J197)</f>
        <v>0</v>
      </c>
      <c r="L197" s="14" t="str">
        <f t="shared" si="96"/>
        <v>Eliminated</v>
      </c>
      <c r="M197" s="14">
        <f t="shared" si="85"/>
        <v>0</v>
      </c>
      <c r="N197" s="14">
        <f t="shared" ref="N197:N205" si="103">N196+K196</f>
        <v>2.9389165853366261E-4</v>
      </c>
      <c r="O197" s="3">
        <f t="shared" si="86"/>
        <v>0</v>
      </c>
      <c r="P197" s="3">
        <f t="shared" si="87"/>
        <v>0</v>
      </c>
      <c r="Q197" s="38">
        <f t="shared" si="97"/>
        <v>0</v>
      </c>
      <c r="R197" s="38">
        <f t="shared" si="88"/>
        <v>0</v>
      </c>
      <c r="S197" s="38">
        <f t="shared" si="98"/>
        <v>1710000</v>
      </c>
      <c r="T197" s="38">
        <f t="shared" si="99"/>
        <v>0</v>
      </c>
      <c r="U197" s="39">
        <f t="shared" si="100"/>
        <v>0</v>
      </c>
      <c r="V197" s="38">
        <f t="shared" si="89"/>
        <v>0</v>
      </c>
      <c r="W197" s="3">
        <f t="shared" si="90"/>
        <v>0</v>
      </c>
      <c r="X197" s="3">
        <f t="shared" si="91"/>
        <v>0</v>
      </c>
      <c r="Y197" s="3">
        <f t="shared" si="101"/>
        <v>16751.824536418761</v>
      </c>
      <c r="Z197" s="3">
        <f t="shared" si="101"/>
        <v>8375.9122682093803</v>
      </c>
      <c r="AA197" s="3">
        <f t="shared" ref="AA197:AA205" si="104">S197+AA196</f>
        <v>333458375.91226828</v>
      </c>
      <c r="AB197" s="3">
        <f t="shared" si="78"/>
        <v>1808.9772231207933</v>
      </c>
      <c r="AC197" s="3">
        <f t="shared" si="79"/>
        <v>335.03649072837533</v>
      </c>
      <c r="AD197" s="3">
        <f t="shared" si="80"/>
        <v>67.007298145675094</v>
      </c>
    </row>
    <row r="198" spans="5:30" x14ac:dyDescent="0.55000000000000004">
      <c r="E198">
        <v>196</v>
      </c>
      <c r="F198">
        <f t="shared" si="92"/>
        <v>586.5</v>
      </c>
      <c r="G198">
        <f t="shared" si="93"/>
        <v>11.240246406570842</v>
      </c>
      <c r="H198" s="15">
        <f t="shared" si="84"/>
        <v>0</v>
      </c>
      <c r="I198" s="14">
        <f t="shared" si="94"/>
        <v>0</v>
      </c>
      <c r="J198" s="14">
        <f t="shared" si="95"/>
        <v>0.99970610658531567</v>
      </c>
      <c r="K198" s="14">
        <f t="shared" si="102"/>
        <v>0</v>
      </c>
      <c r="L198" s="14" t="str">
        <f t="shared" si="96"/>
        <v>Eliminated</v>
      </c>
      <c r="M198" s="14">
        <f t="shared" si="85"/>
        <v>0</v>
      </c>
      <c r="N198" s="14">
        <f t="shared" si="103"/>
        <v>2.9389165853366261E-4</v>
      </c>
      <c r="O198" s="3">
        <f t="shared" si="86"/>
        <v>0</v>
      </c>
      <c r="P198" s="3">
        <f t="shared" si="87"/>
        <v>0</v>
      </c>
      <c r="Q198" s="38">
        <f t="shared" si="97"/>
        <v>0</v>
      </c>
      <c r="R198" s="38">
        <f t="shared" si="88"/>
        <v>0</v>
      </c>
      <c r="S198" s="38">
        <f t="shared" si="98"/>
        <v>1710000</v>
      </c>
      <c r="T198" s="38">
        <f t="shared" si="99"/>
        <v>0</v>
      </c>
      <c r="U198" s="39">
        <f t="shared" si="100"/>
        <v>0</v>
      </c>
      <c r="V198" s="38">
        <f t="shared" si="89"/>
        <v>0</v>
      </c>
      <c r="W198" s="3">
        <f t="shared" si="90"/>
        <v>0</v>
      </c>
      <c r="X198" s="3">
        <f t="shared" si="91"/>
        <v>0</v>
      </c>
      <c r="Y198" s="3">
        <f t="shared" si="101"/>
        <v>16751.824536418761</v>
      </c>
      <c r="Z198" s="3">
        <f t="shared" si="101"/>
        <v>8375.9122682093803</v>
      </c>
      <c r="AA198" s="3">
        <f t="shared" si="104"/>
        <v>335168375.91226828</v>
      </c>
      <c r="AB198" s="3">
        <f t="shared" si="78"/>
        <v>1808.9772231207933</v>
      </c>
      <c r="AC198" s="3">
        <f t="shared" si="79"/>
        <v>335.03649072837533</v>
      </c>
      <c r="AD198" s="3">
        <f t="shared" si="80"/>
        <v>67.007298145675094</v>
      </c>
    </row>
    <row r="199" spans="5:30" x14ac:dyDescent="0.55000000000000004">
      <c r="E199">
        <v>197</v>
      </c>
      <c r="F199">
        <f t="shared" si="92"/>
        <v>589.5</v>
      </c>
      <c r="G199">
        <f t="shared" si="93"/>
        <v>11.297741273100616</v>
      </c>
      <c r="H199" s="15">
        <f t="shared" si="84"/>
        <v>0</v>
      </c>
      <c r="I199" s="14">
        <f t="shared" si="94"/>
        <v>0</v>
      </c>
      <c r="J199" s="14">
        <f t="shared" si="95"/>
        <v>0.99970610658531567</v>
      </c>
      <c r="K199" s="14">
        <f t="shared" si="102"/>
        <v>0</v>
      </c>
      <c r="L199" s="14" t="str">
        <f t="shared" si="96"/>
        <v>Eliminated</v>
      </c>
      <c r="M199" s="14">
        <f t="shared" si="85"/>
        <v>0</v>
      </c>
      <c r="N199" s="14">
        <f t="shared" si="103"/>
        <v>2.9389165853366261E-4</v>
      </c>
      <c r="O199" s="3">
        <f t="shared" si="86"/>
        <v>0</v>
      </c>
      <c r="P199" s="3">
        <f t="shared" si="87"/>
        <v>0</v>
      </c>
      <c r="Q199" s="38">
        <f t="shared" si="97"/>
        <v>0</v>
      </c>
      <c r="R199" s="38">
        <f t="shared" si="88"/>
        <v>0</v>
      </c>
      <c r="S199" s="38">
        <f t="shared" si="98"/>
        <v>1710000</v>
      </c>
      <c r="T199" s="38">
        <f t="shared" si="99"/>
        <v>0</v>
      </c>
      <c r="U199" s="39">
        <f t="shared" si="100"/>
        <v>0</v>
      </c>
      <c r="V199" s="38">
        <f t="shared" si="89"/>
        <v>0</v>
      </c>
      <c r="W199" s="3">
        <f t="shared" si="90"/>
        <v>0</v>
      </c>
      <c r="X199" s="3">
        <f t="shared" si="91"/>
        <v>0</v>
      </c>
      <c r="Y199" s="3">
        <f t="shared" si="101"/>
        <v>16751.824536418761</v>
      </c>
      <c r="Z199" s="3">
        <f t="shared" si="101"/>
        <v>8375.9122682093803</v>
      </c>
      <c r="AA199" s="3">
        <f t="shared" si="104"/>
        <v>336878375.91226828</v>
      </c>
      <c r="AB199" s="3">
        <f t="shared" si="78"/>
        <v>1808.9772231207933</v>
      </c>
      <c r="AC199" s="3">
        <f t="shared" si="79"/>
        <v>335.03649072837533</v>
      </c>
      <c r="AD199" s="3">
        <f t="shared" si="80"/>
        <v>67.007298145675094</v>
      </c>
    </row>
    <row r="200" spans="5:30" x14ac:dyDescent="0.55000000000000004">
      <c r="E200">
        <v>198</v>
      </c>
      <c r="F200">
        <f t="shared" si="92"/>
        <v>592.5</v>
      </c>
      <c r="G200">
        <f t="shared" si="93"/>
        <v>11.35523613963039</v>
      </c>
      <c r="H200" s="15">
        <f t="shared" si="84"/>
        <v>0</v>
      </c>
      <c r="I200" s="14">
        <f t="shared" si="94"/>
        <v>0</v>
      </c>
      <c r="J200" s="14">
        <f t="shared" si="95"/>
        <v>0.99970610658531567</v>
      </c>
      <c r="K200" s="14">
        <f t="shared" si="102"/>
        <v>0</v>
      </c>
      <c r="L200" s="14" t="str">
        <f t="shared" si="96"/>
        <v>Eliminated</v>
      </c>
      <c r="M200" s="14">
        <f t="shared" si="85"/>
        <v>0</v>
      </c>
      <c r="N200" s="14">
        <f t="shared" si="103"/>
        <v>2.9389165853366261E-4</v>
      </c>
      <c r="O200" s="3">
        <f t="shared" si="86"/>
        <v>0</v>
      </c>
      <c r="P200" s="3">
        <f t="shared" si="87"/>
        <v>0</v>
      </c>
      <c r="Q200" s="38">
        <f t="shared" si="97"/>
        <v>0</v>
      </c>
      <c r="R200" s="38">
        <f t="shared" si="88"/>
        <v>0</v>
      </c>
      <c r="S200" s="38">
        <f t="shared" si="98"/>
        <v>1710000</v>
      </c>
      <c r="T200" s="38">
        <f t="shared" si="99"/>
        <v>0</v>
      </c>
      <c r="U200" s="39">
        <f t="shared" si="100"/>
        <v>0</v>
      </c>
      <c r="V200" s="38">
        <f t="shared" si="89"/>
        <v>0</v>
      </c>
      <c r="W200" s="3">
        <f t="shared" si="90"/>
        <v>0</v>
      </c>
      <c r="X200" s="3">
        <f t="shared" si="91"/>
        <v>0</v>
      </c>
      <c r="Y200" s="3">
        <f t="shared" si="101"/>
        <v>16751.824536418761</v>
      </c>
      <c r="Z200" s="3">
        <f t="shared" si="101"/>
        <v>8375.9122682093803</v>
      </c>
      <c r="AA200" s="3">
        <f t="shared" si="104"/>
        <v>338588375.91226828</v>
      </c>
      <c r="AB200" s="3">
        <f t="shared" si="78"/>
        <v>1808.9772231207933</v>
      </c>
      <c r="AC200" s="3">
        <f t="shared" si="79"/>
        <v>335.03649072837533</v>
      </c>
      <c r="AD200" s="3">
        <f t="shared" si="80"/>
        <v>67.007298145675094</v>
      </c>
    </row>
    <row r="201" spans="5:30" x14ac:dyDescent="0.55000000000000004">
      <c r="E201">
        <v>199</v>
      </c>
      <c r="F201">
        <f t="shared" si="92"/>
        <v>595.5</v>
      </c>
      <c r="G201">
        <f t="shared" si="93"/>
        <v>11.412731006160165</v>
      </c>
      <c r="H201" s="15">
        <f t="shared" si="84"/>
        <v>0</v>
      </c>
      <c r="I201" s="14">
        <f t="shared" si="94"/>
        <v>0</v>
      </c>
      <c r="J201" s="14">
        <f t="shared" si="95"/>
        <v>0.99970610658531567</v>
      </c>
      <c r="K201" s="14">
        <f t="shared" si="102"/>
        <v>0</v>
      </c>
      <c r="L201" s="14" t="str">
        <f t="shared" si="96"/>
        <v>Eliminated</v>
      </c>
      <c r="M201" s="14">
        <f t="shared" si="85"/>
        <v>0</v>
      </c>
      <c r="N201" s="14">
        <f t="shared" si="103"/>
        <v>2.9389165853366261E-4</v>
      </c>
      <c r="O201" s="3">
        <f t="shared" si="86"/>
        <v>0</v>
      </c>
      <c r="P201" s="3">
        <f t="shared" si="87"/>
        <v>0</v>
      </c>
      <c r="Q201" s="38">
        <f t="shared" si="97"/>
        <v>0</v>
      </c>
      <c r="R201" s="38">
        <f t="shared" si="88"/>
        <v>0</v>
      </c>
      <c r="S201" s="38">
        <f t="shared" si="98"/>
        <v>1710000</v>
      </c>
      <c r="T201" s="38">
        <f t="shared" si="99"/>
        <v>0</v>
      </c>
      <c r="U201" s="39">
        <f t="shared" si="100"/>
        <v>0</v>
      </c>
      <c r="V201" s="38">
        <f t="shared" si="89"/>
        <v>0</v>
      </c>
      <c r="W201" s="3">
        <f t="shared" si="90"/>
        <v>0</v>
      </c>
      <c r="X201" s="3">
        <f t="shared" si="91"/>
        <v>0</v>
      </c>
      <c r="Y201" s="3">
        <f t="shared" si="101"/>
        <v>16751.824536418761</v>
      </c>
      <c r="Z201" s="3">
        <f t="shared" si="101"/>
        <v>8375.9122682093803</v>
      </c>
      <c r="AA201" s="3">
        <f t="shared" si="104"/>
        <v>340298375.91226828</v>
      </c>
      <c r="AB201" s="3">
        <f t="shared" si="78"/>
        <v>1808.9772231207933</v>
      </c>
      <c r="AC201" s="3">
        <f t="shared" si="79"/>
        <v>335.03649072837533</v>
      </c>
      <c r="AD201" s="3">
        <f t="shared" si="80"/>
        <v>67.007298145675094</v>
      </c>
    </row>
    <row r="202" spans="5:30" x14ac:dyDescent="0.55000000000000004">
      <c r="E202">
        <v>200</v>
      </c>
      <c r="F202">
        <f t="shared" si="92"/>
        <v>598.5</v>
      </c>
      <c r="G202">
        <f t="shared" si="93"/>
        <v>11.470225872689939</v>
      </c>
      <c r="H202" s="15">
        <f t="shared" si="84"/>
        <v>0</v>
      </c>
      <c r="I202" s="14">
        <f t="shared" si="94"/>
        <v>0</v>
      </c>
      <c r="J202" s="14">
        <f t="shared" si="95"/>
        <v>0.99970610658531567</v>
      </c>
      <c r="K202" s="14">
        <f t="shared" si="102"/>
        <v>0</v>
      </c>
      <c r="L202" s="14" t="str">
        <f t="shared" si="96"/>
        <v>Eliminated</v>
      </c>
      <c r="M202" s="14">
        <f t="shared" si="85"/>
        <v>0</v>
      </c>
      <c r="N202" s="14">
        <f t="shared" si="103"/>
        <v>2.9389165853366261E-4</v>
      </c>
      <c r="O202" s="3">
        <f t="shared" si="86"/>
        <v>0</v>
      </c>
      <c r="P202" s="3">
        <f t="shared" si="87"/>
        <v>0</v>
      </c>
      <c r="Q202" s="38">
        <f t="shared" si="97"/>
        <v>0</v>
      </c>
      <c r="R202" s="38">
        <f t="shared" si="88"/>
        <v>0</v>
      </c>
      <c r="S202" s="38">
        <f t="shared" si="98"/>
        <v>1710000</v>
      </c>
      <c r="T202" s="38">
        <f t="shared" si="99"/>
        <v>0</v>
      </c>
      <c r="U202" s="39">
        <f t="shared" si="100"/>
        <v>0</v>
      </c>
      <c r="V202" s="38">
        <f t="shared" si="89"/>
        <v>0</v>
      </c>
      <c r="W202" s="3">
        <f t="shared" si="90"/>
        <v>0</v>
      </c>
      <c r="X202" s="3">
        <f t="shared" si="91"/>
        <v>0</v>
      </c>
      <c r="Y202" s="3">
        <f t="shared" si="101"/>
        <v>16751.824536418761</v>
      </c>
      <c r="Z202" s="3">
        <f t="shared" si="101"/>
        <v>8375.9122682093803</v>
      </c>
      <c r="AA202" s="3">
        <f t="shared" si="104"/>
        <v>342008375.91226828</v>
      </c>
      <c r="AB202" s="3">
        <f t="shared" si="78"/>
        <v>1808.9772231207933</v>
      </c>
      <c r="AC202" s="3">
        <f t="shared" si="79"/>
        <v>335.03649072837533</v>
      </c>
      <c r="AD202" s="3">
        <f t="shared" si="80"/>
        <v>67.007298145675094</v>
      </c>
    </row>
    <row r="203" spans="5:30" x14ac:dyDescent="0.55000000000000004">
      <c r="E203">
        <v>201</v>
      </c>
      <c r="F203">
        <f t="shared" si="92"/>
        <v>601.5</v>
      </c>
      <c r="G203">
        <f t="shared" si="93"/>
        <v>11.527720739219713</v>
      </c>
      <c r="H203" s="15">
        <f t="shared" si="84"/>
        <v>0</v>
      </c>
      <c r="I203" s="14">
        <f t="shared" si="94"/>
        <v>0</v>
      </c>
      <c r="J203" s="14">
        <f t="shared" si="95"/>
        <v>0.99970610658531567</v>
      </c>
      <c r="K203" s="14">
        <f t="shared" si="102"/>
        <v>0</v>
      </c>
      <c r="L203" s="14" t="str">
        <f t="shared" si="96"/>
        <v>Eliminated</v>
      </c>
      <c r="M203" s="14">
        <f t="shared" si="85"/>
        <v>0</v>
      </c>
      <c r="N203" s="14">
        <f t="shared" si="103"/>
        <v>2.9389165853366261E-4</v>
      </c>
      <c r="O203" s="3">
        <f t="shared" si="86"/>
        <v>0</v>
      </c>
      <c r="P203" s="3">
        <f t="shared" si="87"/>
        <v>0</v>
      </c>
      <c r="Q203" s="38">
        <f t="shared" si="97"/>
        <v>0</v>
      </c>
      <c r="R203" s="38">
        <f t="shared" si="88"/>
        <v>0</v>
      </c>
      <c r="S203" s="38">
        <f t="shared" si="98"/>
        <v>1710000</v>
      </c>
      <c r="T203" s="38">
        <f t="shared" si="99"/>
        <v>0</v>
      </c>
      <c r="U203" s="39">
        <f t="shared" si="100"/>
        <v>0</v>
      </c>
      <c r="V203" s="38">
        <f t="shared" si="89"/>
        <v>0</v>
      </c>
      <c r="W203" s="3">
        <f t="shared" si="90"/>
        <v>0</v>
      </c>
      <c r="X203" s="3">
        <f t="shared" si="91"/>
        <v>0</v>
      </c>
      <c r="Y203" s="3">
        <f t="shared" si="101"/>
        <v>16751.824536418761</v>
      </c>
      <c r="Z203" s="3">
        <f t="shared" si="101"/>
        <v>8375.9122682093803</v>
      </c>
      <c r="AA203" s="3">
        <f t="shared" si="104"/>
        <v>343718375.91226828</v>
      </c>
      <c r="AB203" s="3">
        <f t="shared" si="78"/>
        <v>1808.9772231207933</v>
      </c>
      <c r="AC203" s="3">
        <f t="shared" si="79"/>
        <v>335.03649072837533</v>
      </c>
      <c r="AD203" s="3">
        <f t="shared" si="80"/>
        <v>67.007298145675094</v>
      </c>
    </row>
    <row r="204" spans="5:30" x14ac:dyDescent="0.55000000000000004">
      <c r="E204">
        <v>202</v>
      </c>
      <c r="F204">
        <f t="shared" si="92"/>
        <v>604.5</v>
      </c>
      <c r="G204">
        <f t="shared" si="93"/>
        <v>11.585215605749486</v>
      </c>
      <c r="H204" s="15">
        <f t="shared" si="84"/>
        <v>0</v>
      </c>
      <c r="I204" s="14">
        <f t="shared" si="94"/>
        <v>0</v>
      </c>
      <c r="J204" s="14">
        <f t="shared" si="95"/>
        <v>0.99970610658531567</v>
      </c>
      <c r="K204" s="14">
        <f t="shared" si="102"/>
        <v>0</v>
      </c>
      <c r="L204" s="14" t="str">
        <f t="shared" si="96"/>
        <v>Eliminated</v>
      </c>
      <c r="M204" s="14">
        <f t="shared" si="85"/>
        <v>0</v>
      </c>
      <c r="N204" s="14">
        <f t="shared" si="103"/>
        <v>2.9389165853366261E-4</v>
      </c>
      <c r="O204" s="3">
        <f t="shared" si="86"/>
        <v>0</v>
      </c>
      <c r="P204" s="3">
        <f t="shared" si="87"/>
        <v>0</v>
      </c>
      <c r="Q204" s="38">
        <f t="shared" si="97"/>
        <v>0</v>
      </c>
      <c r="R204" s="38">
        <f t="shared" si="88"/>
        <v>0</v>
      </c>
      <c r="S204" s="38">
        <f t="shared" si="98"/>
        <v>1710000</v>
      </c>
      <c r="T204" s="38">
        <f t="shared" si="99"/>
        <v>0</v>
      </c>
      <c r="U204" s="39">
        <f t="shared" si="100"/>
        <v>0</v>
      </c>
      <c r="V204" s="38">
        <f t="shared" si="89"/>
        <v>0</v>
      </c>
      <c r="W204" s="3">
        <f t="shared" si="90"/>
        <v>0</v>
      </c>
      <c r="X204" s="3">
        <f t="shared" si="91"/>
        <v>0</v>
      </c>
      <c r="Y204" s="3">
        <f t="shared" si="101"/>
        <v>16751.824536418761</v>
      </c>
      <c r="Z204" s="3">
        <f t="shared" si="101"/>
        <v>8375.9122682093803</v>
      </c>
      <c r="AA204" s="3">
        <f t="shared" si="104"/>
        <v>345428375.91226828</v>
      </c>
      <c r="AB204" s="3">
        <f t="shared" si="78"/>
        <v>1808.9772231207933</v>
      </c>
      <c r="AC204" s="3">
        <f t="shared" si="79"/>
        <v>335.03649072837533</v>
      </c>
      <c r="AD204" s="3">
        <f t="shared" si="80"/>
        <v>67.007298145675094</v>
      </c>
    </row>
    <row r="205" spans="5:30" x14ac:dyDescent="0.55000000000000004">
      <c r="E205">
        <v>203</v>
      </c>
      <c r="F205">
        <f t="shared" si="92"/>
        <v>607.5</v>
      </c>
      <c r="G205">
        <f t="shared" si="93"/>
        <v>11.64271047227926</v>
      </c>
      <c r="H205" s="15">
        <f t="shared" si="84"/>
        <v>0</v>
      </c>
      <c r="I205" s="14">
        <f t="shared" si="94"/>
        <v>0</v>
      </c>
      <c r="J205" s="14">
        <f t="shared" si="95"/>
        <v>0.99970610658531567</v>
      </c>
      <c r="K205" s="14">
        <f t="shared" si="102"/>
        <v>0</v>
      </c>
      <c r="L205" s="14" t="str">
        <f t="shared" si="96"/>
        <v>Eliminated</v>
      </c>
      <c r="M205" s="14">
        <f t="shared" si="85"/>
        <v>0</v>
      </c>
      <c r="N205" s="14">
        <f t="shared" si="103"/>
        <v>2.9389165853366261E-4</v>
      </c>
      <c r="O205" s="3">
        <f t="shared" si="86"/>
        <v>0</v>
      </c>
      <c r="P205" s="3">
        <f t="shared" si="87"/>
        <v>0</v>
      </c>
      <c r="Q205" s="38">
        <f t="shared" si="97"/>
        <v>0</v>
      </c>
      <c r="R205" s="38">
        <f t="shared" si="88"/>
        <v>0</v>
      </c>
      <c r="S205" s="38">
        <f t="shared" si="98"/>
        <v>1710000</v>
      </c>
      <c r="T205" s="38">
        <f t="shared" si="99"/>
        <v>0</v>
      </c>
      <c r="U205" s="39">
        <f t="shared" si="100"/>
        <v>0</v>
      </c>
      <c r="V205" s="38">
        <f t="shared" si="89"/>
        <v>0</v>
      </c>
      <c r="W205" s="3">
        <f t="shared" si="90"/>
        <v>0</v>
      </c>
      <c r="X205" s="3">
        <f t="shared" si="91"/>
        <v>0</v>
      </c>
      <c r="Y205" s="3">
        <f t="shared" si="101"/>
        <v>16751.824536418761</v>
      </c>
      <c r="Z205" s="3">
        <f t="shared" si="101"/>
        <v>8375.9122682093803</v>
      </c>
      <c r="AA205" s="3">
        <f t="shared" si="104"/>
        <v>347138375.91226828</v>
      </c>
      <c r="AB205" s="3">
        <f t="shared" si="78"/>
        <v>1808.9772231207933</v>
      </c>
      <c r="AC205" s="3">
        <f t="shared" si="79"/>
        <v>335.03649072837533</v>
      </c>
      <c r="AD205" s="3">
        <f t="shared" si="80"/>
        <v>67.007298145675094</v>
      </c>
    </row>
    <row r="206" spans="5:30" x14ac:dyDescent="0.55000000000000004">
      <c r="E206" s="21" t="s">
        <v>26</v>
      </c>
      <c r="F206" s="21"/>
      <c r="G206" s="21"/>
      <c r="H206" s="21"/>
      <c r="I206" s="21"/>
      <c r="J206" s="16">
        <f>J205</f>
        <v>0.99970610658531567</v>
      </c>
      <c r="K206" s="16">
        <f>K205</f>
        <v>0</v>
      </c>
      <c r="L206" s="16" t="str">
        <f>L205</f>
        <v>Eliminated</v>
      </c>
      <c r="M206" s="16">
        <f>M205</f>
        <v>0</v>
      </c>
      <c r="N206" s="16">
        <f>N205</f>
        <v>2.9389165853366261E-4</v>
      </c>
      <c r="O206" s="12">
        <f>SUM(O3:O205)</f>
        <v>16751.824536418761</v>
      </c>
      <c r="P206" s="12">
        <f t="shared" ref="P206:X206" si="105">SUM(P3:P205)</f>
        <v>8375.9122682093803</v>
      </c>
      <c r="Q206" s="12">
        <f t="shared" si="105"/>
        <v>1675.182453641876</v>
      </c>
      <c r="R206" s="12">
        <f t="shared" si="105"/>
        <v>8375.9122682093803</v>
      </c>
      <c r="S206" s="12">
        <f t="shared" si="105"/>
        <v>347138375.91226828</v>
      </c>
      <c r="T206" s="12">
        <f t="shared" si="105"/>
        <v>1808.9772231207933</v>
      </c>
      <c r="U206" s="12">
        <f t="shared" si="105"/>
        <v>16.091569025654064</v>
      </c>
      <c r="V206" s="12">
        <f t="shared" si="105"/>
        <v>335.03649072837533</v>
      </c>
      <c r="W206" s="12">
        <f t="shared" si="105"/>
        <v>0</v>
      </c>
      <c r="X206" s="12">
        <f t="shared" si="105"/>
        <v>67.007298145675094</v>
      </c>
      <c r="Y206" s="12">
        <f t="shared" ref="Y206:AC206" si="106">Y205</f>
        <v>16751.824536418761</v>
      </c>
      <c r="Z206" s="12">
        <f t="shared" si="106"/>
        <v>8375.9122682093803</v>
      </c>
      <c r="AA206" s="12">
        <f t="shared" si="106"/>
        <v>347138375.91226828</v>
      </c>
      <c r="AB206" s="12">
        <f t="shared" si="106"/>
        <v>1808.9772231207933</v>
      </c>
      <c r="AC206" s="12">
        <f t="shared" si="106"/>
        <v>335.03649072837533</v>
      </c>
      <c r="AD206" s="12">
        <f>AD205</f>
        <v>67.007298145675094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85AFE-9F52-48D3-AE51-2A877FA90469}">
  <dimension ref="A1:AO65"/>
  <sheetViews>
    <sheetView topLeftCell="I1" zoomScale="83" zoomScaleNormal="83" workbookViewId="0">
      <selection activeCell="P2" sqref="P2:U52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7" width="10.41796875" customWidth="1"/>
    <col min="8" max="10" width="12.9453125" customWidth="1"/>
    <col min="11" max="11" width="22.62890625" customWidth="1"/>
    <col min="12" max="12" width="15.05078125" customWidth="1"/>
    <col min="13" max="13" width="15.83984375" customWidth="1"/>
    <col min="14" max="14" width="12.1015625" style="3" customWidth="1"/>
    <col min="15" max="16" width="13.7890625" style="3" customWidth="1"/>
    <col min="17" max="17" width="13.3671875" style="3" customWidth="1"/>
    <col min="18" max="18" width="12.578125" style="3" customWidth="1"/>
    <col min="19" max="19" width="12.47265625" style="3" customWidth="1"/>
    <col min="20" max="20" width="14.3671875" style="3" customWidth="1"/>
    <col min="21" max="23" width="10.578125" style="3" customWidth="1"/>
    <col min="24" max="26" width="16.05078125" style="3" customWidth="1"/>
    <col min="27" max="29" width="15.83984375" style="3" customWidth="1"/>
  </cols>
  <sheetData>
    <row r="1" spans="1:41" x14ac:dyDescent="0.55000000000000004">
      <c r="A1" s="18" t="s">
        <v>49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</row>
    <row r="2" spans="1:41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30</v>
      </c>
      <c r="H2" s="4" t="s">
        <v>32</v>
      </c>
      <c r="I2" s="6" t="s">
        <v>36</v>
      </c>
      <c r="J2" s="6" t="s">
        <v>25</v>
      </c>
      <c r="K2" s="6" t="s">
        <v>41</v>
      </c>
      <c r="L2" s="6" t="s">
        <v>28</v>
      </c>
      <c r="M2" s="6" t="s">
        <v>40</v>
      </c>
      <c r="N2" s="5" t="s">
        <v>9</v>
      </c>
      <c r="O2" s="5" t="s">
        <v>10</v>
      </c>
      <c r="P2" s="37" t="s">
        <v>66</v>
      </c>
      <c r="Q2" s="37" t="s">
        <v>11</v>
      </c>
      <c r="R2" s="37" t="s">
        <v>17</v>
      </c>
      <c r="S2" s="37" t="s">
        <v>12</v>
      </c>
      <c r="T2" s="37" t="s">
        <v>16</v>
      </c>
      <c r="U2" s="37" t="s">
        <v>13</v>
      </c>
      <c r="V2" s="5" t="s">
        <v>19</v>
      </c>
      <c r="W2" s="5" t="s">
        <v>21</v>
      </c>
      <c r="X2" s="5" t="s">
        <v>14</v>
      </c>
      <c r="Y2" s="5" t="s">
        <v>23</v>
      </c>
      <c r="Z2" s="5" t="s">
        <v>43</v>
      </c>
      <c r="AA2" s="5" t="s">
        <v>15</v>
      </c>
      <c r="AB2" s="5" t="s">
        <v>24</v>
      </c>
      <c r="AC2" s="5" t="s">
        <v>22</v>
      </c>
      <c r="AH2"/>
      <c r="AI2"/>
      <c r="AJ2"/>
      <c r="AK2"/>
      <c r="AL2"/>
      <c r="AM2"/>
      <c r="AN2"/>
      <c r="AO2"/>
    </row>
    <row r="3" spans="1:41" x14ac:dyDescent="0.55000000000000004">
      <c r="A3" t="s">
        <v>2</v>
      </c>
      <c r="C3" s="7">
        <v>4</v>
      </c>
      <c r="E3">
        <v>1</v>
      </c>
      <c r="F3">
        <f>(E3-0.5)*$C$4</f>
        <v>1.5</v>
      </c>
      <c r="G3" s="15">
        <f t="shared" ref="G3:G34" si="0">IF(F3&lt;$C$10,IF(F3&lt;$C$9,$C$8*$C$4*$C$3,$C$8*$C$4*$C$3*(1-$C$19)),IF(F3&lt;$C$9,$C$8*$C$4*$C$23,$C$8*$C$4*$C$23*(1-$C$19)))</f>
        <v>60</v>
      </c>
      <c r="H3" s="14">
        <f>G3/$D$6</f>
        <v>1.0526315789473683E-6</v>
      </c>
      <c r="I3" s="14">
        <f>1-$H$3</f>
        <v>0.9999989473684211</v>
      </c>
      <c r="J3" s="14">
        <f>1-I3</f>
        <v>1.0526315789016749E-6</v>
      </c>
      <c r="K3" s="14" t="str">
        <f>IF(J3*$D$6&lt;0.1,"Eliminated",IF(J3*$D$6&lt;1,"Possibly eliminated",IF(J3*$D$6&lt;10,"Approaching elimination", "Epidemic ongoing")))</f>
        <v>Epidemic ongoing</v>
      </c>
      <c r="L3" s="14">
        <f t="shared" ref="L3:L10" si="1">J3*T3</f>
        <v>1.1368258543447119E-7</v>
      </c>
      <c r="M3" s="14">
        <v>0</v>
      </c>
      <c r="N3" s="3">
        <f t="shared" ref="N3:N10" si="2">J3*$D$6</f>
        <v>59.99999999739547</v>
      </c>
      <c r="O3" s="3">
        <f t="shared" ref="O3:O10" si="3">N3*(1-$C$5)</f>
        <v>29.999999998697735</v>
      </c>
      <c r="P3" s="38">
        <f>O3*$C$13</f>
        <v>5.999999999739547</v>
      </c>
      <c r="Q3" s="38">
        <f t="shared" ref="Q3:Q10" si="4">N3*$C$5</f>
        <v>29.999999998697735</v>
      </c>
      <c r="R3" s="38">
        <f>($D$6*$C$7*$C$4)+O3</f>
        <v>1710029.9999999986</v>
      </c>
      <c r="S3" s="38">
        <f>IF(($D$18*$C$4)&gt;P3,P3+((($D$18*$C$4)-P3)*(O3-P3)/R3),$D$18*$C$4)</f>
        <v>6.4799073697648586</v>
      </c>
      <c r="T3" s="39">
        <f>IF(N3&gt;0.1,S3/N3,0)</f>
        <v>0.10799845616743572</v>
      </c>
      <c r="U3" s="38">
        <f t="shared" ref="U3:U34" si="5">O3*$C$14</f>
        <v>1.1999999999479094</v>
      </c>
      <c r="V3" s="3">
        <f t="shared" ref="V3:V34" si="6">IF(U3&gt;($C$6*1000000*$C$15),U3-($C$6*1000000*$C$15),0)</f>
        <v>0</v>
      </c>
      <c r="W3" s="3">
        <f t="shared" ref="W3:W34" si="7">((U3-V3)*$C$16)+(V3*$C$17)</f>
        <v>0.23999999998958188</v>
      </c>
      <c r="X3" s="3">
        <f>N3</f>
        <v>59.99999999739547</v>
      </c>
      <c r="Y3" s="3">
        <f>O3</f>
        <v>29.999999998697735</v>
      </c>
      <c r="Z3" s="3">
        <f>R3</f>
        <v>1710029.9999999986</v>
      </c>
      <c r="AA3" s="3">
        <f>S3</f>
        <v>6.4799073697648586</v>
      </c>
      <c r="AB3" s="3">
        <f>U3</f>
        <v>1.1999999999479094</v>
      </c>
      <c r="AC3" s="3">
        <f>W3</f>
        <v>0.23999999998958188</v>
      </c>
    </row>
    <row r="4" spans="1:41" x14ac:dyDescent="0.55000000000000004">
      <c r="A4" t="s">
        <v>4</v>
      </c>
      <c r="C4" s="8">
        <v>3</v>
      </c>
      <c r="E4">
        <v>2</v>
      </c>
      <c r="F4">
        <f>(E4-0.5)*$C$4</f>
        <v>4.5</v>
      </c>
      <c r="G4" s="15">
        <f t="shared" si="0"/>
        <v>0</v>
      </c>
      <c r="H4" s="14">
        <f t="shared" ref="H4:H10" si="8">G4/$D$6</f>
        <v>0</v>
      </c>
      <c r="I4" s="14">
        <f t="shared" ref="I4:I35" si="9">IF(AND(F3&gt;$C$10,F3&lt;$C$12),(I3-H3)*((1-J3+(L3*$C$20))^$C$23),(I3-H3)*((1-J3+(L3*$C$20))^$C$3))</f>
        <v>0.99999368422603896</v>
      </c>
      <c r="J4" s="14">
        <f>IF(K3="Eliminated",0,I3-I4)</f>
        <v>5.2631423821392076E-6</v>
      </c>
      <c r="K4" s="14" t="str">
        <f t="shared" ref="K4:K10" si="10">IF(J4*$D$6&lt;0.1,"Eliminated",IF(J4*$D$6&lt;1,"Possibly eliminated",IF(J4*$D$6&lt;10,"Approaching elimination", "Epidemic ongoing")))</f>
        <v>Epidemic ongoing</v>
      </c>
      <c r="L4" s="14">
        <f t="shared" si="1"/>
        <v>5.6837875318852914E-7</v>
      </c>
      <c r="M4" s="14">
        <f>M3+J3</f>
        <v>1.0526315789016749E-6</v>
      </c>
      <c r="N4" s="3">
        <f t="shared" si="2"/>
        <v>299.99911578193485</v>
      </c>
      <c r="O4" s="3">
        <f t="shared" si="3"/>
        <v>149.99955789096742</v>
      </c>
      <c r="P4" s="38">
        <f t="shared" ref="P4:P52" si="11">O4*$C$13</f>
        <v>29.999911578193487</v>
      </c>
      <c r="Q4" s="38">
        <f t="shared" si="4"/>
        <v>149.99955789096742</v>
      </c>
      <c r="R4" s="38">
        <f t="shared" ref="R4:R10" si="12">($D$6*$C$7*$C$4)+O4</f>
        <v>1710149.9995578909</v>
      </c>
      <c r="S4" s="38">
        <f t="shared" ref="S4:S52" si="13">IF(($D$18*$C$4)&gt;P4,P4+((($D$18*$C$4)-P4)*(O4-P4)/R4),$D$18*$C$4)</f>
        <v>32.397588931746164</v>
      </c>
      <c r="T4" s="39">
        <f t="shared" ref="T4:T52" si="14">IF(N4&gt;0.1,S4/N4,0)</f>
        <v>0.10799228140157426</v>
      </c>
      <c r="U4" s="38">
        <f t="shared" si="5"/>
        <v>5.9999823156386967</v>
      </c>
      <c r="V4" s="3">
        <f t="shared" si="6"/>
        <v>0</v>
      </c>
      <c r="W4" s="3">
        <f t="shared" si="7"/>
        <v>1.1999964631277393</v>
      </c>
      <c r="X4" s="3">
        <f t="shared" ref="X4:Y10" si="15">N4+X3</f>
        <v>359.99911577933034</v>
      </c>
      <c r="Y4" s="3">
        <f t="shared" si="15"/>
        <v>179.99955788966517</v>
      </c>
      <c r="Z4" s="3">
        <f>R4+Z3</f>
        <v>3420179.9995578895</v>
      </c>
      <c r="AA4" s="3">
        <f>AA3+S4</f>
        <v>38.877496301511023</v>
      </c>
      <c r="AB4" s="3">
        <f>AB3+U4</f>
        <v>7.1999823155866061</v>
      </c>
      <c r="AC4" s="3">
        <f>AC3+W4</f>
        <v>1.4399964631173212</v>
      </c>
    </row>
    <row r="5" spans="1:41" x14ac:dyDescent="0.55000000000000004">
      <c r="A5" t="s">
        <v>27</v>
      </c>
      <c r="C5" s="9">
        <v>0.5</v>
      </c>
      <c r="E5">
        <v>3</v>
      </c>
      <c r="F5">
        <f t="shared" ref="F5:F10" si="16">(E5-0.5)*$C$4</f>
        <v>7.5</v>
      </c>
      <c r="G5" s="15">
        <f t="shared" si="0"/>
        <v>0</v>
      </c>
      <c r="H5" s="14">
        <f t="shared" si="8"/>
        <v>0</v>
      </c>
      <c r="I5" s="14">
        <f t="shared" si="9"/>
        <v>0.99997263195567587</v>
      </c>
      <c r="J5" s="14">
        <f t="shared" ref="J5:J10" si="17">IF(K4="Eliminated",0,I4-I5)</f>
        <v>2.1052270363086656E-5</v>
      </c>
      <c r="K5" s="14" t="str">
        <f t="shared" si="10"/>
        <v>Epidemic ongoing</v>
      </c>
      <c r="L5" s="14">
        <f t="shared" si="1"/>
        <v>2.2729954033464175E-6</v>
      </c>
      <c r="M5" s="14">
        <f t="shared" ref="M5:M10" si="18">M4+J4</f>
        <v>6.3157739610408825E-6</v>
      </c>
      <c r="N5" s="3">
        <f t="shared" si="2"/>
        <v>1199.9794106959394</v>
      </c>
      <c r="O5" s="3">
        <f t="shared" si="3"/>
        <v>599.98970534796968</v>
      </c>
      <c r="P5" s="38">
        <f t="shared" si="11"/>
        <v>119.99794106959394</v>
      </c>
      <c r="Q5" s="38">
        <f t="shared" si="4"/>
        <v>599.98970534796968</v>
      </c>
      <c r="R5" s="38">
        <f t="shared" si="12"/>
        <v>1710599.9897053479</v>
      </c>
      <c r="S5" s="38">
        <f t="shared" si="13"/>
        <v>129.56073799074579</v>
      </c>
      <c r="T5" s="39">
        <f t="shared" si="14"/>
        <v>0.10796913416673193</v>
      </c>
      <c r="U5" s="38">
        <f t="shared" si="5"/>
        <v>23.999588213918788</v>
      </c>
      <c r="V5" s="3">
        <f t="shared" si="6"/>
        <v>0</v>
      </c>
      <c r="W5" s="3">
        <f t="shared" si="7"/>
        <v>4.7999176427837575</v>
      </c>
      <c r="X5" s="3">
        <f t="shared" si="15"/>
        <v>1559.9785264752697</v>
      </c>
      <c r="Y5" s="3">
        <f t="shared" si="15"/>
        <v>779.98926323763487</v>
      </c>
      <c r="Z5" s="3">
        <f t="shared" ref="Z5:Z10" si="19">R5+Z4</f>
        <v>5130779.9892632375</v>
      </c>
      <c r="AA5" s="3">
        <f t="shared" ref="AA5:AA10" si="20">AA4+S5</f>
        <v>168.43823429225682</v>
      </c>
      <c r="AB5" s="3">
        <f t="shared" ref="AB5:AB10" si="21">AB4+U5</f>
        <v>31.199570529505394</v>
      </c>
      <c r="AC5" s="3">
        <f t="shared" ref="AC5:AC10" si="22">AC4+W5</f>
        <v>6.2399141059010788</v>
      </c>
    </row>
    <row r="6" spans="1:41" x14ac:dyDescent="0.55000000000000004">
      <c r="A6" t="s">
        <v>5</v>
      </c>
      <c r="C6" s="8">
        <v>57</v>
      </c>
      <c r="D6" s="3">
        <f>C6*1000000</f>
        <v>57000000</v>
      </c>
      <c r="E6">
        <v>4</v>
      </c>
      <c r="F6">
        <f t="shared" si="16"/>
        <v>10.5</v>
      </c>
      <c r="G6" s="15">
        <f t="shared" si="0"/>
        <v>0</v>
      </c>
      <c r="H6" s="14">
        <f t="shared" si="8"/>
        <v>0</v>
      </c>
      <c r="I6" s="14">
        <f t="shared" si="9"/>
        <v>0.9999695920636551</v>
      </c>
      <c r="J6" s="14">
        <f t="shared" si="17"/>
        <v>3.0398920207730384E-6</v>
      </c>
      <c r="K6" s="14" t="str">
        <f t="shared" si="10"/>
        <v>Epidemic ongoing</v>
      </c>
      <c r="L6" s="14">
        <f t="shared" si="1"/>
        <v>3.2829478554633676E-7</v>
      </c>
      <c r="M6" s="14">
        <f t="shared" si="18"/>
        <v>2.7368044324127538E-5</v>
      </c>
      <c r="N6" s="3">
        <f t="shared" si="2"/>
        <v>173.27384518406319</v>
      </c>
      <c r="O6" s="3">
        <f t="shared" si="3"/>
        <v>86.636922592031596</v>
      </c>
      <c r="P6" s="38">
        <f t="shared" si="11"/>
        <v>17.327384518406319</v>
      </c>
      <c r="Q6" s="38">
        <f t="shared" si="4"/>
        <v>86.636922592031596</v>
      </c>
      <c r="R6" s="38">
        <f t="shared" si="12"/>
        <v>1710086.6369225921</v>
      </c>
      <c r="S6" s="38">
        <f t="shared" si="13"/>
        <v>18.712802776141196</v>
      </c>
      <c r="T6" s="39">
        <f t="shared" si="14"/>
        <v>0.10799554171758116</v>
      </c>
      <c r="U6" s="38">
        <f t="shared" si="5"/>
        <v>3.4654769036812638</v>
      </c>
      <c r="V6" s="3">
        <f t="shared" si="6"/>
        <v>0</v>
      </c>
      <c r="W6" s="3">
        <f t="shared" si="7"/>
        <v>0.69309538073625276</v>
      </c>
      <c r="X6" s="3">
        <f t="shared" si="15"/>
        <v>1733.252371659333</v>
      </c>
      <c r="Y6" s="3">
        <f t="shared" si="15"/>
        <v>866.6261858296665</v>
      </c>
      <c r="Z6" s="3">
        <f t="shared" si="19"/>
        <v>6840866.6261858298</v>
      </c>
      <c r="AA6" s="3">
        <f t="shared" si="20"/>
        <v>187.15103706839801</v>
      </c>
      <c r="AB6" s="3">
        <f t="shared" si="21"/>
        <v>34.665047433186658</v>
      </c>
      <c r="AC6" s="3">
        <f t="shared" si="22"/>
        <v>6.9330094866373315</v>
      </c>
    </row>
    <row r="7" spans="1:41" x14ac:dyDescent="0.55000000000000004">
      <c r="A7" s="33" t="s">
        <v>18</v>
      </c>
      <c r="C7" s="10">
        <v>0.01</v>
      </c>
      <c r="D7" s="3">
        <f>C7*D6</f>
        <v>570000</v>
      </c>
      <c r="E7">
        <v>5</v>
      </c>
      <c r="F7">
        <f t="shared" si="16"/>
        <v>13.5</v>
      </c>
      <c r="G7" s="15">
        <f t="shared" si="0"/>
        <v>0</v>
      </c>
      <c r="H7" s="14">
        <f t="shared" si="8"/>
        <v>0</v>
      </c>
      <c r="I7" s="14">
        <f t="shared" si="9"/>
        <v>0.9999691531160243</v>
      </c>
      <c r="J7" s="14">
        <f t="shared" si="17"/>
        <v>4.3894763079865839E-7</v>
      </c>
      <c r="K7" s="14" t="str">
        <f t="shared" si="10"/>
        <v>Epidemic ongoing</v>
      </c>
      <c r="L7" s="14">
        <f t="shared" si="1"/>
        <v>4.7406061538289336E-8</v>
      </c>
      <c r="M7" s="14">
        <f t="shared" si="18"/>
        <v>3.0407936344900577E-5</v>
      </c>
      <c r="N7" s="3">
        <f t="shared" si="2"/>
        <v>25.020014955523528</v>
      </c>
      <c r="O7" s="3">
        <f t="shared" si="3"/>
        <v>12.510007477761764</v>
      </c>
      <c r="P7" s="38">
        <f t="shared" si="11"/>
        <v>2.5020014955523528</v>
      </c>
      <c r="Q7" s="38">
        <f t="shared" si="4"/>
        <v>12.510007477761764</v>
      </c>
      <c r="R7" s="38">
        <f t="shared" si="12"/>
        <v>1710012.5100074778</v>
      </c>
      <c r="S7" s="38">
        <f t="shared" si="13"/>
        <v>2.7021455076824923</v>
      </c>
      <c r="T7" s="39">
        <f t="shared" si="14"/>
        <v>0.10799935621485129</v>
      </c>
      <c r="U7" s="38">
        <f t="shared" si="5"/>
        <v>0.50040029911047057</v>
      </c>
      <c r="V7" s="3">
        <f t="shared" si="6"/>
        <v>0</v>
      </c>
      <c r="W7" s="3">
        <f t="shared" si="7"/>
        <v>0.10008005982209411</v>
      </c>
      <c r="X7" s="3">
        <f t="shared" si="15"/>
        <v>1758.2723866148565</v>
      </c>
      <c r="Y7" s="3">
        <f t="shared" si="15"/>
        <v>879.13619330742824</v>
      </c>
      <c r="Z7" s="3">
        <f t="shared" si="19"/>
        <v>8550879.1361933071</v>
      </c>
      <c r="AA7" s="3">
        <f t="shared" si="20"/>
        <v>189.85318257608051</v>
      </c>
      <c r="AB7" s="3">
        <f t="shared" si="21"/>
        <v>35.165447732297125</v>
      </c>
      <c r="AC7" s="3">
        <f t="shared" si="22"/>
        <v>7.0330895464594256</v>
      </c>
    </row>
    <row r="8" spans="1:41" x14ac:dyDescent="0.55000000000000004">
      <c r="A8" s="33" t="s">
        <v>34</v>
      </c>
      <c r="C8" s="8">
        <v>5</v>
      </c>
      <c r="D8" s="3"/>
      <c r="E8">
        <v>6</v>
      </c>
      <c r="F8">
        <f t="shared" si="16"/>
        <v>16.5</v>
      </c>
      <c r="G8" s="15">
        <f t="shared" si="0"/>
        <v>0</v>
      </c>
      <c r="H8" s="14">
        <f t="shared" si="8"/>
        <v>0</v>
      </c>
      <c r="I8" s="14">
        <f t="shared" si="9"/>
        <v>0.99996908973392973</v>
      </c>
      <c r="J8" s="14">
        <f t="shared" si="17"/>
        <v>6.3382094572794756E-8</v>
      </c>
      <c r="K8" s="14" t="str">
        <f t="shared" si="10"/>
        <v>Approaching elimination</v>
      </c>
      <c r="L8" s="14">
        <f t="shared" si="1"/>
        <v>6.8452603218428527E-9</v>
      </c>
      <c r="M8" s="14">
        <f t="shared" si="18"/>
        <v>3.0846883975699235E-5</v>
      </c>
      <c r="N8" s="3">
        <f t="shared" si="2"/>
        <v>3.6127793906493011</v>
      </c>
      <c r="O8" s="3">
        <f t="shared" si="3"/>
        <v>1.8063896953246505</v>
      </c>
      <c r="P8" s="38">
        <f t="shared" si="11"/>
        <v>0.36127793906493011</v>
      </c>
      <c r="Q8" s="38">
        <f t="shared" si="4"/>
        <v>1.8063896953246505</v>
      </c>
      <c r="R8" s="38">
        <f t="shared" si="12"/>
        <v>1710001.8063896953</v>
      </c>
      <c r="S8" s="38">
        <f t="shared" si="13"/>
        <v>0.39017983834504261</v>
      </c>
      <c r="T8" s="39">
        <f t="shared" si="14"/>
        <v>0.10799990703969282</v>
      </c>
      <c r="U8" s="38">
        <f t="shared" si="5"/>
        <v>7.2255587812986022E-2</v>
      </c>
      <c r="V8" s="3">
        <f t="shared" si="6"/>
        <v>0</v>
      </c>
      <c r="W8" s="3">
        <f t="shared" si="7"/>
        <v>1.4451117562597204E-2</v>
      </c>
      <c r="X8" s="3">
        <f t="shared" si="15"/>
        <v>1761.8851660055059</v>
      </c>
      <c r="Y8" s="3">
        <f t="shared" si="15"/>
        <v>880.94258300275294</v>
      </c>
      <c r="Z8" s="3">
        <f t="shared" si="19"/>
        <v>10260880.942583002</v>
      </c>
      <c r="AA8" s="3">
        <f t="shared" si="20"/>
        <v>190.24336241442555</v>
      </c>
      <c r="AB8" s="3">
        <f t="shared" si="21"/>
        <v>35.237703320110114</v>
      </c>
      <c r="AC8" s="3">
        <f t="shared" si="22"/>
        <v>7.0475406640220228</v>
      </c>
    </row>
    <row r="9" spans="1:41" x14ac:dyDescent="0.55000000000000004">
      <c r="A9" s="34" t="s">
        <v>29</v>
      </c>
      <c r="C9" s="8">
        <v>2</v>
      </c>
      <c r="D9" s="3"/>
      <c r="E9">
        <v>7</v>
      </c>
      <c r="F9">
        <f t="shared" si="16"/>
        <v>19.5</v>
      </c>
      <c r="G9" s="15">
        <f t="shared" si="0"/>
        <v>0</v>
      </c>
      <c r="H9" s="14">
        <f t="shared" si="8"/>
        <v>0</v>
      </c>
      <c r="I9" s="14">
        <f t="shared" si="9"/>
        <v>0.99996908058183787</v>
      </c>
      <c r="J9" s="14">
        <f t="shared" si="17"/>
        <v>9.1520918621412761E-9</v>
      </c>
      <c r="K9" s="14" t="str">
        <f t="shared" si="10"/>
        <v>Possibly eliminated</v>
      </c>
      <c r="L9" s="14">
        <f t="shared" si="1"/>
        <v>9.8842579826212452E-10</v>
      </c>
      <c r="M9" s="14">
        <f t="shared" si="18"/>
        <v>3.091026607027203E-5</v>
      </c>
      <c r="N9" s="3">
        <f t="shared" si="2"/>
        <v>0.52166923614205274</v>
      </c>
      <c r="O9" s="3">
        <f t="shared" si="3"/>
        <v>0.26083461807102637</v>
      </c>
      <c r="P9" s="38">
        <f t="shared" si="11"/>
        <v>5.2166923614205274E-2</v>
      </c>
      <c r="Q9" s="38">
        <f t="shared" si="4"/>
        <v>0.26083461807102637</v>
      </c>
      <c r="R9" s="38">
        <f t="shared" si="12"/>
        <v>1710000.260834618</v>
      </c>
      <c r="S9" s="38">
        <f t="shared" si="13"/>
        <v>5.6340270500941099E-2</v>
      </c>
      <c r="T9" s="39">
        <f t="shared" si="14"/>
        <v>0.10799998657693398</v>
      </c>
      <c r="U9" s="38">
        <f t="shared" si="5"/>
        <v>1.0433384722841055E-2</v>
      </c>
      <c r="V9" s="3">
        <f t="shared" si="6"/>
        <v>0</v>
      </c>
      <c r="W9" s="3">
        <f t="shared" si="7"/>
        <v>2.086676944568211E-3</v>
      </c>
      <c r="X9" s="3">
        <f t="shared" si="15"/>
        <v>1762.406835241648</v>
      </c>
      <c r="Y9" s="3">
        <f t="shared" si="15"/>
        <v>881.20341762082398</v>
      </c>
      <c r="Z9" s="3">
        <f t="shared" si="19"/>
        <v>11970881.20341762</v>
      </c>
      <c r="AA9" s="3">
        <f t="shared" si="20"/>
        <v>190.2997026849265</v>
      </c>
      <c r="AB9" s="3">
        <f t="shared" si="21"/>
        <v>35.248136704832959</v>
      </c>
      <c r="AC9" s="3">
        <f t="shared" si="22"/>
        <v>7.049627340966591</v>
      </c>
    </row>
    <row r="10" spans="1:41" x14ac:dyDescent="0.55000000000000004">
      <c r="A10" s="34" t="s">
        <v>3</v>
      </c>
      <c r="C10" s="8">
        <v>5</v>
      </c>
      <c r="D10" s="3"/>
      <c r="E10">
        <v>8</v>
      </c>
      <c r="F10">
        <f t="shared" si="16"/>
        <v>22.5</v>
      </c>
      <c r="G10" s="15">
        <f t="shared" si="0"/>
        <v>0</v>
      </c>
      <c r="H10" s="14">
        <f t="shared" si="8"/>
        <v>0</v>
      </c>
      <c r="I10" s="14">
        <f t="shared" si="9"/>
        <v>0.99996907926031664</v>
      </c>
      <c r="J10" s="14">
        <f t="shared" si="17"/>
        <v>1.3215212257833286E-9</v>
      </c>
      <c r="K10" s="14" t="str">
        <f t="shared" si="10"/>
        <v>Eliminated</v>
      </c>
      <c r="L10" s="14">
        <f t="shared" si="1"/>
        <v>0</v>
      </c>
      <c r="M10" s="14">
        <f t="shared" si="18"/>
        <v>3.0919418162134171E-5</v>
      </c>
      <c r="N10" s="3">
        <f t="shared" si="2"/>
        <v>7.5326709869649733E-2</v>
      </c>
      <c r="O10" s="3">
        <f t="shared" si="3"/>
        <v>3.7663354934824866E-2</v>
      </c>
      <c r="P10" s="38">
        <f t="shared" si="11"/>
        <v>7.5326709869649733E-3</v>
      </c>
      <c r="Q10" s="38">
        <f t="shared" si="4"/>
        <v>3.7663354934824866E-2</v>
      </c>
      <c r="R10" s="38">
        <f t="shared" si="12"/>
        <v>1710000.037663355</v>
      </c>
      <c r="S10" s="38">
        <f t="shared" si="13"/>
        <v>8.1352845199216001E-3</v>
      </c>
      <c r="T10" s="39">
        <f t="shared" si="14"/>
        <v>0</v>
      </c>
      <c r="U10" s="38">
        <f t="shared" si="5"/>
        <v>1.5065341973929947E-3</v>
      </c>
      <c r="V10" s="3">
        <f t="shared" si="6"/>
        <v>0</v>
      </c>
      <c r="W10" s="3">
        <f t="shared" si="7"/>
        <v>3.0130683947859893E-4</v>
      </c>
      <c r="X10" s="3">
        <f t="shared" si="15"/>
        <v>1762.4821619515176</v>
      </c>
      <c r="Y10" s="3">
        <f t="shared" si="15"/>
        <v>881.24108097575879</v>
      </c>
      <c r="Z10" s="3">
        <f t="shared" si="19"/>
        <v>13680881.241080975</v>
      </c>
      <c r="AA10" s="3">
        <f t="shared" si="20"/>
        <v>190.30783796944641</v>
      </c>
      <c r="AB10" s="3">
        <f t="shared" si="21"/>
        <v>35.249643239030348</v>
      </c>
      <c r="AC10" s="3">
        <f t="shared" si="22"/>
        <v>7.0499286478060696</v>
      </c>
    </row>
    <row r="11" spans="1:41" x14ac:dyDescent="0.55000000000000004">
      <c r="A11" s="34" t="s">
        <v>46</v>
      </c>
      <c r="C11" s="8">
        <v>15</v>
      </c>
      <c r="D11" s="3"/>
      <c r="E11">
        <v>9</v>
      </c>
      <c r="F11">
        <f t="shared" ref="F11:F12" si="23">(E11-0.5)*$C$4</f>
        <v>25.5</v>
      </c>
      <c r="G11" s="15">
        <f t="shared" si="0"/>
        <v>0</v>
      </c>
      <c r="H11" s="14">
        <f t="shared" ref="H11:H12" si="24">G11/$D$6</f>
        <v>0</v>
      </c>
      <c r="I11" s="14">
        <f t="shared" si="9"/>
        <v>0.99996907397439516</v>
      </c>
      <c r="J11" s="14">
        <f t="shared" ref="J11:J12" si="25">IF(K10="Eliminated",0,I10-I11)</f>
        <v>0</v>
      </c>
      <c r="K11" s="14" t="str">
        <f t="shared" ref="K11:K12" si="26">IF(J11*$D$6&lt;0.1,"Eliminated",IF(J11*$D$6&lt;1,"Possibly eliminated",IF(J11*$D$6&lt;10,"Approaching elimination", "Epidemic ongoing")))</f>
        <v>Eliminated</v>
      </c>
      <c r="L11" s="14">
        <f t="shared" ref="L11:L12" si="27">J11*T11</f>
        <v>0</v>
      </c>
      <c r="M11" s="14">
        <f t="shared" ref="M11:M12" si="28">M10+J10</f>
        <v>3.0920739683359955E-5</v>
      </c>
      <c r="N11" s="3">
        <f t="shared" ref="N11:N12" si="29">J11*$D$6</f>
        <v>0</v>
      </c>
      <c r="O11" s="3">
        <f t="shared" ref="O11:O12" si="30">N11*(1-$C$5)</f>
        <v>0</v>
      </c>
      <c r="P11" s="38">
        <f t="shared" si="11"/>
        <v>0</v>
      </c>
      <c r="Q11" s="38">
        <f t="shared" ref="Q11:Q12" si="31">N11*$C$5</f>
        <v>0</v>
      </c>
      <c r="R11" s="38">
        <f t="shared" ref="R11:R12" si="32">($D$6*$C$7*$C$4)+O11</f>
        <v>1710000</v>
      </c>
      <c r="S11" s="38">
        <f t="shared" si="13"/>
        <v>0</v>
      </c>
      <c r="T11" s="39">
        <f t="shared" si="14"/>
        <v>0</v>
      </c>
      <c r="U11" s="38">
        <f t="shared" si="5"/>
        <v>0</v>
      </c>
      <c r="V11" s="3">
        <f t="shared" si="6"/>
        <v>0</v>
      </c>
      <c r="W11" s="3">
        <f t="shared" si="7"/>
        <v>0</v>
      </c>
      <c r="X11" s="3">
        <f t="shared" ref="X11:X12" si="33">N11+X10</f>
        <v>1762.4821619515176</v>
      </c>
      <c r="Y11" s="3">
        <f t="shared" ref="Y11:Y12" si="34">O11+Y10</f>
        <v>881.24108097575879</v>
      </c>
      <c r="Z11" s="3">
        <f t="shared" ref="Z11:Z12" si="35">R11+Z10</f>
        <v>15390881.241080975</v>
      </c>
      <c r="AA11" s="3">
        <f t="shared" ref="AA11:AA12" si="36">AA10+S11</f>
        <v>190.30783796944641</v>
      </c>
      <c r="AB11" s="3">
        <f t="shared" ref="AB11:AB12" si="37">AB10+U11</f>
        <v>35.249643239030348</v>
      </c>
      <c r="AC11" s="3">
        <f t="shared" ref="AC11:AC12" si="38">AC10+W11</f>
        <v>7.0499286478060696</v>
      </c>
    </row>
    <row r="12" spans="1:41" x14ac:dyDescent="0.55000000000000004">
      <c r="A12" s="34" t="s">
        <v>33</v>
      </c>
      <c r="C12" s="25">
        <f>C10+C11</f>
        <v>20</v>
      </c>
      <c r="D12" s="3"/>
      <c r="E12">
        <v>10</v>
      </c>
      <c r="F12">
        <f t="shared" si="23"/>
        <v>28.5</v>
      </c>
      <c r="G12" s="15">
        <f t="shared" si="0"/>
        <v>0</v>
      </c>
      <c r="H12" s="14">
        <f t="shared" si="24"/>
        <v>0</v>
      </c>
      <c r="I12" s="14">
        <f t="shared" si="9"/>
        <v>0.99996907397439516</v>
      </c>
      <c r="J12" s="14">
        <f t="shared" si="25"/>
        <v>0</v>
      </c>
      <c r="K12" s="14" t="str">
        <f t="shared" si="26"/>
        <v>Eliminated</v>
      </c>
      <c r="L12" s="14">
        <f t="shared" si="27"/>
        <v>0</v>
      </c>
      <c r="M12" s="14">
        <f t="shared" si="28"/>
        <v>3.0920739683359955E-5</v>
      </c>
      <c r="N12" s="3">
        <f t="shared" si="29"/>
        <v>0</v>
      </c>
      <c r="O12" s="3">
        <f t="shared" si="30"/>
        <v>0</v>
      </c>
      <c r="P12" s="38">
        <f t="shared" si="11"/>
        <v>0</v>
      </c>
      <c r="Q12" s="38">
        <f t="shared" si="31"/>
        <v>0</v>
      </c>
      <c r="R12" s="38">
        <f t="shared" si="32"/>
        <v>1710000</v>
      </c>
      <c r="S12" s="38">
        <f t="shared" si="13"/>
        <v>0</v>
      </c>
      <c r="T12" s="39">
        <f t="shared" si="14"/>
        <v>0</v>
      </c>
      <c r="U12" s="38">
        <f t="shared" si="5"/>
        <v>0</v>
      </c>
      <c r="V12" s="3">
        <f t="shared" si="6"/>
        <v>0</v>
      </c>
      <c r="W12" s="3">
        <f t="shared" si="7"/>
        <v>0</v>
      </c>
      <c r="X12" s="3">
        <f t="shared" si="33"/>
        <v>1762.4821619515176</v>
      </c>
      <c r="Y12" s="3">
        <f t="shared" si="34"/>
        <v>881.24108097575879</v>
      </c>
      <c r="Z12" s="3">
        <f t="shared" si="35"/>
        <v>17100881.241080977</v>
      </c>
      <c r="AA12" s="3">
        <f t="shared" si="36"/>
        <v>190.30783796944641</v>
      </c>
      <c r="AB12" s="3">
        <f t="shared" si="37"/>
        <v>35.249643239030348</v>
      </c>
      <c r="AC12" s="3">
        <f t="shared" si="38"/>
        <v>7.0499286478060696</v>
      </c>
    </row>
    <row r="13" spans="1:41" x14ac:dyDescent="0.55000000000000004">
      <c r="A13" s="34" t="s">
        <v>65</v>
      </c>
      <c r="C13" s="9">
        <v>0.2</v>
      </c>
      <c r="D13" s="3"/>
      <c r="E13">
        <v>11</v>
      </c>
      <c r="F13">
        <f t="shared" ref="F13:F52" si="39">(E13-0.5)*$C$4</f>
        <v>31.5</v>
      </c>
      <c r="G13" s="15">
        <f t="shared" si="0"/>
        <v>0</v>
      </c>
      <c r="H13" s="14">
        <f t="shared" ref="H13:H52" si="40">G13/$D$6</f>
        <v>0</v>
      </c>
      <c r="I13" s="14">
        <f t="shared" si="9"/>
        <v>0.99996907397439516</v>
      </c>
      <c r="J13" s="14">
        <f t="shared" ref="J13:J52" si="41">IF(K12="Eliminated",0,I12-I13)</f>
        <v>0</v>
      </c>
      <c r="K13" s="14" t="str">
        <f t="shared" ref="K13:K52" si="42">IF(J13*$D$6&lt;0.1,"Eliminated",IF(J13*$D$6&lt;1,"Possibly eliminated",IF(J13*$D$6&lt;10,"Approaching elimination", "Epidemic ongoing")))</f>
        <v>Eliminated</v>
      </c>
      <c r="L13" s="14">
        <f t="shared" ref="L13:L52" si="43">J13*T13</f>
        <v>0</v>
      </c>
      <c r="M13" s="14">
        <f t="shared" ref="M13:M52" si="44">M12+J12</f>
        <v>3.0920739683359955E-5</v>
      </c>
      <c r="N13" s="3">
        <f t="shared" ref="N13:N52" si="45">J13*$D$6</f>
        <v>0</v>
      </c>
      <c r="O13" s="3">
        <f t="shared" ref="O13:O52" si="46">N13*(1-$C$5)</f>
        <v>0</v>
      </c>
      <c r="P13" s="38">
        <f t="shared" si="11"/>
        <v>0</v>
      </c>
      <c r="Q13" s="38">
        <f t="shared" ref="Q13:Q52" si="47">N13*$C$5</f>
        <v>0</v>
      </c>
      <c r="R13" s="38">
        <f t="shared" ref="R13:R52" si="48">($D$6*$C$7*$C$4)+O13</f>
        <v>1710000</v>
      </c>
      <c r="S13" s="38">
        <f t="shared" si="13"/>
        <v>0</v>
      </c>
      <c r="T13" s="39">
        <f t="shared" si="14"/>
        <v>0</v>
      </c>
      <c r="U13" s="38">
        <f t="shared" si="5"/>
        <v>0</v>
      </c>
      <c r="V13" s="3">
        <f t="shared" si="6"/>
        <v>0</v>
      </c>
      <c r="W13" s="3">
        <f t="shared" si="7"/>
        <v>0</v>
      </c>
      <c r="X13" s="3">
        <f t="shared" ref="X13:X22" si="49">N13+X12</f>
        <v>1762.4821619515176</v>
      </c>
      <c r="Y13" s="3">
        <f t="shared" ref="Y13:Y22" si="50">O13+Y12</f>
        <v>881.24108097575879</v>
      </c>
      <c r="Z13" s="3">
        <f t="shared" ref="Z13:Z52" si="51">R13+Z12</f>
        <v>18810881.241080977</v>
      </c>
      <c r="AA13" s="3">
        <f t="shared" ref="AA13:AA52" si="52">AA12+S13</f>
        <v>190.30783796944641</v>
      </c>
      <c r="AB13" s="3">
        <f t="shared" ref="AB13:AB52" si="53">AB12+U13</f>
        <v>35.249643239030348</v>
      </c>
      <c r="AC13" s="3">
        <f t="shared" ref="AC13:AC52" si="54">AC12+W13</f>
        <v>7.0499286478060696</v>
      </c>
    </row>
    <row r="14" spans="1:41" x14ac:dyDescent="0.55000000000000004">
      <c r="A14" s="34" t="s">
        <v>64</v>
      </c>
      <c r="C14" s="9">
        <v>0.04</v>
      </c>
      <c r="D14" s="3"/>
      <c r="E14">
        <v>12</v>
      </c>
      <c r="F14">
        <f t="shared" si="39"/>
        <v>34.5</v>
      </c>
      <c r="G14" s="15">
        <f t="shared" si="0"/>
        <v>0</v>
      </c>
      <c r="H14" s="14">
        <f t="shared" si="40"/>
        <v>0</v>
      </c>
      <c r="I14" s="14">
        <f t="shared" si="9"/>
        <v>0.99996907397439516</v>
      </c>
      <c r="J14" s="14">
        <f t="shared" si="41"/>
        <v>0</v>
      </c>
      <c r="K14" s="14" t="str">
        <f t="shared" si="42"/>
        <v>Eliminated</v>
      </c>
      <c r="L14" s="14">
        <f t="shared" si="43"/>
        <v>0</v>
      </c>
      <c r="M14" s="14">
        <f t="shared" si="44"/>
        <v>3.0920739683359955E-5</v>
      </c>
      <c r="N14" s="3">
        <f t="shared" si="45"/>
        <v>0</v>
      </c>
      <c r="O14" s="3">
        <f t="shared" si="46"/>
        <v>0</v>
      </c>
      <c r="P14" s="38">
        <f t="shared" si="11"/>
        <v>0</v>
      </c>
      <c r="Q14" s="38">
        <f t="shared" si="47"/>
        <v>0</v>
      </c>
      <c r="R14" s="38">
        <f t="shared" si="48"/>
        <v>1710000</v>
      </c>
      <c r="S14" s="38">
        <f t="shared" si="13"/>
        <v>0</v>
      </c>
      <c r="T14" s="39">
        <f t="shared" si="14"/>
        <v>0</v>
      </c>
      <c r="U14" s="38">
        <f t="shared" si="5"/>
        <v>0</v>
      </c>
      <c r="V14" s="3">
        <f t="shared" si="6"/>
        <v>0</v>
      </c>
      <c r="W14" s="3">
        <f t="shared" si="7"/>
        <v>0</v>
      </c>
      <c r="X14" s="3">
        <f t="shared" si="49"/>
        <v>1762.4821619515176</v>
      </c>
      <c r="Y14" s="3">
        <f t="shared" si="50"/>
        <v>881.24108097575879</v>
      </c>
      <c r="Z14" s="3">
        <f t="shared" si="51"/>
        <v>20520881.241080977</v>
      </c>
      <c r="AA14" s="3">
        <f t="shared" si="52"/>
        <v>190.30783796944641</v>
      </c>
      <c r="AB14" s="3">
        <f t="shared" si="53"/>
        <v>35.249643239030348</v>
      </c>
      <c r="AC14" s="3">
        <f t="shared" si="54"/>
        <v>7.0499286478060696</v>
      </c>
    </row>
    <row r="15" spans="1:41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39"/>
        <v>37.5</v>
      </c>
      <c r="G15" s="15">
        <f t="shared" si="0"/>
        <v>0</v>
      </c>
      <c r="H15" s="14">
        <f t="shared" si="40"/>
        <v>0</v>
      </c>
      <c r="I15" s="14">
        <f t="shared" si="9"/>
        <v>0.99996907397439516</v>
      </c>
      <c r="J15" s="14">
        <f t="shared" si="41"/>
        <v>0</v>
      </c>
      <c r="K15" s="14" t="str">
        <f t="shared" si="42"/>
        <v>Eliminated</v>
      </c>
      <c r="L15" s="14">
        <f t="shared" si="43"/>
        <v>0</v>
      </c>
      <c r="M15" s="14">
        <f t="shared" si="44"/>
        <v>3.0920739683359955E-5</v>
      </c>
      <c r="N15" s="3">
        <f t="shared" si="45"/>
        <v>0</v>
      </c>
      <c r="O15" s="3">
        <f t="shared" si="46"/>
        <v>0</v>
      </c>
      <c r="P15" s="38">
        <f t="shared" si="11"/>
        <v>0</v>
      </c>
      <c r="Q15" s="38">
        <f t="shared" si="47"/>
        <v>0</v>
      </c>
      <c r="R15" s="38">
        <f t="shared" si="48"/>
        <v>1710000</v>
      </c>
      <c r="S15" s="38">
        <f t="shared" si="13"/>
        <v>0</v>
      </c>
      <c r="T15" s="39">
        <f t="shared" si="14"/>
        <v>0</v>
      </c>
      <c r="U15" s="38">
        <f t="shared" si="5"/>
        <v>0</v>
      </c>
      <c r="V15" s="3">
        <f t="shared" si="6"/>
        <v>0</v>
      </c>
      <c r="W15" s="3">
        <f t="shared" si="7"/>
        <v>0</v>
      </c>
      <c r="X15" s="3">
        <f t="shared" si="49"/>
        <v>1762.4821619515176</v>
      </c>
      <c r="Y15" s="3">
        <f t="shared" si="50"/>
        <v>881.24108097575879</v>
      </c>
      <c r="Z15" s="3">
        <f t="shared" si="51"/>
        <v>22230881.241080977</v>
      </c>
      <c r="AA15" s="3">
        <f t="shared" si="52"/>
        <v>190.30783796944641</v>
      </c>
      <c r="AB15" s="3">
        <f t="shared" si="53"/>
        <v>35.249643239030348</v>
      </c>
      <c r="AC15" s="3">
        <f t="shared" si="54"/>
        <v>7.0499286478060696</v>
      </c>
    </row>
    <row r="16" spans="1:41" x14ac:dyDescent="0.55000000000000004">
      <c r="A16" s="34" t="s">
        <v>58</v>
      </c>
      <c r="C16" s="9">
        <v>0.2</v>
      </c>
      <c r="D16" s="3"/>
      <c r="E16">
        <v>14</v>
      </c>
      <c r="F16">
        <f t="shared" si="39"/>
        <v>40.5</v>
      </c>
      <c r="G16" s="15">
        <f t="shared" si="0"/>
        <v>0</v>
      </c>
      <c r="H16" s="14">
        <f t="shared" si="40"/>
        <v>0</v>
      </c>
      <c r="I16" s="14">
        <f t="shared" si="9"/>
        <v>0.99996907397439516</v>
      </c>
      <c r="J16" s="14">
        <f t="shared" si="41"/>
        <v>0</v>
      </c>
      <c r="K16" s="14" t="str">
        <f t="shared" si="42"/>
        <v>Eliminated</v>
      </c>
      <c r="L16" s="14">
        <f t="shared" si="43"/>
        <v>0</v>
      </c>
      <c r="M16" s="14">
        <f t="shared" si="44"/>
        <v>3.0920739683359955E-5</v>
      </c>
      <c r="N16" s="3">
        <f t="shared" si="45"/>
        <v>0</v>
      </c>
      <c r="O16" s="3">
        <f t="shared" si="46"/>
        <v>0</v>
      </c>
      <c r="P16" s="38">
        <f t="shared" si="11"/>
        <v>0</v>
      </c>
      <c r="Q16" s="38">
        <f t="shared" si="47"/>
        <v>0</v>
      </c>
      <c r="R16" s="38">
        <f t="shared" si="48"/>
        <v>1710000</v>
      </c>
      <c r="S16" s="38">
        <f t="shared" si="13"/>
        <v>0</v>
      </c>
      <c r="T16" s="39">
        <f t="shared" si="14"/>
        <v>0</v>
      </c>
      <c r="U16" s="38">
        <f t="shared" si="5"/>
        <v>0</v>
      </c>
      <c r="V16" s="3">
        <f t="shared" si="6"/>
        <v>0</v>
      </c>
      <c r="W16" s="3">
        <f t="shared" si="7"/>
        <v>0</v>
      </c>
      <c r="X16" s="3">
        <f t="shared" si="49"/>
        <v>1762.4821619515176</v>
      </c>
      <c r="Y16" s="3">
        <f t="shared" si="50"/>
        <v>881.24108097575879</v>
      </c>
      <c r="Z16" s="3">
        <f t="shared" si="51"/>
        <v>23940881.241080977</v>
      </c>
      <c r="AA16" s="3">
        <f t="shared" si="52"/>
        <v>190.30783796944641</v>
      </c>
      <c r="AB16" s="3">
        <f t="shared" si="53"/>
        <v>35.249643239030348</v>
      </c>
      <c r="AC16" s="3">
        <f t="shared" si="54"/>
        <v>7.0499286478060696</v>
      </c>
    </row>
    <row r="17" spans="1:29" x14ac:dyDescent="0.55000000000000004">
      <c r="A17" s="33" t="s">
        <v>57</v>
      </c>
      <c r="C17" s="9">
        <v>0.5</v>
      </c>
      <c r="D17" s="3"/>
      <c r="E17">
        <v>15</v>
      </c>
      <c r="F17">
        <f t="shared" si="39"/>
        <v>43.5</v>
      </c>
      <c r="G17" s="15">
        <f t="shared" si="0"/>
        <v>0</v>
      </c>
      <c r="H17" s="14">
        <f t="shared" si="40"/>
        <v>0</v>
      </c>
      <c r="I17" s="14">
        <f t="shared" si="9"/>
        <v>0.99996907397439516</v>
      </c>
      <c r="J17" s="14">
        <f t="shared" si="41"/>
        <v>0</v>
      </c>
      <c r="K17" s="14" t="str">
        <f t="shared" si="42"/>
        <v>Eliminated</v>
      </c>
      <c r="L17" s="14">
        <f t="shared" si="43"/>
        <v>0</v>
      </c>
      <c r="M17" s="14">
        <f t="shared" si="44"/>
        <v>3.0920739683359955E-5</v>
      </c>
      <c r="N17" s="3">
        <f t="shared" si="45"/>
        <v>0</v>
      </c>
      <c r="O17" s="3">
        <f t="shared" si="46"/>
        <v>0</v>
      </c>
      <c r="P17" s="38">
        <f t="shared" si="11"/>
        <v>0</v>
      </c>
      <c r="Q17" s="38">
        <f t="shared" si="47"/>
        <v>0</v>
      </c>
      <c r="R17" s="38">
        <f t="shared" si="48"/>
        <v>1710000</v>
      </c>
      <c r="S17" s="38">
        <f t="shared" si="13"/>
        <v>0</v>
      </c>
      <c r="T17" s="39">
        <f t="shared" si="14"/>
        <v>0</v>
      </c>
      <c r="U17" s="38">
        <f t="shared" si="5"/>
        <v>0</v>
      </c>
      <c r="V17" s="3">
        <f t="shared" si="6"/>
        <v>0</v>
      </c>
      <c r="W17" s="3">
        <f t="shared" si="7"/>
        <v>0</v>
      </c>
      <c r="X17" s="3">
        <f t="shared" si="49"/>
        <v>1762.4821619515176</v>
      </c>
      <c r="Y17" s="3">
        <f t="shared" si="50"/>
        <v>881.24108097575879</v>
      </c>
      <c r="Z17" s="3">
        <f t="shared" si="51"/>
        <v>25650881.241080977</v>
      </c>
      <c r="AA17" s="3">
        <f t="shared" si="52"/>
        <v>190.30783796944641</v>
      </c>
      <c r="AB17" s="3">
        <f t="shared" si="53"/>
        <v>35.249643239030348</v>
      </c>
      <c r="AC17" s="3">
        <f t="shared" si="54"/>
        <v>7.0499286478060696</v>
      </c>
    </row>
    <row r="18" spans="1:29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39"/>
        <v>46.5</v>
      </c>
      <c r="G18" s="15">
        <f t="shared" si="0"/>
        <v>0</v>
      </c>
      <c r="H18" s="14">
        <f t="shared" si="40"/>
        <v>0</v>
      </c>
      <c r="I18" s="14">
        <f t="shared" si="9"/>
        <v>0.99996907397439516</v>
      </c>
      <c r="J18" s="14">
        <f t="shared" si="41"/>
        <v>0</v>
      </c>
      <c r="K18" s="14" t="str">
        <f t="shared" si="42"/>
        <v>Eliminated</v>
      </c>
      <c r="L18" s="14">
        <f t="shared" si="43"/>
        <v>0</v>
      </c>
      <c r="M18" s="14">
        <f t="shared" si="44"/>
        <v>3.0920739683359955E-5</v>
      </c>
      <c r="N18" s="3">
        <f t="shared" si="45"/>
        <v>0</v>
      </c>
      <c r="O18" s="3">
        <f t="shared" si="46"/>
        <v>0</v>
      </c>
      <c r="P18" s="38">
        <f t="shared" si="11"/>
        <v>0</v>
      </c>
      <c r="Q18" s="38">
        <f t="shared" si="47"/>
        <v>0</v>
      </c>
      <c r="R18" s="38">
        <f t="shared" si="48"/>
        <v>1710000</v>
      </c>
      <c r="S18" s="38">
        <f t="shared" si="13"/>
        <v>0</v>
      </c>
      <c r="T18" s="39">
        <f t="shared" si="14"/>
        <v>0</v>
      </c>
      <c r="U18" s="38">
        <f t="shared" si="5"/>
        <v>0</v>
      </c>
      <c r="V18" s="3">
        <f t="shared" si="6"/>
        <v>0</v>
      </c>
      <c r="W18" s="3">
        <f t="shared" si="7"/>
        <v>0</v>
      </c>
      <c r="X18" s="3">
        <f t="shared" si="49"/>
        <v>1762.4821619515176</v>
      </c>
      <c r="Y18" s="3">
        <f t="shared" si="50"/>
        <v>881.24108097575879</v>
      </c>
      <c r="Z18" s="3">
        <f t="shared" si="51"/>
        <v>27360881.241080977</v>
      </c>
      <c r="AA18" s="3">
        <f t="shared" si="52"/>
        <v>190.30783796944641</v>
      </c>
      <c r="AB18" s="3">
        <f t="shared" si="53"/>
        <v>35.249643239030348</v>
      </c>
      <c r="AC18" s="3">
        <f t="shared" si="54"/>
        <v>7.0499286478060696</v>
      </c>
    </row>
    <row r="19" spans="1:29" x14ac:dyDescent="0.55000000000000004">
      <c r="A19" s="34" t="s">
        <v>60</v>
      </c>
      <c r="C19" s="9">
        <v>1</v>
      </c>
      <c r="D19" s="3"/>
      <c r="E19">
        <v>17</v>
      </c>
      <c r="F19">
        <f t="shared" si="39"/>
        <v>49.5</v>
      </c>
      <c r="G19" s="15">
        <f t="shared" si="0"/>
        <v>0</v>
      </c>
      <c r="H19" s="14">
        <f t="shared" si="40"/>
        <v>0</v>
      </c>
      <c r="I19" s="14">
        <f t="shared" si="9"/>
        <v>0.99996907397439516</v>
      </c>
      <c r="J19" s="14">
        <f t="shared" si="41"/>
        <v>0</v>
      </c>
      <c r="K19" s="14" t="str">
        <f t="shared" si="42"/>
        <v>Eliminated</v>
      </c>
      <c r="L19" s="14">
        <f t="shared" si="43"/>
        <v>0</v>
      </c>
      <c r="M19" s="14">
        <f t="shared" si="44"/>
        <v>3.0920739683359955E-5</v>
      </c>
      <c r="N19" s="3">
        <f t="shared" si="45"/>
        <v>0</v>
      </c>
      <c r="O19" s="3">
        <f t="shared" si="46"/>
        <v>0</v>
      </c>
      <c r="P19" s="38">
        <f t="shared" si="11"/>
        <v>0</v>
      </c>
      <c r="Q19" s="38">
        <f t="shared" si="47"/>
        <v>0</v>
      </c>
      <c r="R19" s="38">
        <f t="shared" si="48"/>
        <v>1710000</v>
      </c>
      <c r="S19" s="38">
        <f t="shared" si="13"/>
        <v>0</v>
      </c>
      <c r="T19" s="39">
        <f t="shared" si="14"/>
        <v>0</v>
      </c>
      <c r="U19" s="38">
        <f t="shared" si="5"/>
        <v>0</v>
      </c>
      <c r="V19" s="3">
        <f t="shared" si="6"/>
        <v>0</v>
      </c>
      <c r="W19" s="3">
        <f t="shared" si="7"/>
        <v>0</v>
      </c>
      <c r="X19" s="3">
        <f t="shared" si="49"/>
        <v>1762.4821619515176</v>
      </c>
      <c r="Y19" s="3">
        <f t="shared" si="50"/>
        <v>881.24108097575879</v>
      </c>
      <c r="Z19" s="3">
        <f t="shared" si="51"/>
        <v>29070881.241080977</v>
      </c>
      <c r="AA19" s="3">
        <f t="shared" si="52"/>
        <v>190.30783796944641</v>
      </c>
      <c r="AB19" s="3">
        <f t="shared" si="53"/>
        <v>35.249643239030348</v>
      </c>
      <c r="AC19" s="3">
        <f t="shared" si="54"/>
        <v>7.0499286478060696</v>
      </c>
    </row>
    <row r="20" spans="1:29" x14ac:dyDescent="0.55000000000000004">
      <c r="A20" s="34" t="s">
        <v>61</v>
      </c>
      <c r="C20" s="23">
        <v>0</v>
      </c>
      <c r="D20" s="3"/>
      <c r="E20">
        <v>18</v>
      </c>
      <c r="F20">
        <f t="shared" si="39"/>
        <v>52.5</v>
      </c>
      <c r="G20" s="15">
        <f t="shared" si="0"/>
        <v>0</v>
      </c>
      <c r="H20" s="14">
        <f t="shared" si="40"/>
        <v>0</v>
      </c>
      <c r="I20" s="14">
        <f t="shared" si="9"/>
        <v>0.99996907397439516</v>
      </c>
      <c r="J20" s="14">
        <f t="shared" si="41"/>
        <v>0</v>
      </c>
      <c r="K20" s="14" t="str">
        <f t="shared" si="42"/>
        <v>Eliminated</v>
      </c>
      <c r="L20" s="14">
        <f t="shared" si="43"/>
        <v>0</v>
      </c>
      <c r="M20" s="14">
        <f t="shared" si="44"/>
        <v>3.0920739683359955E-5</v>
      </c>
      <c r="N20" s="3">
        <f t="shared" si="45"/>
        <v>0</v>
      </c>
      <c r="O20" s="3">
        <f t="shared" si="46"/>
        <v>0</v>
      </c>
      <c r="P20" s="38">
        <f t="shared" si="11"/>
        <v>0</v>
      </c>
      <c r="Q20" s="38">
        <f t="shared" si="47"/>
        <v>0</v>
      </c>
      <c r="R20" s="38">
        <f t="shared" si="48"/>
        <v>1710000</v>
      </c>
      <c r="S20" s="38">
        <f t="shared" si="13"/>
        <v>0</v>
      </c>
      <c r="T20" s="39">
        <f t="shared" si="14"/>
        <v>0</v>
      </c>
      <c r="U20" s="38">
        <f t="shared" si="5"/>
        <v>0</v>
      </c>
      <c r="V20" s="3">
        <f t="shared" si="6"/>
        <v>0</v>
      </c>
      <c r="W20" s="3">
        <f t="shared" si="7"/>
        <v>0</v>
      </c>
      <c r="X20" s="3">
        <f t="shared" si="49"/>
        <v>1762.4821619515176</v>
      </c>
      <c r="Y20" s="3">
        <f t="shared" si="50"/>
        <v>881.24108097575879</v>
      </c>
      <c r="Z20" s="3">
        <f t="shared" si="51"/>
        <v>30780881.241080977</v>
      </c>
      <c r="AA20" s="3">
        <f t="shared" si="52"/>
        <v>190.30783796944641</v>
      </c>
      <c r="AB20" s="3">
        <f t="shared" si="53"/>
        <v>35.249643239030348</v>
      </c>
      <c r="AC20" s="3">
        <f t="shared" si="54"/>
        <v>7.0499286478060696</v>
      </c>
    </row>
    <row r="21" spans="1:29" x14ac:dyDescent="0.55000000000000004">
      <c r="A21" s="34" t="s">
        <v>63</v>
      </c>
      <c r="C21" s="9">
        <v>0.9</v>
      </c>
      <c r="D21" s="3">
        <f>C21*D6</f>
        <v>51300000</v>
      </c>
      <c r="E21">
        <v>19</v>
      </c>
      <c r="F21">
        <f t="shared" si="39"/>
        <v>55.5</v>
      </c>
      <c r="G21" s="15">
        <f t="shared" si="0"/>
        <v>0</v>
      </c>
      <c r="H21" s="14">
        <f t="shared" si="40"/>
        <v>0</v>
      </c>
      <c r="I21" s="14">
        <f t="shared" si="9"/>
        <v>0.99996907397439516</v>
      </c>
      <c r="J21" s="14">
        <f t="shared" si="41"/>
        <v>0</v>
      </c>
      <c r="K21" s="14" t="str">
        <f t="shared" si="42"/>
        <v>Eliminated</v>
      </c>
      <c r="L21" s="14">
        <f t="shared" si="43"/>
        <v>0</v>
      </c>
      <c r="M21" s="14">
        <f t="shared" si="44"/>
        <v>3.0920739683359955E-5</v>
      </c>
      <c r="N21" s="3">
        <f t="shared" si="45"/>
        <v>0</v>
      </c>
      <c r="O21" s="3">
        <f t="shared" si="46"/>
        <v>0</v>
      </c>
      <c r="P21" s="38">
        <f t="shared" si="11"/>
        <v>0</v>
      </c>
      <c r="Q21" s="38">
        <f t="shared" si="47"/>
        <v>0</v>
      </c>
      <c r="R21" s="38">
        <f t="shared" si="48"/>
        <v>1710000</v>
      </c>
      <c r="S21" s="38">
        <f t="shared" si="13"/>
        <v>0</v>
      </c>
      <c r="T21" s="39">
        <f t="shared" si="14"/>
        <v>0</v>
      </c>
      <c r="U21" s="38">
        <f t="shared" si="5"/>
        <v>0</v>
      </c>
      <c r="V21" s="3">
        <f t="shared" si="6"/>
        <v>0</v>
      </c>
      <c r="W21" s="3">
        <f t="shared" si="7"/>
        <v>0</v>
      </c>
      <c r="X21" s="3">
        <f t="shared" si="49"/>
        <v>1762.4821619515176</v>
      </c>
      <c r="Y21" s="3">
        <f t="shared" si="50"/>
        <v>881.24108097575879</v>
      </c>
      <c r="Z21" s="3">
        <f t="shared" si="51"/>
        <v>32490881.241080977</v>
      </c>
      <c r="AA21" s="3">
        <f t="shared" si="52"/>
        <v>190.30783796944641</v>
      </c>
      <c r="AB21" s="3">
        <f t="shared" si="53"/>
        <v>35.249643239030348</v>
      </c>
      <c r="AC21" s="3">
        <f t="shared" si="54"/>
        <v>7.0499286478060696</v>
      </c>
    </row>
    <row r="22" spans="1:29" x14ac:dyDescent="0.55000000000000004">
      <c r="A22" s="35" t="s">
        <v>62</v>
      </c>
      <c r="C22" s="11">
        <v>0.9</v>
      </c>
      <c r="E22">
        <v>20</v>
      </c>
      <c r="F22">
        <f t="shared" si="39"/>
        <v>58.5</v>
      </c>
      <c r="G22" s="15">
        <f t="shared" si="0"/>
        <v>0</v>
      </c>
      <c r="H22" s="14">
        <f t="shared" si="40"/>
        <v>0</v>
      </c>
      <c r="I22" s="14">
        <f t="shared" si="9"/>
        <v>0.99996907397439516</v>
      </c>
      <c r="J22" s="14">
        <f t="shared" si="41"/>
        <v>0</v>
      </c>
      <c r="K22" s="14" t="str">
        <f t="shared" si="42"/>
        <v>Eliminated</v>
      </c>
      <c r="L22" s="14">
        <f t="shared" si="43"/>
        <v>0</v>
      </c>
      <c r="M22" s="14">
        <f t="shared" si="44"/>
        <v>3.0920739683359955E-5</v>
      </c>
      <c r="N22" s="3">
        <f t="shared" si="45"/>
        <v>0</v>
      </c>
      <c r="O22" s="3">
        <f t="shared" si="46"/>
        <v>0</v>
      </c>
      <c r="P22" s="38">
        <f t="shared" si="11"/>
        <v>0</v>
      </c>
      <c r="Q22" s="38">
        <f t="shared" si="47"/>
        <v>0</v>
      </c>
      <c r="R22" s="38">
        <f t="shared" si="48"/>
        <v>1710000</v>
      </c>
      <c r="S22" s="38">
        <f t="shared" si="13"/>
        <v>0</v>
      </c>
      <c r="T22" s="39">
        <f t="shared" si="14"/>
        <v>0</v>
      </c>
      <c r="U22" s="38">
        <f t="shared" si="5"/>
        <v>0</v>
      </c>
      <c r="V22" s="3">
        <f t="shared" si="6"/>
        <v>0</v>
      </c>
      <c r="W22" s="3">
        <f t="shared" si="7"/>
        <v>0</v>
      </c>
      <c r="X22" s="3">
        <f t="shared" si="49"/>
        <v>1762.4821619515176</v>
      </c>
      <c r="Y22" s="3">
        <f t="shared" si="50"/>
        <v>881.24108097575879</v>
      </c>
      <c r="Z22" s="3">
        <f t="shared" si="51"/>
        <v>34200881.241080977</v>
      </c>
      <c r="AA22" s="3">
        <f t="shared" si="52"/>
        <v>190.30783796944641</v>
      </c>
      <c r="AB22" s="3">
        <f t="shared" si="53"/>
        <v>35.249643239030348</v>
      </c>
      <c r="AC22" s="3">
        <f t="shared" si="54"/>
        <v>7.0499286478060696</v>
      </c>
    </row>
    <row r="23" spans="1:29" x14ac:dyDescent="0.55000000000000004">
      <c r="A23" s="33" t="s">
        <v>31</v>
      </c>
      <c r="C23">
        <f>C3*(1-(C21*C22))^2</f>
        <v>0.14439999999999992</v>
      </c>
      <c r="E23">
        <v>21</v>
      </c>
      <c r="F23">
        <f t="shared" si="39"/>
        <v>61.5</v>
      </c>
      <c r="G23" s="15">
        <f t="shared" si="0"/>
        <v>0</v>
      </c>
      <c r="H23" s="14">
        <f t="shared" si="40"/>
        <v>0</v>
      </c>
      <c r="I23" s="14">
        <f t="shared" si="9"/>
        <v>0.99996907397439516</v>
      </c>
      <c r="J23" s="14">
        <f t="shared" si="41"/>
        <v>0</v>
      </c>
      <c r="K23" s="14" t="str">
        <f t="shared" si="42"/>
        <v>Eliminated</v>
      </c>
      <c r="L23" s="14">
        <f t="shared" si="43"/>
        <v>0</v>
      </c>
      <c r="M23" s="14">
        <f t="shared" si="44"/>
        <v>3.0920739683359955E-5</v>
      </c>
      <c r="N23" s="3">
        <f t="shared" si="45"/>
        <v>0</v>
      </c>
      <c r="O23" s="3">
        <f t="shared" si="46"/>
        <v>0</v>
      </c>
      <c r="P23" s="38">
        <f t="shared" si="11"/>
        <v>0</v>
      </c>
      <c r="Q23" s="38">
        <f t="shared" si="47"/>
        <v>0</v>
      </c>
      <c r="R23" s="38">
        <f t="shared" si="48"/>
        <v>1710000</v>
      </c>
      <c r="S23" s="38">
        <f t="shared" si="13"/>
        <v>0</v>
      </c>
      <c r="T23" s="39">
        <f t="shared" si="14"/>
        <v>0</v>
      </c>
      <c r="U23" s="38">
        <f t="shared" si="5"/>
        <v>0</v>
      </c>
      <c r="V23" s="3">
        <f t="shared" si="6"/>
        <v>0</v>
      </c>
      <c r="W23" s="3">
        <f t="shared" si="7"/>
        <v>0</v>
      </c>
      <c r="X23" s="3">
        <f t="shared" ref="X23:X36" si="55">N23+X22</f>
        <v>1762.4821619515176</v>
      </c>
      <c r="Y23" s="3">
        <f t="shared" ref="Y23:Y36" si="56">O23+Y22</f>
        <v>881.24108097575879</v>
      </c>
      <c r="Z23" s="3">
        <f t="shared" si="51"/>
        <v>35910881.241080977</v>
      </c>
      <c r="AA23" s="3">
        <f t="shared" si="52"/>
        <v>190.30783796944641</v>
      </c>
      <c r="AB23" s="3">
        <f t="shared" si="53"/>
        <v>35.249643239030348</v>
      </c>
      <c r="AC23" s="3">
        <f t="shared" si="54"/>
        <v>7.0499286478060696</v>
      </c>
    </row>
    <row r="24" spans="1:29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39"/>
        <v>64.5</v>
      </c>
      <c r="G24" s="15">
        <f t="shared" si="0"/>
        <v>0</v>
      </c>
      <c r="H24" s="14">
        <f t="shared" si="40"/>
        <v>0</v>
      </c>
      <c r="I24" s="14">
        <f t="shared" si="9"/>
        <v>0.99996907397439516</v>
      </c>
      <c r="J24" s="14">
        <f t="shared" si="41"/>
        <v>0</v>
      </c>
      <c r="K24" s="14" t="str">
        <f t="shared" si="42"/>
        <v>Eliminated</v>
      </c>
      <c r="L24" s="14">
        <f t="shared" si="43"/>
        <v>0</v>
      </c>
      <c r="M24" s="14">
        <f t="shared" si="44"/>
        <v>3.0920739683359955E-5</v>
      </c>
      <c r="N24" s="3">
        <f t="shared" si="45"/>
        <v>0</v>
      </c>
      <c r="O24" s="3">
        <f t="shared" si="46"/>
        <v>0</v>
      </c>
      <c r="P24" s="38">
        <f t="shared" si="11"/>
        <v>0</v>
      </c>
      <c r="Q24" s="38">
        <f t="shared" si="47"/>
        <v>0</v>
      </c>
      <c r="R24" s="38">
        <f t="shared" si="48"/>
        <v>1710000</v>
      </c>
      <c r="S24" s="38">
        <f t="shared" si="13"/>
        <v>0</v>
      </c>
      <c r="T24" s="39">
        <f t="shared" si="14"/>
        <v>0</v>
      </c>
      <c r="U24" s="38">
        <f t="shared" si="5"/>
        <v>0</v>
      </c>
      <c r="V24" s="3">
        <f t="shared" si="6"/>
        <v>0</v>
      </c>
      <c r="W24" s="3">
        <f t="shared" si="7"/>
        <v>0</v>
      </c>
      <c r="X24" s="3">
        <f t="shared" si="55"/>
        <v>1762.4821619515176</v>
      </c>
      <c r="Y24" s="3">
        <f t="shared" si="56"/>
        <v>881.24108097575879</v>
      </c>
      <c r="Z24" s="3">
        <f t="shared" si="51"/>
        <v>37620881.241080977</v>
      </c>
      <c r="AA24" s="3">
        <f t="shared" si="52"/>
        <v>190.30783796944641</v>
      </c>
      <c r="AB24" s="3">
        <f t="shared" si="53"/>
        <v>35.249643239030348</v>
      </c>
      <c r="AC24" s="3">
        <f t="shared" si="54"/>
        <v>7.0499286478060696</v>
      </c>
    </row>
    <row r="25" spans="1:29" x14ac:dyDescent="0.55000000000000004">
      <c r="A25" s="33" t="s">
        <v>48</v>
      </c>
      <c r="C25" s="26">
        <f>C23^(1/C4)-1</f>
        <v>-0.47536684735828405</v>
      </c>
      <c r="E25">
        <v>23</v>
      </c>
      <c r="F25">
        <f t="shared" si="39"/>
        <v>67.5</v>
      </c>
      <c r="G25" s="15">
        <f t="shared" si="0"/>
        <v>0</v>
      </c>
      <c r="H25" s="14">
        <f t="shared" si="40"/>
        <v>0</v>
      </c>
      <c r="I25" s="14">
        <f t="shared" si="9"/>
        <v>0.99996907397439516</v>
      </c>
      <c r="J25" s="14">
        <f t="shared" si="41"/>
        <v>0</v>
      </c>
      <c r="K25" s="14" t="str">
        <f t="shared" si="42"/>
        <v>Eliminated</v>
      </c>
      <c r="L25" s="14">
        <f t="shared" si="43"/>
        <v>0</v>
      </c>
      <c r="M25" s="14">
        <f t="shared" si="44"/>
        <v>3.0920739683359955E-5</v>
      </c>
      <c r="N25" s="3">
        <f t="shared" si="45"/>
        <v>0</v>
      </c>
      <c r="O25" s="3">
        <f t="shared" si="46"/>
        <v>0</v>
      </c>
      <c r="P25" s="38">
        <f t="shared" si="11"/>
        <v>0</v>
      </c>
      <c r="Q25" s="38">
        <f t="shared" si="47"/>
        <v>0</v>
      </c>
      <c r="R25" s="38">
        <f t="shared" si="48"/>
        <v>1710000</v>
      </c>
      <c r="S25" s="38">
        <f t="shared" si="13"/>
        <v>0</v>
      </c>
      <c r="T25" s="39">
        <f t="shared" si="14"/>
        <v>0</v>
      </c>
      <c r="U25" s="38">
        <f t="shared" si="5"/>
        <v>0</v>
      </c>
      <c r="V25" s="3">
        <f t="shared" si="6"/>
        <v>0</v>
      </c>
      <c r="W25" s="3">
        <f t="shared" si="7"/>
        <v>0</v>
      </c>
      <c r="X25" s="3">
        <f t="shared" si="55"/>
        <v>1762.4821619515176</v>
      </c>
      <c r="Y25" s="3">
        <f t="shared" si="56"/>
        <v>881.24108097575879</v>
      </c>
      <c r="Z25" s="3">
        <f t="shared" si="51"/>
        <v>39330881.241080977</v>
      </c>
      <c r="AA25" s="3">
        <f t="shared" si="52"/>
        <v>190.30783796944641</v>
      </c>
      <c r="AB25" s="3">
        <f t="shared" si="53"/>
        <v>35.249643239030348</v>
      </c>
      <c r="AC25" s="3">
        <f t="shared" si="54"/>
        <v>7.0499286478060696</v>
      </c>
    </row>
    <row r="26" spans="1:29" x14ac:dyDescent="0.55000000000000004">
      <c r="A26" s="33"/>
      <c r="E26">
        <v>24</v>
      </c>
      <c r="F26">
        <f t="shared" si="39"/>
        <v>70.5</v>
      </c>
      <c r="G26" s="15">
        <f t="shared" si="0"/>
        <v>0</v>
      </c>
      <c r="H26" s="14">
        <f t="shared" si="40"/>
        <v>0</v>
      </c>
      <c r="I26" s="14">
        <f t="shared" si="9"/>
        <v>0.99996907397439516</v>
      </c>
      <c r="J26" s="14">
        <f t="shared" si="41"/>
        <v>0</v>
      </c>
      <c r="K26" s="14" t="str">
        <f t="shared" si="42"/>
        <v>Eliminated</v>
      </c>
      <c r="L26" s="14">
        <f t="shared" si="43"/>
        <v>0</v>
      </c>
      <c r="M26" s="14">
        <f t="shared" si="44"/>
        <v>3.0920739683359955E-5</v>
      </c>
      <c r="N26" s="3">
        <f t="shared" si="45"/>
        <v>0</v>
      </c>
      <c r="O26" s="3">
        <f t="shared" si="46"/>
        <v>0</v>
      </c>
      <c r="P26" s="38">
        <f t="shared" si="11"/>
        <v>0</v>
      </c>
      <c r="Q26" s="38">
        <f t="shared" si="47"/>
        <v>0</v>
      </c>
      <c r="R26" s="38">
        <f t="shared" si="48"/>
        <v>1710000</v>
      </c>
      <c r="S26" s="38">
        <f t="shared" si="13"/>
        <v>0</v>
      </c>
      <c r="T26" s="39">
        <f t="shared" si="14"/>
        <v>0</v>
      </c>
      <c r="U26" s="38">
        <f t="shared" si="5"/>
        <v>0</v>
      </c>
      <c r="V26" s="3">
        <f t="shared" si="6"/>
        <v>0</v>
      </c>
      <c r="W26" s="3">
        <f t="shared" si="7"/>
        <v>0</v>
      </c>
      <c r="X26" s="3">
        <f t="shared" si="55"/>
        <v>1762.4821619515176</v>
      </c>
      <c r="Y26" s="3">
        <f t="shared" si="56"/>
        <v>881.24108097575879</v>
      </c>
      <c r="Z26" s="3">
        <f t="shared" si="51"/>
        <v>41040881.241080977</v>
      </c>
      <c r="AA26" s="3">
        <f t="shared" si="52"/>
        <v>190.30783796944641</v>
      </c>
      <c r="AB26" s="3">
        <f t="shared" si="53"/>
        <v>35.249643239030348</v>
      </c>
      <c r="AC26" s="3">
        <f t="shared" si="54"/>
        <v>7.0499286478060696</v>
      </c>
    </row>
    <row r="27" spans="1:29" x14ac:dyDescent="0.55000000000000004">
      <c r="A27" s="33"/>
      <c r="E27">
        <v>25</v>
      </c>
      <c r="F27">
        <f t="shared" si="39"/>
        <v>73.5</v>
      </c>
      <c r="G27" s="15">
        <f t="shared" si="0"/>
        <v>0</v>
      </c>
      <c r="H27" s="14">
        <f t="shared" si="40"/>
        <v>0</v>
      </c>
      <c r="I27" s="14">
        <f t="shared" si="9"/>
        <v>0.99996907397439516</v>
      </c>
      <c r="J27" s="14">
        <f t="shared" si="41"/>
        <v>0</v>
      </c>
      <c r="K27" s="14" t="str">
        <f t="shared" si="42"/>
        <v>Eliminated</v>
      </c>
      <c r="L27" s="14">
        <f t="shared" si="43"/>
        <v>0</v>
      </c>
      <c r="M27" s="14">
        <f t="shared" si="44"/>
        <v>3.0920739683359955E-5</v>
      </c>
      <c r="N27" s="3">
        <f t="shared" si="45"/>
        <v>0</v>
      </c>
      <c r="O27" s="3">
        <f t="shared" si="46"/>
        <v>0</v>
      </c>
      <c r="P27" s="38">
        <f t="shared" si="11"/>
        <v>0</v>
      </c>
      <c r="Q27" s="38">
        <f t="shared" si="47"/>
        <v>0</v>
      </c>
      <c r="R27" s="38">
        <f t="shared" si="48"/>
        <v>1710000</v>
      </c>
      <c r="S27" s="38">
        <f t="shared" si="13"/>
        <v>0</v>
      </c>
      <c r="T27" s="39">
        <f t="shared" si="14"/>
        <v>0</v>
      </c>
      <c r="U27" s="38">
        <f t="shared" si="5"/>
        <v>0</v>
      </c>
      <c r="V27" s="3">
        <f t="shared" si="6"/>
        <v>0</v>
      </c>
      <c r="W27" s="3">
        <f t="shared" si="7"/>
        <v>0</v>
      </c>
      <c r="X27" s="3">
        <f t="shared" si="55"/>
        <v>1762.4821619515176</v>
      </c>
      <c r="Y27" s="3">
        <f t="shared" si="56"/>
        <v>881.24108097575879</v>
      </c>
      <c r="Z27" s="3">
        <f t="shared" si="51"/>
        <v>42750881.241080977</v>
      </c>
      <c r="AA27" s="3">
        <f t="shared" si="52"/>
        <v>190.30783796944641</v>
      </c>
      <c r="AB27" s="3">
        <f t="shared" si="53"/>
        <v>35.249643239030348</v>
      </c>
      <c r="AC27" s="3">
        <f t="shared" si="54"/>
        <v>7.0499286478060696</v>
      </c>
    </row>
    <row r="28" spans="1:29" x14ac:dyDescent="0.55000000000000004">
      <c r="A28" s="33"/>
      <c r="E28">
        <v>26</v>
      </c>
      <c r="F28">
        <f t="shared" si="39"/>
        <v>76.5</v>
      </c>
      <c r="G28" s="15">
        <f t="shared" si="0"/>
        <v>0</v>
      </c>
      <c r="H28" s="14">
        <f t="shared" si="40"/>
        <v>0</v>
      </c>
      <c r="I28" s="14">
        <f t="shared" si="9"/>
        <v>0.99996907397439516</v>
      </c>
      <c r="J28" s="14">
        <f t="shared" si="41"/>
        <v>0</v>
      </c>
      <c r="K28" s="14" t="str">
        <f t="shared" si="42"/>
        <v>Eliminated</v>
      </c>
      <c r="L28" s="14">
        <f t="shared" si="43"/>
        <v>0</v>
      </c>
      <c r="M28" s="14">
        <f t="shared" si="44"/>
        <v>3.0920739683359955E-5</v>
      </c>
      <c r="N28" s="3">
        <f t="shared" si="45"/>
        <v>0</v>
      </c>
      <c r="O28" s="3">
        <f t="shared" si="46"/>
        <v>0</v>
      </c>
      <c r="P28" s="38">
        <f t="shared" si="11"/>
        <v>0</v>
      </c>
      <c r="Q28" s="38">
        <f t="shared" si="47"/>
        <v>0</v>
      </c>
      <c r="R28" s="38">
        <f t="shared" si="48"/>
        <v>1710000</v>
      </c>
      <c r="S28" s="38">
        <f t="shared" si="13"/>
        <v>0</v>
      </c>
      <c r="T28" s="39">
        <f t="shared" si="14"/>
        <v>0</v>
      </c>
      <c r="U28" s="38">
        <f t="shared" si="5"/>
        <v>0</v>
      </c>
      <c r="V28" s="3">
        <f t="shared" si="6"/>
        <v>0</v>
      </c>
      <c r="W28" s="3">
        <f t="shared" si="7"/>
        <v>0</v>
      </c>
      <c r="X28" s="3">
        <f t="shared" si="55"/>
        <v>1762.4821619515176</v>
      </c>
      <c r="Y28" s="3">
        <f t="shared" si="56"/>
        <v>881.24108097575879</v>
      </c>
      <c r="Z28" s="3">
        <f t="shared" si="51"/>
        <v>44460881.241080977</v>
      </c>
      <c r="AA28" s="3">
        <f t="shared" si="52"/>
        <v>190.30783796944641</v>
      </c>
      <c r="AB28" s="3">
        <f t="shared" si="53"/>
        <v>35.249643239030348</v>
      </c>
      <c r="AC28" s="3">
        <f t="shared" si="54"/>
        <v>7.0499286478060696</v>
      </c>
    </row>
    <row r="29" spans="1:29" x14ac:dyDescent="0.55000000000000004">
      <c r="A29" s="33"/>
      <c r="E29">
        <v>27</v>
      </c>
      <c r="F29">
        <f t="shared" si="39"/>
        <v>79.5</v>
      </c>
      <c r="G29" s="15">
        <f t="shared" si="0"/>
        <v>0</v>
      </c>
      <c r="H29" s="14">
        <f t="shared" si="40"/>
        <v>0</v>
      </c>
      <c r="I29" s="14">
        <f t="shared" si="9"/>
        <v>0.99996907397439516</v>
      </c>
      <c r="J29" s="14">
        <f t="shared" si="41"/>
        <v>0</v>
      </c>
      <c r="K29" s="14" t="str">
        <f t="shared" si="42"/>
        <v>Eliminated</v>
      </c>
      <c r="L29" s="14">
        <f t="shared" si="43"/>
        <v>0</v>
      </c>
      <c r="M29" s="14">
        <f t="shared" si="44"/>
        <v>3.0920739683359955E-5</v>
      </c>
      <c r="N29" s="3">
        <f t="shared" si="45"/>
        <v>0</v>
      </c>
      <c r="O29" s="3">
        <f t="shared" si="46"/>
        <v>0</v>
      </c>
      <c r="P29" s="38">
        <f t="shared" si="11"/>
        <v>0</v>
      </c>
      <c r="Q29" s="38">
        <f t="shared" si="47"/>
        <v>0</v>
      </c>
      <c r="R29" s="38">
        <f t="shared" si="48"/>
        <v>1710000</v>
      </c>
      <c r="S29" s="38">
        <f t="shared" si="13"/>
        <v>0</v>
      </c>
      <c r="T29" s="39">
        <f t="shared" si="14"/>
        <v>0</v>
      </c>
      <c r="U29" s="38">
        <f t="shared" si="5"/>
        <v>0</v>
      </c>
      <c r="V29" s="3">
        <f t="shared" si="6"/>
        <v>0</v>
      </c>
      <c r="W29" s="3">
        <f t="shared" si="7"/>
        <v>0</v>
      </c>
      <c r="X29" s="3">
        <f t="shared" si="55"/>
        <v>1762.4821619515176</v>
      </c>
      <c r="Y29" s="3">
        <f t="shared" si="56"/>
        <v>881.24108097575879</v>
      </c>
      <c r="Z29" s="3">
        <f t="shared" si="51"/>
        <v>46170881.241080977</v>
      </c>
      <c r="AA29" s="3">
        <f t="shared" si="52"/>
        <v>190.30783796944641</v>
      </c>
      <c r="AB29" s="3">
        <f t="shared" si="53"/>
        <v>35.249643239030348</v>
      </c>
      <c r="AC29" s="3">
        <f t="shared" si="54"/>
        <v>7.0499286478060696</v>
      </c>
    </row>
    <row r="30" spans="1:29" x14ac:dyDescent="0.55000000000000004">
      <c r="A30" s="33"/>
      <c r="E30">
        <v>28</v>
      </c>
      <c r="F30">
        <f t="shared" si="39"/>
        <v>82.5</v>
      </c>
      <c r="G30" s="15">
        <f t="shared" si="0"/>
        <v>0</v>
      </c>
      <c r="H30" s="14">
        <f t="shared" si="40"/>
        <v>0</v>
      </c>
      <c r="I30" s="14">
        <f t="shared" si="9"/>
        <v>0.99996907397439516</v>
      </c>
      <c r="J30" s="14">
        <f t="shared" si="41"/>
        <v>0</v>
      </c>
      <c r="K30" s="14" t="str">
        <f t="shared" si="42"/>
        <v>Eliminated</v>
      </c>
      <c r="L30" s="14">
        <f t="shared" si="43"/>
        <v>0</v>
      </c>
      <c r="M30" s="14">
        <f t="shared" si="44"/>
        <v>3.0920739683359955E-5</v>
      </c>
      <c r="N30" s="3">
        <f t="shared" si="45"/>
        <v>0</v>
      </c>
      <c r="O30" s="3">
        <f t="shared" si="46"/>
        <v>0</v>
      </c>
      <c r="P30" s="38">
        <f t="shared" si="11"/>
        <v>0</v>
      </c>
      <c r="Q30" s="38">
        <f t="shared" si="47"/>
        <v>0</v>
      </c>
      <c r="R30" s="38">
        <f t="shared" si="48"/>
        <v>1710000</v>
      </c>
      <c r="S30" s="38">
        <f t="shared" si="13"/>
        <v>0</v>
      </c>
      <c r="T30" s="39">
        <f t="shared" si="14"/>
        <v>0</v>
      </c>
      <c r="U30" s="38">
        <f t="shared" si="5"/>
        <v>0</v>
      </c>
      <c r="V30" s="3">
        <f t="shared" si="6"/>
        <v>0</v>
      </c>
      <c r="W30" s="3">
        <f t="shared" si="7"/>
        <v>0</v>
      </c>
      <c r="X30" s="3">
        <f t="shared" si="55"/>
        <v>1762.4821619515176</v>
      </c>
      <c r="Y30" s="3">
        <f t="shared" si="56"/>
        <v>881.24108097575879</v>
      </c>
      <c r="Z30" s="3">
        <f t="shared" si="51"/>
        <v>47880881.241080977</v>
      </c>
      <c r="AA30" s="3">
        <f t="shared" si="52"/>
        <v>190.30783796944641</v>
      </c>
      <c r="AB30" s="3">
        <f t="shared" si="53"/>
        <v>35.249643239030348</v>
      </c>
      <c r="AC30" s="3">
        <f t="shared" si="54"/>
        <v>7.0499286478060696</v>
      </c>
    </row>
    <row r="31" spans="1:29" x14ac:dyDescent="0.55000000000000004">
      <c r="A31" s="33"/>
      <c r="E31">
        <v>29</v>
      </c>
      <c r="F31">
        <f t="shared" si="39"/>
        <v>85.5</v>
      </c>
      <c r="G31" s="15">
        <f t="shared" si="0"/>
        <v>0</v>
      </c>
      <c r="H31" s="14">
        <f t="shared" si="40"/>
        <v>0</v>
      </c>
      <c r="I31" s="14">
        <f t="shared" si="9"/>
        <v>0.99996907397439516</v>
      </c>
      <c r="J31" s="14">
        <f t="shared" si="41"/>
        <v>0</v>
      </c>
      <c r="K31" s="14" t="str">
        <f t="shared" si="42"/>
        <v>Eliminated</v>
      </c>
      <c r="L31" s="14">
        <f t="shared" si="43"/>
        <v>0</v>
      </c>
      <c r="M31" s="14">
        <f t="shared" si="44"/>
        <v>3.0920739683359955E-5</v>
      </c>
      <c r="N31" s="3">
        <f t="shared" si="45"/>
        <v>0</v>
      </c>
      <c r="O31" s="3">
        <f t="shared" si="46"/>
        <v>0</v>
      </c>
      <c r="P31" s="38">
        <f t="shared" si="11"/>
        <v>0</v>
      </c>
      <c r="Q31" s="38">
        <f t="shared" si="47"/>
        <v>0</v>
      </c>
      <c r="R31" s="38">
        <f t="shared" si="48"/>
        <v>1710000</v>
      </c>
      <c r="S31" s="38">
        <f t="shared" si="13"/>
        <v>0</v>
      </c>
      <c r="T31" s="39">
        <f t="shared" si="14"/>
        <v>0</v>
      </c>
      <c r="U31" s="38">
        <f t="shared" si="5"/>
        <v>0</v>
      </c>
      <c r="V31" s="3">
        <f t="shared" si="6"/>
        <v>0</v>
      </c>
      <c r="W31" s="3">
        <f t="shared" si="7"/>
        <v>0</v>
      </c>
      <c r="X31" s="3">
        <f t="shared" si="55"/>
        <v>1762.4821619515176</v>
      </c>
      <c r="Y31" s="3">
        <f t="shared" si="56"/>
        <v>881.24108097575879</v>
      </c>
      <c r="Z31" s="3">
        <f t="shared" si="51"/>
        <v>49590881.241080977</v>
      </c>
      <c r="AA31" s="3">
        <f t="shared" si="52"/>
        <v>190.30783796944641</v>
      </c>
      <c r="AB31" s="3">
        <f t="shared" si="53"/>
        <v>35.249643239030348</v>
      </c>
      <c r="AC31" s="3">
        <f t="shared" si="54"/>
        <v>7.0499286478060696</v>
      </c>
    </row>
    <row r="32" spans="1:29" x14ac:dyDescent="0.55000000000000004">
      <c r="A32" s="33"/>
      <c r="E32">
        <v>30</v>
      </c>
      <c r="F32">
        <f t="shared" si="39"/>
        <v>88.5</v>
      </c>
      <c r="G32" s="15">
        <f t="shared" si="0"/>
        <v>0</v>
      </c>
      <c r="H32" s="14">
        <f t="shared" si="40"/>
        <v>0</v>
      </c>
      <c r="I32" s="14">
        <f t="shared" si="9"/>
        <v>0.99996907397439516</v>
      </c>
      <c r="J32" s="14">
        <f t="shared" si="41"/>
        <v>0</v>
      </c>
      <c r="K32" s="14" t="str">
        <f t="shared" si="42"/>
        <v>Eliminated</v>
      </c>
      <c r="L32" s="14">
        <f t="shared" si="43"/>
        <v>0</v>
      </c>
      <c r="M32" s="14">
        <f t="shared" si="44"/>
        <v>3.0920739683359955E-5</v>
      </c>
      <c r="N32" s="3">
        <f t="shared" si="45"/>
        <v>0</v>
      </c>
      <c r="O32" s="3">
        <f t="shared" si="46"/>
        <v>0</v>
      </c>
      <c r="P32" s="38">
        <f t="shared" si="11"/>
        <v>0</v>
      </c>
      <c r="Q32" s="38">
        <f t="shared" si="47"/>
        <v>0</v>
      </c>
      <c r="R32" s="38">
        <f t="shared" si="48"/>
        <v>1710000</v>
      </c>
      <c r="S32" s="38">
        <f t="shared" si="13"/>
        <v>0</v>
      </c>
      <c r="T32" s="39">
        <f t="shared" si="14"/>
        <v>0</v>
      </c>
      <c r="U32" s="38">
        <f t="shared" si="5"/>
        <v>0</v>
      </c>
      <c r="V32" s="3">
        <f t="shared" si="6"/>
        <v>0</v>
      </c>
      <c r="W32" s="3">
        <f t="shared" si="7"/>
        <v>0</v>
      </c>
      <c r="X32" s="3">
        <f t="shared" si="55"/>
        <v>1762.4821619515176</v>
      </c>
      <c r="Y32" s="3">
        <f t="shared" si="56"/>
        <v>881.24108097575879</v>
      </c>
      <c r="Z32" s="3">
        <f t="shared" si="51"/>
        <v>51300881.241080977</v>
      </c>
      <c r="AA32" s="3">
        <f t="shared" si="52"/>
        <v>190.30783796944641</v>
      </c>
      <c r="AB32" s="3">
        <f t="shared" si="53"/>
        <v>35.249643239030348</v>
      </c>
      <c r="AC32" s="3">
        <f t="shared" si="54"/>
        <v>7.0499286478060696</v>
      </c>
    </row>
    <row r="33" spans="1:29" x14ac:dyDescent="0.55000000000000004">
      <c r="A33" s="33"/>
      <c r="E33">
        <v>31</v>
      </c>
      <c r="F33">
        <f t="shared" si="39"/>
        <v>91.5</v>
      </c>
      <c r="G33" s="15">
        <f t="shared" si="0"/>
        <v>0</v>
      </c>
      <c r="H33" s="14">
        <f t="shared" si="40"/>
        <v>0</v>
      </c>
      <c r="I33" s="14">
        <f t="shared" si="9"/>
        <v>0.99996907397439516</v>
      </c>
      <c r="J33" s="14">
        <f t="shared" si="41"/>
        <v>0</v>
      </c>
      <c r="K33" s="14" t="str">
        <f t="shared" si="42"/>
        <v>Eliminated</v>
      </c>
      <c r="L33" s="14">
        <f t="shared" si="43"/>
        <v>0</v>
      </c>
      <c r="M33" s="14">
        <f t="shared" si="44"/>
        <v>3.0920739683359955E-5</v>
      </c>
      <c r="N33" s="3">
        <f t="shared" si="45"/>
        <v>0</v>
      </c>
      <c r="O33" s="3">
        <f t="shared" si="46"/>
        <v>0</v>
      </c>
      <c r="P33" s="38">
        <f t="shared" si="11"/>
        <v>0</v>
      </c>
      <c r="Q33" s="38">
        <f t="shared" si="47"/>
        <v>0</v>
      </c>
      <c r="R33" s="38">
        <f t="shared" si="48"/>
        <v>1710000</v>
      </c>
      <c r="S33" s="38">
        <f t="shared" si="13"/>
        <v>0</v>
      </c>
      <c r="T33" s="39">
        <f t="shared" si="14"/>
        <v>0</v>
      </c>
      <c r="U33" s="38">
        <f t="shared" si="5"/>
        <v>0</v>
      </c>
      <c r="V33" s="3">
        <f t="shared" si="6"/>
        <v>0</v>
      </c>
      <c r="W33" s="3">
        <f t="shared" si="7"/>
        <v>0</v>
      </c>
      <c r="X33" s="3">
        <f t="shared" si="55"/>
        <v>1762.4821619515176</v>
      </c>
      <c r="Y33" s="3">
        <f t="shared" si="56"/>
        <v>881.24108097575879</v>
      </c>
      <c r="Z33" s="3">
        <f t="shared" si="51"/>
        <v>53010881.241080977</v>
      </c>
      <c r="AA33" s="3">
        <f t="shared" si="52"/>
        <v>190.30783796944641</v>
      </c>
      <c r="AB33" s="3">
        <f t="shared" si="53"/>
        <v>35.249643239030348</v>
      </c>
      <c r="AC33" s="3">
        <f t="shared" si="54"/>
        <v>7.0499286478060696</v>
      </c>
    </row>
    <row r="34" spans="1:29" x14ac:dyDescent="0.55000000000000004">
      <c r="A34" s="33"/>
      <c r="E34">
        <v>32</v>
      </c>
      <c r="F34">
        <f t="shared" si="39"/>
        <v>94.5</v>
      </c>
      <c r="G34" s="15">
        <f t="shared" si="0"/>
        <v>0</v>
      </c>
      <c r="H34" s="14">
        <f t="shared" si="40"/>
        <v>0</v>
      </c>
      <c r="I34" s="14">
        <f t="shared" si="9"/>
        <v>0.99996907397439516</v>
      </c>
      <c r="J34" s="14">
        <f t="shared" si="41"/>
        <v>0</v>
      </c>
      <c r="K34" s="14" t="str">
        <f t="shared" si="42"/>
        <v>Eliminated</v>
      </c>
      <c r="L34" s="14">
        <f t="shared" si="43"/>
        <v>0</v>
      </c>
      <c r="M34" s="14">
        <f t="shared" si="44"/>
        <v>3.0920739683359955E-5</v>
      </c>
      <c r="N34" s="3">
        <f t="shared" si="45"/>
        <v>0</v>
      </c>
      <c r="O34" s="3">
        <f t="shared" si="46"/>
        <v>0</v>
      </c>
      <c r="P34" s="38">
        <f t="shared" si="11"/>
        <v>0</v>
      </c>
      <c r="Q34" s="38">
        <f t="shared" si="47"/>
        <v>0</v>
      </c>
      <c r="R34" s="38">
        <f t="shared" si="48"/>
        <v>1710000</v>
      </c>
      <c r="S34" s="38">
        <f t="shared" si="13"/>
        <v>0</v>
      </c>
      <c r="T34" s="39">
        <f t="shared" si="14"/>
        <v>0</v>
      </c>
      <c r="U34" s="38">
        <f t="shared" si="5"/>
        <v>0</v>
      </c>
      <c r="V34" s="3">
        <f t="shared" si="6"/>
        <v>0</v>
      </c>
      <c r="W34" s="3">
        <f t="shared" si="7"/>
        <v>0</v>
      </c>
      <c r="X34" s="3">
        <f t="shared" si="55"/>
        <v>1762.4821619515176</v>
      </c>
      <c r="Y34" s="3">
        <f t="shared" si="56"/>
        <v>881.24108097575879</v>
      </c>
      <c r="Z34" s="3">
        <f t="shared" si="51"/>
        <v>54720881.241080977</v>
      </c>
      <c r="AA34" s="3">
        <f t="shared" si="52"/>
        <v>190.30783796944641</v>
      </c>
      <c r="AB34" s="3">
        <f t="shared" si="53"/>
        <v>35.249643239030348</v>
      </c>
      <c r="AC34" s="3">
        <f t="shared" si="54"/>
        <v>7.0499286478060696</v>
      </c>
    </row>
    <row r="35" spans="1:29" x14ac:dyDescent="0.55000000000000004">
      <c r="A35" s="33"/>
      <c r="E35">
        <v>33</v>
      </c>
      <c r="F35">
        <f t="shared" si="39"/>
        <v>97.5</v>
      </c>
      <c r="G35" s="15">
        <f t="shared" ref="G35:G52" si="57">IF(F35&lt;$C$10,IF(F35&lt;$C$9,$C$8*$C$4*$C$3,$C$8*$C$4*$C$3*(1-$C$19)),IF(F35&lt;$C$9,$C$8*$C$4*$C$23,$C$8*$C$4*$C$23*(1-$C$19)))</f>
        <v>0</v>
      </c>
      <c r="H35" s="14">
        <f t="shared" si="40"/>
        <v>0</v>
      </c>
      <c r="I35" s="14">
        <f t="shared" si="9"/>
        <v>0.99996907397439516</v>
      </c>
      <c r="J35" s="14">
        <f t="shared" si="41"/>
        <v>0</v>
      </c>
      <c r="K35" s="14" t="str">
        <f t="shared" si="42"/>
        <v>Eliminated</v>
      </c>
      <c r="L35" s="14">
        <f t="shared" si="43"/>
        <v>0</v>
      </c>
      <c r="M35" s="14">
        <f t="shared" si="44"/>
        <v>3.0920739683359955E-5</v>
      </c>
      <c r="N35" s="3">
        <f t="shared" si="45"/>
        <v>0</v>
      </c>
      <c r="O35" s="3">
        <f t="shared" si="46"/>
        <v>0</v>
      </c>
      <c r="P35" s="38">
        <f t="shared" si="11"/>
        <v>0</v>
      </c>
      <c r="Q35" s="38">
        <f t="shared" si="47"/>
        <v>0</v>
      </c>
      <c r="R35" s="38">
        <f t="shared" si="48"/>
        <v>1710000</v>
      </c>
      <c r="S35" s="38">
        <f t="shared" si="13"/>
        <v>0</v>
      </c>
      <c r="T35" s="39">
        <f t="shared" si="14"/>
        <v>0</v>
      </c>
      <c r="U35" s="38">
        <f t="shared" ref="U35:U52" si="58">O35*$C$14</f>
        <v>0</v>
      </c>
      <c r="V35" s="3">
        <f t="shared" ref="V35:V52" si="59">IF(U35&gt;($C$6*1000000*$C$15),U35-($C$6*1000000*$C$15),0)</f>
        <v>0</v>
      </c>
      <c r="W35" s="3">
        <f t="shared" ref="W35:W52" si="60">((U35-V35)*$C$16)+(V35*$C$17)</f>
        <v>0</v>
      </c>
      <c r="X35" s="3">
        <f t="shared" si="55"/>
        <v>1762.4821619515176</v>
      </c>
      <c r="Y35" s="3">
        <f t="shared" si="56"/>
        <v>881.24108097575879</v>
      </c>
      <c r="Z35" s="3">
        <f t="shared" si="51"/>
        <v>56430881.241080977</v>
      </c>
      <c r="AA35" s="3">
        <f t="shared" si="52"/>
        <v>190.30783796944641</v>
      </c>
      <c r="AB35" s="3">
        <f t="shared" si="53"/>
        <v>35.249643239030348</v>
      </c>
      <c r="AC35" s="3">
        <f t="shared" si="54"/>
        <v>7.0499286478060696</v>
      </c>
    </row>
    <row r="36" spans="1:29" x14ac:dyDescent="0.55000000000000004">
      <c r="A36" s="33"/>
      <c r="E36">
        <v>34</v>
      </c>
      <c r="F36">
        <f t="shared" si="39"/>
        <v>100.5</v>
      </c>
      <c r="G36" s="15">
        <f t="shared" si="57"/>
        <v>0</v>
      </c>
      <c r="H36" s="14">
        <f t="shared" si="40"/>
        <v>0</v>
      </c>
      <c r="I36" s="14">
        <f t="shared" ref="I36:I52" si="61">IF(AND(F35&gt;$C$10,F35&lt;$C$12),(I35-H35)*((1-J35+(L35*$C$20))^$C$23),(I35-H35)*((1-J35+(L35*$C$20))^$C$3))</f>
        <v>0.99996907397439516</v>
      </c>
      <c r="J36" s="14">
        <f t="shared" si="41"/>
        <v>0</v>
      </c>
      <c r="K36" s="14" t="str">
        <f t="shared" si="42"/>
        <v>Eliminated</v>
      </c>
      <c r="L36" s="14">
        <f t="shared" si="43"/>
        <v>0</v>
      </c>
      <c r="M36" s="14">
        <f t="shared" si="44"/>
        <v>3.0920739683359955E-5</v>
      </c>
      <c r="N36" s="3">
        <f t="shared" si="45"/>
        <v>0</v>
      </c>
      <c r="O36" s="3">
        <f t="shared" si="46"/>
        <v>0</v>
      </c>
      <c r="P36" s="38">
        <f t="shared" si="11"/>
        <v>0</v>
      </c>
      <c r="Q36" s="38">
        <f t="shared" si="47"/>
        <v>0</v>
      </c>
      <c r="R36" s="38">
        <f t="shared" si="48"/>
        <v>1710000</v>
      </c>
      <c r="S36" s="38">
        <f t="shared" si="13"/>
        <v>0</v>
      </c>
      <c r="T36" s="39">
        <f t="shared" si="14"/>
        <v>0</v>
      </c>
      <c r="U36" s="38">
        <f t="shared" si="58"/>
        <v>0</v>
      </c>
      <c r="V36" s="3">
        <f t="shared" si="59"/>
        <v>0</v>
      </c>
      <c r="W36" s="3">
        <f t="shared" si="60"/>
        <v>0</v>
      </c>
      <c r="X36" s="3">
        <f t="shared" si="55"/>
        <v>1762.4821619515176</v>
      </c>
      <c r="Y36" s="3">
        <f t="shared" si="56"/>
        <v>881.24108097575879</v>
      </c>
      <c r="Z36" s="3">
        <f t="shared" si="51"/>
        <v>58140881.241080977</v>
      </c>
      <c r="AA36" s="3">
        <f t="shared" si="52"/>
        <v>190.30783796944641</v>
      </c>
      <c r="AB36" s="3">
        <f t="shared" si="53"/>
        <v>35.249643239030348</v>
      </c>
      <c r="AC36" s="3">
        <f t="shared" si="54"/>
        <v>7.0499286478060696</v>
      </c>
    </row>
    <row r="37" spans="1:29" x14ac:dyDescent="0.55000000000000004">
      <c r="A37" s="33"/>
      <c r="E37">
        <v>35</v>
      </c>
      <c r="F37">
        <f t="shared" si="39"/>
        <v>103.5</v>
      </c>
      <c r="G37" s="15">
        <f t="shared" si="57"/>
        <v>0</v>
      </c>
      <c r="H37" s="14">
        <f t="shared" si="40"/>
        <v>0</v>
      </c>
      <c r="I37" s="14">
        <f t="shared" si="61"/>
        <v>0.99996907397439516</v>
      </c>
      <c r="J37" s="14">
        <f t="shared" si="41"/>
        <v>0</v>
      </c>
      <c r="K37" s="14" t="str">
        <f t="shared" si="42"/>
        <v>Eliminated</v>
      </c>
      <c r="L37" s="14">
        <f t="shared" si="43"/>
        <v>0</v>
      </c>
      <c r="M37" s="14">
        <f t="shared" si="44"/>
        <v>3.0920739683359955E-5</v>
      </c>
      <c r="N37" s="3">
        <f t="shared" si="45"/>
        <v>0</v>
      </c>
      <c r="O37" s="3">
        <f t="shared" si="46"/>
        <v>0</v>
      </c>
      <c r="P37" s="38">
        <f t="shared" si="11"/>
        <v>0</v>
      </c>
      <c r="Q37" s="38">
        <f t="shared" si="47"/>
        <v>0</v>
      </c>
      <c r="R37" s="38">
        <f t="shared" si="48"/>
        <v>1710000</v>
      </c>
      <c r="S37" s="38">
        <f t="shared" si="13"/>
        <v>0</v>
      </c>
      <c r="T37" s="39">
        <f t="shared" si="14"/>
        <v>0</v>
      </c>
      <c r="U37" s="38">
        <f t="shared" si="58"/>
        <v>0</v>
      </c>
      <c r="V37" s="3">
        <f t="shared" si="59"/>
        <v>0</v>
      </c>
      <c r="W37" s="3">
        <f t="shared" si="60"/>
        <v>0</v>
      </c>
      <c r="X37" s="3">
        <f t="shared" ref="X37:X52" si="62">N37+X36</f>
        <v>1762.4821619515176</v>
      </c>
      <c r="Y37" s="3">
        <f t="shared" ref="Y37:Y52" si="63">O37+Y36</f>
        <v>881.24108097575879</v>
      </c>
      <c r="Z37" s="3">
        <f t="shared" si="51"/>
        <v>59850881.241080977</v>
      </c>
      <c r="AA37" s="3">
        <f t="shared" si="52"/>
        <v>190.30783796944641</v>
      </c>
      <c r="AB37" s="3">
        <f t="shared" si="53"/>
        <v>35.249643239030348</v>
      </c>
      <c r="AC37" s="3">
        <f t="shared" si="54"/>
        <v>7.0499286478060696</v>
      </c>
    </row>
    <row r="38" spans="1:29" x14ac:dyDescent="0.55000000000000004">
      <c r="A38" s="33"/>
      <c r="E38">
        <v>36</v>
      </c>
      <c r="F38">
        <f t="shared" si="39"/>
        <v>106.5</v>
      </c>
      <c r="G38" s="15">
        <f t="shared" si="57"/>
        <v>0</v>
      </c>
      <c r="H38" s="14">
        <f t="shared" si="40"/>
        <v>0</v>
      </c>
      <c r="I38" s="14">
        <f t="shared" si="61"/>
        <v>0.99996907397439516</v>
      </c>
      <c r="J38" s="14">
        <f t="shared" si="41"/>
        <v>0</v>
      </c>
      <c r="K38" s="14" t="str">
        <f t="shared" si="42"/>
        <v>Eliminated</v>
      </c>
      <c r="L38" s="14">
        <f t="shared" si="43"/>
        <v>0</v>
      </c>
      <c r="M38" s="14">
        <f t="shared" si="44"/>
        <v>3.0920739683359955E-5</v>
      </c>
      <c r="N38" s="3">
        <f t="shared" si="45"/>
        <v>0</v>
      </c>
      <c r="O38" s="3">
        <f t="shared" si="46"/>
        <v>0</v>
      </c>
      <c r="P38" s="38">
        <f t="shared" si="11"/>
        <v>0</v>
      </c>
      <c r="Q38" s="38">
        <f t="shared" si="47"/>
        <v>0</v>
      </c>
      <c r="R38" s="38">
        <f t="shared" si="48"/>
        <v>1710000</v>
      </c>
      <c r="S38" s="38">
        <f t="shared" si="13"/>
        <v>0</v>
      </c>
      <c r="T38" s="39">
        <f t="shared" si="14"/>
        <v>0</v>
      </c>
      <c r="U38" s="38">
        <f t="shared" si="58"/>
        <v>0</v>
      </c>
      <c r="V38" s="3">
        <f t="shared" si="59"/>
        <v>0</v>
      </c>
      <c r="W38" s="3">
        <f t="shared" si="60"/>
        <v>0</v>
      </c>
      <c r="X38" s="3">
        <f t="shared" si="62"/>
        <v>1762.4821619515176</v>
      </c>
      <c r="Y38" s="3">
        <f t="shared" si="63"/>
        <v>881.24108097575879</v>
      </c>
      <c r="Z38" s="3">
        <f t="shared" si="51"/>
        <v>61560881.241080977</v>
      </c>
      <c r="AA38" s="3">
        <f t="shared" si="52"/>
        <v>190.30783796944641</v>
      </c>
      <c r="AB38" s="3">
        <f t="shared" si="53"/>
        <v>35.249643239030348</v>
      </c>
      <c r="AC38" s="3">
        <f t="shared" si="54"/>
        <v>7.0499286478060696</v>
      </c>
    </row>
    <row r="39" spans="1:29" x14ac:dyDescent="0.55000000000000004">
      <c r="A39" s="33"/>
      <c r="E39">
        <v>37</v>
      </c>
      <c r="F39">
        <f t="shared" si="39"/>
        <v>109.5</v>
      </c>
      <c r="G39" s="15">
        <f t="shared" si="57"/>
        <v>0</v>
      </c>
      <c r="H39" s="14">
        <f t="shared" si="40"/>
        <v>0</v>
      </c>
      <c r="I39" s="14">
        <f t="shared" si="61"/>
        <v>0.99996907397439516</v>
      </c>
      <c r="J39" s="14">
        <f t="shared" si="41"/>
        <v>0</v>
      </c>
      <c r="K39" s="14" t="str">
        <f t="shared" si="42"/>
        <v>Eliminated</v>
      </c>
      <c r="L39" s="14">
        <f t="shared" si="43"/>
        <v>0</v>
      </c>
      <c r="M39" s="14">
        <f t="shared" si="44"/>
        <v>3.0920739683359955E-5</v>
      </c>
      <c r="N39" s="3">
        <f t="shared" si="45"/>
        <v>0</v>
      </c>
      <c r="O39" s="3">
        <f t="shared" si="46"/>
        <v>0</v>
      </c>
      <c r="P39" s="38">
        <f t="shared" si="11"/>
        <v>0</v>
      </c>
      <c r="Q39" s="38">
        <f t="shared" si="47"/>
        <v>0</v>
      </c>
      <c r="R39" s="38">
        <f t="shared" si="48"/>
        <v>1710000</v>
      </c>
      <c r="S39" s="38">
        <f t="shared" si="13"/>
        <v>0</v>
      </c>
      <c r="T39" s="39">
        <f t="shared" si="14"/>
        <v>0</v>
      </c>
      <c r="U39" s="38">
        <f t="shared" si="58"/>
        <v>0</v>
      </c>
      <c r="V39" s="3">
        <f t="shared" si="59"/>
        <v>0</v>
      </c>
      <c r="W39" s="3">
        <f t="shared" si="60"/>
        <v>0</v>
      </c>
      <c r="X39" s="3">
        <f t="shared" si="62"/>
        <v>1762.4821619515176</v>
      </c>
      <c r="Y39" s="3">
        <f t="shared" si="63"/>
        <v>881.24108097575879</v>
      </c>
      <c r="Z39" s="3">
        <f t="shared" si="51"/>
        <v>63270881.241080977</v>
      </c>
      <c r="AA39" s="3">
        <f t="shared" si="52"/>
        <v>190.30783796944641</v>
      </c>
      <c r="AB39" s="3">
        <f t="shared" si="53"/>
        <v>35.249643239030348</v>
      </c>
      <c r="AC39" s="3">
        <f t="shared" si="54"/>
        <v>7.0499286478060696</v>
      </c>
    </row>
    <row r="40" spans="1:29" x14ac:dyDescent="0.55000000000000004">
      <c r="A40" s="34"/>
      <c r="E40">
        <v>38</v>
      </c>
      <c r="F40">
        <f t="shared" si="39"/>
        <v>112.5</v>
      </c>
      <c r="G40" s="15">
        <f t="shared" si="57"/>
        <v>0</v>
      </c>
      <c r="H40" s="14">
        <f t="shared" si="40"/>
        <v>0</v>
      </c>
      <c r="I40" s="14">
        <f t="shared" si="61"/>
        <v>0.99996907397439516</v>
      </c>
      <c r="J40" s="14">
        <f t="shared" si="41"/>
        <v>0</v>
      </c>
      <c r="K40" s="14" t="str">
        <f t="shared" si="42"/>
        <v>Eliminated</v>
      </c>
      <c r="L40" s="14">
        <f t="shared" si="43"/>
        <v>0</v>
      </c>
      <c r="M40" s="14">
        <f t="shared" si="44"/>
        <v>3.0920739683359955E-5</v>
      </c>
      <c r="N40" s="3">
        <f t="shared" si="45"/>
        <v>0</v>
      </c>
      <c r="O40" s="3">
        <f t="shared" si="46"/>
        <v>0</v>
      </c>
      <c r="P40" s="38">
        <f t="shared" si="11"/>
        <v>0</v>
      </c>
      <c r="Q40" s="38">
        <f t="shared" si="47"/>
        <v>0</v>
      </c>
      <c r="R40" s="38">
        <f t="shared" si="48"/>
        <v>1710000</v>
      </c>
      <c r="S40" s="38">
        <f t="shared" si="13"/>
        <v>0</v>
      </c>
      <c r="T40" s="39">
        <f t="shared" si="14"/>
        <v>0</v>
      </c>
      <c r="U40" s="38">
        <f t="shared" si="58"/>
        <v>0</v>
      </c>
      <c r="V40" s="3">
        <f t="shared" si="59"/>
        <v>0</v>
      </c>
      <c r="W40" s="3">
        <f t="shared" si="60"/>
        <v>0</v>
      </c>
      <c r="X40" s="3">
        <f t="shared" si="62"/>
        <v>1762.4821619515176</v>
      </c>
      <c r="Y40" s="3">
        <f t="shared" si="63"/>
        <v>881.24108097575879</v>
      </c>
      <c r="Z40" s="3">
        <f t="shared" si="51"/>
        <v>64980881.241080977</v>
      </c>
      <c r="AA40" s="3">
        <f t="shared" si="52"/>
        <v>190.30783796944641</v>
      </c>
      <c r="AB40" s="3">
        <f t="shared" si="53"/>
        <v>35.249643239030348</v>
      </c>
      <c r="AC40" s="3">
        <f t="shared" si="54"/>
        <v>7.0499286478060696</v>
      </c>
    </row>
    <row r="41" spans="1:29" x14ac:dyDescent="0.55000000000000004">
      <c r="A41" s="33"/>
      <c r="E41">
        <v>39</v>
      </c>
      <c r="F41">
        <f t="shared" si="39"/>
        <v>115.5</v>
      </c>
      <c r="G41" s="15">
        <f t="shared" si="57"/>
        <v>0</v>
      </c>
      <c r="H41" s="14">
        <f t="shared" si="40"/>
        <v>0</v>
      </c>
      <c r="I41" s="14">
        <f t="shared" si="61"/>
        <v>0.99996907397439516</v>
      </c>
      <c r="J41" s="14">
        <f t="shared" si="41"/>
        <v>0</v>
      </c>
      <c r="K41" s="14" t="str">
        <f t="shared" si="42"/>
        <v>Eliminated</v>
      </c>
      <c r="L41" s="14">
        <f t="shared" si="43"/>
        <v>0</v>
      </c>
      <c r="M41" s="14">
        <f t="shared" si="44"/>
        <v>3.0920739683359955E-5</v>
      </c>
      <c r="N41" s="3">
        <f t="shared" si="45"/>
        <v>0</v>
      </c>
      <c r="O41" s="3">
        <f t="shared" si="46"/>
        <v>0</v>
      </c>
      <c r="P41" s="38">
        <f t="shared" si="11"/>
        <v>0</v>
      </c>
      <c r="Q41" s="38">
        <f t="shared" si="47"/>
        <v>0</v>
      </c>
      <c r="R41" s="38">
        <f t="shared" si="48"/>
        <v>1710000</v>
      </c>
      <c r="S41" s="38">
        <f t="shared" si="13"/>
        <v>0</v>
      </c>
      <c r="T41" s="39">
        <f t="shared" si="14"/>
        <v>0</v>
      </c>
      <c r="U41" s="38">
        <f t="shared" si="58"/>
        <v>0</v>
      </c>
      <c r="V41" s="3">
        <f t="shared" si="59"/>
        <v>0</v>
      </c>
      <c r="W41" s="3">
        <f t="shared" si="60"/>
        <v>0</v>
      </c>
      <c r="X41" s="3">
        <f t="shared" si="62"/>
        <v>1762.4821619515176</v>
      </c>
      <c r="Y41" s="3">
        <f t="shared" si="63"/>
        <v>881.24108097575879</v>
      </c>
      <c r="Z41" s="3">
        <f t="shared" si="51"/>
        <v>66690881.241080977</v>
      </c>
      <c r="AA41" s="3">
        <f t="shared" si="52"/>
        <v>190.30783796944641</v>
      </c>
      <c r="AB41" s="3">
        <f t="shared" si="53"/>
        <v>35.249643239030348</v>
      </c>
      <c r="AC41" s="3">
        <f t="shared" si="54"/>
        <v>7.0499286478060696</v>
      </c>
    </row>
    <row r="42" spans="1:29" x14ac:dyDescent="0.55000000000000004">
      <c r="A42" s="33"/>
      <c r="E42">
        <v>40</v>
      </c>
      <c r="F42">
        <f t="shared" si="39"/>
        <v>118.5</v>
      </c>
      <c r="G42" s="15">
        <f t="shared" si="57"/>
        <v>0</v>
      </c>
      <c r="H42" s="14">
        <f t="shared" si="40"/>
        <v>0</v>
      </c>
      <c r="I42" s="14">
        <f t="shared" si="61"/>
        <v>0.99996907397439516</v>
      </c>
      <c r="J42" s="14">
        <f t="shared" si="41"/>
        <v>0</v>
      </c>
      <c r="K42" s="14" t="str">
        <f t="shared" si="42"/>
        <v>Eliminated</v>
      </c>
      <c r="L42" s="14">
        <f t="shared" si="43"/>
        <v>0</v>
      </c>
      <c r="M42" s="14">
        <f t="shared" si="44"/>
        <v>3.0920739683359955E-5</v>
      </c>
      <c r="N42" s="3">
        <f t="shared" si="45"/>
        <v>0</v>
      </c>
      <c r="O42" s="3">
        <f t="shared" si="46"/>
        <v>0</v>
      </c>
      <c r="P42" s="38">
        <f t="shared" si="11"/>
        <v>0</v>
      </c>
      <c r="Q42" s="38">
        <f t="shared" si="47"/>
        <v>0</v>
      </c>
      <c r="R42" s="38">
        <f t="shared" si="48"/>
        <v>1710000</v>
      </c>
      <c r="S42" s="38">
        <f t="shared" si="13"/>
        <v>0</v>
      </c>
      <c r="T42" s="39">
        <f t="shared" si="14"/>
        <v>0</v>
      </c>
      <c r="U42" s="38">
        <f t="shared" si="58"/>
        <v>0</v>
      </c>
      <c r="V42" s="3">
        <f t="shared" si="59"/>
        <v>0</v>
      </c>
      <c r="W42" s="3">
        <f t="shared" si="60"/>
        <v>0</v>
      </c>
      <c r="X42" s="3">
        <f t="shared" si="62"/>
        <v>1762.4821619515176</v>
      </c>
      <c r="Y42" s="3">
        <f t="shared" si="63"/>
        <v>881.24108097575879</v>
      </c>
      <c r="Z42" s="3">
        <f t="shared" si="51"/>
        <v>68400881.24108097</v>
      </c>
      <c r="AA42" s="3">
        <f t="shared" si="52"/>
        <v>190.30783796944641</v>
      </c>
      <c r="AB42" s="3">
        <f t="shared" si="53"/>
        <v>35.249643239030348</v>
      </c>
      <c r="AC42" s="3">
        <f t="shared" si="54"/>
        <v>7.0499286478060696</v>
      </c>
    </row>
    <row r="43" spans="1:29" x14ac:dyDescent="0.55000000000000004">
      <c r="A43" s="33"/>
      <c r="E43">
        <v>41</v>
      </c>
      <c r="F43">
        <f t="shared" si="39"/>
        <v>121.5</v>
      </c>
      <c r="G43" s="15">
        <f t="shared" si="57"/>
        <v>0</v>
      </c>
      <c r="H43" s="14">
        <f t="shared" si="40"/>
        <v>0</v>
      </c>
      <c r="I43" s="14">
        <f t="shared" si="61"/>
        <v>0.99996907397439516</v>
      </c>
      <c r="J43" s="14">
        <f t="shared" si="41"/>
        <v>0</v>
      </c>
      <c r="K43" s="14" t="str">
        <f t="shared" si="42"/>
        <v>Eliminated</v>
      </c>
      <c r="L43" s="14">
        <f t="shared" si="43"/>
        <v>0</v>
      </c>
      <c r="M43" s="14">
        <f t="shared" si="44"/>
        <v>3.0920739683359955E-5</v>
      </c>
      <c r="N43" s="3">
        <f t="shared" si="45"/>
        <v>0</v>
      </c>
      <c r="O43" s="3">
        <f t="shared" si="46"/>
        <v>0</v>
      </c>
      <c r="P43" s="38">
        <f t="shared" si="11"/>
        <v>0</v>
      </c>
      <c r="Q43" s="38">
        <f t="shared" si="47"/>
        <v>0</v>
      </c>
      <c r="R43" s="38">
        <f t="shared" si="48"/>
        <v>1710000</v>
      </c>
      <c r="S43" s="38">
        <f t="shared" si="13"/>
        <v>0</v>
      </c>
      <c r="T43" s="39">
        <f t="shared" si="14"/>
        <v>0</v>
      </c>
      <c r="U43" s="38">
        <f t="shared" si="58"/>
        <v>0</v>
      </c>
      <c r="V43" s="3">
        <f t="shared" si="59"/>
        <v>0</v>
      </c>
      <c r="W43" s="3">
        <f t="shared" si="60"/>
        <v>0</v>
      </c>
      <c r="X43" s="3">
        <f t="shared" si="62"/>
        <v>1762.4821619515176</v>
      </c>
      <c r="Y43" s="3">
        <f t="shared" si="63"/>
        <v>881.24108097575879</v>
      </c>
      <c r="Z43" s="3">
        <f t="shared" si="51"/>
        <v>70110881.24108097</v>
      </c>
      <c r="AA43" s="3">
        <f t="shared" si="52"/>
        <v>190.30783796944641</v>
      </c>
      <c r="AB43" s="3">
        <f t="shared" si="53"/>
        <v>35.249643239030348</v>
      </c>
      <c r="AC43" s="3">
        <f t="shared" si="54"/>
        <v>7.0499286478060696</v>
      </c>
    </row>
    <row r="44" spans="1:29" x14ac:dyDescent="0.55000000000000004">
      <c r="A44" s="33"/>
      <c r="E44">
        <v>42</v>
      </c>
      <c r="F44">
        <f t="shared" si="39"/>
        <v>124.5</v>
      </c>
      <c r="G44" s="15">
        <f t="shared" si="57"/>
        <v>0</v>
      </c>
      <c r="H44" s="14">
        <f t="shared" si="40"/>
        <v>0</v>
      </c>
      <c r="I44" s="14">
        <f t="shared" si="61"/>
        <v>0.99996907397439516</v>
      </c>
      <c r="J44" s="14">
        <f t="shared" si="41"/>
        <v>0</v>
      </c>
      <c r="K44" s="14" t="str">
        <f t="shared" si="42"/>
        <v>Eliminated</v>
      </c>
      <c r="L44" s="14">
        <f t="shared" si="43"/>
        <v>0</v>
      </c>
      <c r="M44" s="14">
        <f t="shared" si="44"/>
        <v>3.0920739683359955E-5</v>
      </c>
      <c r="N44" s="3">
        <f t="shared" si="45"/>
        <v>0</v>
      </c>
      <c r="O44" s="3">
        <f t="shared" si="46"/>
        <v>0</v>
      </c>
      <c r="P44" s="38">
        <f t="shared" si="11"/>
        <v>0</v>
      </c>
      <c r="Q44" s="38">
        <f t="shared" si="47"/>
        <v>0</v>
      </c>
      <c r="R44" s="38">
        <f t="shared" si="48"/>
        <v>1710000</v>
      </c>
      <c r="S44" s="38">
        <f t="shared" si="13"/>
        <v>0</v>
      </c>
      <c r="T44" s="39">
        <f t="shared" si="14"/>
        <v>0</v>
      </c>
      <c r="U44" s="38">
        <f t="shared" si="58"/>
        <v>0</v>
      </c>
      <c r="V44" s="3">
        <f t="shared" si="59"/>
        <v>0</v>
      </c>
      <c r="W44" s="3">
        <f t="shared" si="60"/>
        <v>0</v>
      </c>
      <c r="X44" s="3">
        <f t="shared" si="62"/>
        <v>1762.4821619515176</v>
      </c>
      <c r="Y44" s="3">
        <f t="shared" si="63"/>
        <v>881.24108097575879</v>
      </c>
      <c r="Z44" s="3">
        <f t="shared" si="51"/>
        <v>71820881.24108097</v>
      </c>
      <c r="AA44" s="3">
        <f t="shared" si="52"/>
        <v>190.30783796944641</v>
      </c>
      <c r="AB44" s="3">
        <f t="shared" si="53"/>
        <v>35.249643239030348</v>
      </c>
      <c r="AC44" s="3">
        <f t="shared" si="54"/>
        <v>7.0499286478060696</v>
      </c>
    </row>
    <row r="45" spans="1:29" x14ac:dyDescent="0.55000000000000004">
      <c r="A45" s="33"/>
      <c r="E45">
        <v>43</v>
      </c>
      <c r="F45">
        <f t="shared" si="39"/>
        <v>127.5</v>
      </c>
      <c r="G45" s="15">
        <f t="shared" si="57"/>
        <v>0</v>
      </c>
      <c r="H45" s="14">
        <f t="shared" si="40"/>
        <v>0</v>
      </c>
      <c r="I45" s="14">
        <f t="shared" si="61"/>
        <v>0.99996907397439516</v>
      </c>
      <c r="J45" s="14">
        <f t="shared" si="41"/>
        <v>0</v>
      </c>
      <c r="K45" s="14" t="str">
        <f t="shared" si="42"/>
        <v>Eliminated</v>
      </c>
      <c r="L45" s="14">
        <f t="shared" si="43"/>
        <v>0</v>
      </c>
      <c r="M45" s="14">
        <f t="shared" si="44"/>
        <v>3.0920739683359955E-5</v>
      </c>
      <c r="N45" s="3">
        <f t="shared" si="45"/>
        <v>0</v>
      </c>
      <c r="O45" s="3">
        <f t="shared" si="46"/>
        <v>0</v>
      </c>
      <c r="P45" s="38">
        <f t="shared" si="11"/>
        <v>0</v>
      </c>
      <c r="Q45" s="38">
        <f t="shared" si="47"/>
        <v>0</v>
      </c>
      <c r="R45" s="38">
        <f t="shared" si="48"/>
        <v>1710000</v>
      </c>
      <c r="S45" s="38">
        <f t="shared" si="13"/>
        <v>0</v>
      </c>
      <c r="T45" s="39">
        <f t="shared" si="14"/>
        <v>0</v>
      </c>
      <c r="U45" s="38">
        <f t="shared" si="58"/>
        <v>0</v>
      </c>
      <c r="V45" s="3">
        <f t="shared" si="59"/>
        <v>0</v>
      </c>
      <c r="W45" s="3">
        <f t="shared" si="60"/>
        <v>0</v>
      </c>
      <c r="X45" s="3">
        <f t="shared" si="62"/>
        <v>1762.4821619515176</v>
      </c>
      <c r="Y45" s="3">
        <f t="shared" si="63"/>
        <v>881.24108097575879</v>
      </c>
      <c r="Z45" s="3">
        <f t="shared" si="51"/>
        <v>73530881.24108097</v>
      </c>
      <c r="AA45" s="3">
        <f t="shared" si="52"/>
        <v>190.30783796944641</v>
      </c>
      <c r="AB45" s="3">
        <f t="shared" si="53"/>
        <v>35.249643239030348</v>
      </c>
      <c r="AC45" s="3">
        <f t="shared" si="54"/>
        <v>7.0499286478060696</v>
      </c>
    </row>
    <row r="46" spans="1:29" x14ac:dyDescent="0.55000000000000004">
      <c r="A46" s="33"/>
      <c r="E46">
        <v>44</v>
      </c>
      <c r="F46">
        <f t="shared" si="39"/>
        <v>130.5</v>
      </c>
      <c r="G46" s="15">
        <f t="shared" si="57"/>
        <v>0</v>
      </c>
      <c r="H46" s="14">
        <f t="shared" si="40"/>
        <v>0</v>
      </c>
      <c r="I46" s="14">
        <f t="shared" si="61"/>
        <v>0.99996907397439516</v>
      </c>
      <c r="J46" s="14">
        <f t="shared" si="41"/>
        <v>0</v>
      </c>
      <c r="K46" s="14" t="str">
        <f t="shared" si="42"/>
        <v>Eliminated</v>
      </c>
      <c r="L46" s="14">
        <f t="shared" si="43"/>
        <v>0</v>
      </c>
      <c r="M46" s="14">
        <f t="shared" si="44"/>
        <v>3.0920739683359955E-5</v>
      </c>
      <c r="N46" s="3">
        <f t="shared" si="45"/>
        <v>0</v>
      </c>
      <c r="O46" s="3">
        <f t="shared" si="46"/>
        <v>0</v>
      </c>
      <c r="P46" s="38">
        <f t="shared" si="11"/>
        <v>0</v>
      </c>
      <c r="Q46" s="38">
        <f t="shared" si="47"/>
        <v>0</v>
      </c>
      <c r="R46" s="38">
        <f t="shared" si="48"/>
        <v>1710000</v>
      </c>
      <c r="S46" s="38">
        <f t="shared" si="13"/>
        <v>0</v>
      </c>
      <c r="T46" s="39">
        <f t="shared" si="14"/>
        <v>0</v>
      </c>
      <c r="U46" s="38">
        <f t="shared" si="58"/>
        <v>0</v>
      </c>
      <c r="V46" s="3">
        <f t="shared" si="59"/>
        <v>0</v>
      </c>
      <c r="W46" s="3">
        <f t="shared" si="60"/>
        <v>0</v>
      </c>
      <c r="X46" s="3">
        <f t="shared" si="62"/>
        <v>1762.4821619515176</v>
      </c>
      <c r="Y46" s="3">
        <f t="shared" si="63"/>
        <v>881.24108097575879</v>
      </c>
      <c r="Z46" s="3">
        <f t="shared" si="51"/>
        <v>75240881.24108097</v>
      </c>
      <c r="AA46" s="3">
        <f t="shared" si="52"/>
        <v>190.30783796944641</v>
      </c>
      <c r="AB46" s="3">
        <f t="shared" si="53"/>
        <v>35.249643239030348</v>
      </c>
      <c r="AC46" s="3">
        <f t="shared" si="54"/>
        <v>7.0499286478060696</v>
      </c>
    </row>
    <row r="47" spans="1:29" x14ac:dyDescent="0.55000000000000004">
      <c r="A47" s="33"/>
      <c r="E47">
        <v>45</v>
      </c>
      <c r="F47">
        <f t="shared" si="39"/>
        <v>133.5</v>
      </c>
      <c r="G47" s="15">
        <f t="shared" si="57"/>
        <v>0</v>
      </c>
      <c r="H47" s="14">
        <f t="shared" si="40"/>
        <v>0</v>
      </c>
      <c r="I47" s="14">
        <f t="shared" si="61"/>
        <v>0.99996907397439516</v>
      </c>
      <c r="J47" s="14">
        <f t="shared" si="41"/>
        <v>0</v>
      </c>
      <c r="K47" s="14" t="str">
        <f t="shared" si="42"/>
        <v>Eliminated</v>
      </c>
      <c r="L47" s="14">
        <f t="shared" si="43"/>
        <v>0</v>
      </c>
      <c r="M47" s="14">
        <f t="shared" si="44"/>
        <v>3.0920739683359955E-5</v>
      </c>
      <c r="N47" s="3">
        <f t="shared" si="45"/>
        <v>0</v>
      </c>
      <c r="O47" s="3">
        <f t="shared" si="46"/>
        <v>0</v>
      </c>
      <c r="P47" s="38">
        <f t="shared" si="11"/>
        <v>0</v>
      </c>
      <c r="Q47" s="38">
        <f t="shared" si="47"/>
        <v>0</v>
      </c>
      <c r="R47" s="38">
        <f t="shared" si="48"/>
        <v>1710000</v>
      </c>
      <c r="S47" s="38">
        <f t="shared" si="13"/>
        <v>0</v>
      </c>
      <c r="T47" s="39">
        <f t="shared" si="14"/>
        <v>0</v>
      </c>
      <c r="U47" s="38">
        <f t="shared" si="58"/>
        <v>0</v>
      </c>
      <c r="V47" s="3">
        <f t="shared" si="59"/>
        <v>0</v>
      </c>
      <c r="W47" s="3">
        <f t="shared" si="60"/>
        <v>0</v>
      </c>
      <c r="X47" s="3">
        <f t="shared" si="62"/>
        <v>1762.4821619515176</v>
      </c>
      <c r="Y47" s="3">
        <f t="shared" si="63"/>
        <v>881.24108097575879</v>
      </c>
      <c r="Z47" s="3">
        <f t="shared" si="51"/>
        <v>76950881.24108097</v>
      </c>
      <c r="AA47" s="3">
        <f t="shared" si="52"/>
        <v>190.30783796944641</v>
      </c>
      <c r="AB47" s="3">
        <f t="shared" si="53"/>
        <v>35.249643239030348</v>
      </c>
      <c r="AC47" s="3">
        <f t="shared" si="54"/>
        <v>7.0499286478060696</v>
      </c>
    </row>
    <row r="48" spans="1:29" x14ac:dyDescent="0.55000000000000004">
      <c r="A48" s="33"/>
      <c r="E48">
        <v>46</v>
      </c>
      <c r="F48">
        <f t="shared" si="39"/>
        <v>136.5</v>
      </c>
      <c r="G48" s="15">
        <f t="shared" si="57"/>
        <v>0</v>
      </c>
      <c r="H48" s="14">
        <f t="shared" si="40"/>
        <v>0</v>
      </c>
      <c r="I48" s="14">
        <f t="shared" si="61"/>
        <v>0.99996907397439516</v>
      </c>
      <c r="J48" s="14">
        <f t="shared" si="41"/>
        <v>0</v>
      </c>
      <c r="K48" s="14" t="str">
        <f t="shared" si="42"/>
        <v>Eliminated</v>
      </c>
      <c r="L48" s="14">
        <f t="shared" si="43"/>
        <v>0</v>
      </c>
      <c r="M48" s="14">
        <f t="shared" si="44"/>
        <v>3.0920739683359955E-5</v>
      </c>
      <c r="N48" s="3">
        <f t="shared" si="45"/>
        <v>0</v>
      </c>
      <c r="O48" s="3">
        <f t="shared" si="46"/>
        <v>0</v>
      </c>
      <c r="P48" s="38">
        <f t="shared" si="11"/>
        <v>0</v>
      </c>
      <c r="Q48" s="38">
        <f t="shared" si="47"/>
        <v>0</v>
      </c>
      <c r="R48" s="38">
        <f t="shared" si="48"/>
        <v>1710000</v>
      </c>
      <c r="S48" s="38">
        <f t="shared" si="13"/>
        <v>0</v>
      </c>
      <c r="T48" s="39">
        <f t="shared" si="14"/>
        <v>0</v>
      </c>
      <c r="U48" s="38">
        <f t="shared" si="58"/>
        <v>0</v>
      </c>
      <c r="V48" s="3">
        <f t="shared" si="59"/>
        <v>0</v>
      </c>
      <c r="W48" s="3">
        <f t="shared" si="60"/>
        <v>0</v>
      </c>
      <c r="X48" s="3">
        <f t="shared" si="62"/>
        <v>1762.4821619515176</v>
      </c>
      <c r="Y48" s="3">
        <f t="shared" si="63"/>
        <v>881.24108097575879</v>
      </c>
      <c r="Z48" s="3">
        <f t="shared" si="51"/>
        <v>78660881.24108097</v>
      </c>
      <c r="AA48" s="3">
        <f t="shared" si="52"/>
        <v>190.30783796944641</v>
      </c>
      <c r="AB48" s="3">
        <f t="shared" si="53"/>
        <v>35.249643239030348</v>
      </c>
      <c r="AC48" s="3">
        <f t="shared" si="54"/>
        <v>7.0499286478060696</v>
      </c>
    </row>
    <row r="49" spans="1:29" x14ac:dyDescent="0.55000000000000004">
      <c r="A49" s="33"/>
      <c r="E49">
        <v>47</v>
      </c>
      <c r="F49">
        <f t="shared" si="39"/>
        <v>139.5</v>
      </c>
      <c r="G49" s="15">
        <f t="shared" si="57"/>
        <v>0</v>
      </c>
      <c r="H49" s="14">
        <f t="shared" si="40"/>
        <v>0</v>
      </c>
      <c r="I49" s="14">
        <f t="shared" si="61"/>
        <v>0.99996907397439516</v>
      </c>
      <c r="J49" s="14">
        <f t="shared" si="41"/>
        <v>0</v>
      </c>
      <c r="K49" s="14" t="str">
        <f t="shared" si="42"/>
        <v>Eliminated</v>
      </c>
      <c r="L49" s="14">
        <f t="shared" si="43"/>
        <v>0</v>
      </c>
      <c r="M49" s="14">
        <f t="shared" si="44"/>
        <v>3.0920739683359955E-5</v>
      </c>
      <c r="N49" s="3">
        <f t="shared" si="45"/>
        <v>0</v>
      </c>
      <c r="O49" s="3">
        <f t="shared" si="46"/>
        <v>0</v>
      </c>
      <c r="P49" s="38">
        <f t="shared" si="11"/>
        <v>0</v>
      </c>
      <c r="Q49" s="38">
        <f t="shared" si="47"/>
        <v>0</v>
      </c>
      <c r="R49" s="38">
        <f t="shared" si="48"/>
        <v>1710000</v>
      </c>
      <c r="S49" s="38">
        <f t="shared" si="13"/>
        <v>0</v>
      </c>
      <c r="T49" s="39">
        <f t="shared" si="14"/>
        <v>0</v>
      </c>
      <c r="U49" s="38">
        <f t="shared" si="58"/>
        <v>0</v>
      </c>
      <c r="V49" s="3">
        <f t="shared" si="59"/>
        <v>0</v>
      </c>
      <c r="W49" s="3">
        <f t="shared" si="60"/>
        <v>0</v>
      </c>
      <c r="X49" s="3">
        <f t="shared" si="62"/>
        <v>1762.4821619515176</v>
      </c>
      <c r="Y49" s="3">
        <f t="shared" si="63"/>
        <v>881.24108097575879</v>
      </c>
      <c r="Z49" s="3">
        <f t="shared" si="51"/>
        <v>80370881.24108097</v>
      </c>
      <c r="AA49" s="3">
        <f t="shared" si="52"/>
        <v>190.30783796944641</v>
      </c>
      <c r="AB49" s="3">
        <f t="shared" si="53"/>
        <v>35.249643239030348</v>
      </c>
      <c r="AC49" s="3">
        <f t="shared" si="54"/>
        <v>7.0499286478060696</v>
      </c>
    </row>
    <row r="50" spans="1:29" x14ac:dyDescent="0.55000000000000004">
      <c r="A50" s="33"/>
      <c r="E50">
        <v>48</v>
      </c>
      <c r="F50">
        <f t="shared" si="39"/>
        <v>142.5</v>
      </c>
      <c r="G50" s="15">
        <f t="shared" si="57"/>
        <v>0</v>
      </c>
      <c r="H50" s="14">
        <f t="shared" si="40"/>
        <v>0</v>
      </c>
      <c r="I50" s="14">
        <f t="shared" si="61"/>
        <v>0.99996907397439516</v>
      </c>
      <c r="J50" s="14">
        <f t="shared" si="41"/>
        <v>0</v>
      </c>
      <c r="K50" s="14" t="str">
        <f t="shared" si="42"/>
        <v>Eliminated</v>
      </c>
      <c r="L50" s="14">
        <f t="shared" si="43"/>
        <v>0</v>
      </c>
      <c r="M50" s="14">
        <f t="shared" si="44"/>
        <v>3.0920739683359955E-5</v>
      </c>
      <c r="N50" s="3">
        <f t="shared" si="45"/>
        <v>0</v>
      </c>
      <c r="O50" s="3">
        <f t="shared" si="46"/>
        <v>0</v>
      </c>
      <c r="P50" s="38">
        <f t="shared" si="11"/>
        <v>0</v>
      </c>
      <c r="Q50" s="38">
        <f t="shared" si="47"/>
        <v>0</v>
      </c>
      <c r="R50" s="38">
        <f t="shared" si="48"/>
        <v>1710000</v>
      </c>
      <c r="S50" s="38">
        <f t="shared" si="13"/>
        <v>0</v>
      </c>
      <c r="T50" s="39">
        <f t="shared" si="14"/>
        <v>0</v>
      </c>
      <c r="U50" s="38">
        <f t="shared" si="58"/>
        <v>0</v>
      </c>
      <c r="V50" s="3">
        <f t="shared" si="59"/>
        <v>0</v>
      </c>
      <c r="W50" s="3">
        <f t="shared" si="60"/>
        <v>0</v>
      </c>
      <c r="X50" s="3">
        <f t="shared" si="62"/>
        <v>1762.4821619515176</v>
      </c>
      <c r="Y50" s="3">
        <f t="shared" si="63"/>
        <v>881.24108097575879</v>
      </c>
      <c r="Z50" s="3">
        <f t="shared" si="51"/>
        <v>82080881.24108097</v>
      </c>
      <c r="AA50" s="3">
        <f t="shared" si="52"/>
        <v>190.30783796944641</v>
      </c>
      <c r="AB50" s="3">
        <f t="shared" si="53"/>
        <v>35.249643239030348</v>
      </c>
      <c r="AC50" s="3">
        <f t="shared" si="54"/>
        <v>7.0499286478060696</v>
      </c>
    </row>
    <row r="51" spans="1:29" x14ac:dyDescent="0.55000000000000004">
      <c r="A51" s="33"/>
      <c r="E51">
        <v>49</v>
      </c>
      <c r="F51">
        <f t="shared" si="39"/>
        <v>145.5</v>
      </c>
      <c r="G51" s="15">
        <f t="shared" si="57"/>
        <v>0</v>
      </c>
      <c r="H51" s="14">
        <f t="shared" si="40"/>
        <v>0</v>
      </c>
      <c r="I51" s="14">
        <f t="shared" si="61"/>
        <v>0.99996907397439516</v>
      </c>
      <c r="J51" s="14">
        <f t="shared" si="41"/>
        <v>0</v>
      </c>
      <c r="K51" s="14" t="str">
        <f t="shared" si="42"/>
        <v>Eliminated</v>
      </c>
      <c r="L51" s="14">
        <f t="shared" si="43"/>
        <v>0</v>
      </c>
      <c r="M51" s="14">
        <f t="shared" si="44"/>
        <v>3.0920739683359955E-5</v>
      </c>
      <c r="N51" s="3">
        <f t="shared" si="45"/>
        <v>0</v>
      </c>
      <c r="O51" s="3">
        <f t="shared" si="46"/>
        <v>0</v>
      </c>
      <c r="P51" s="38">
        <f t="shared" si="11"/>
        <v>0</v>
      </c>
      <c r="Q51" s="38">
        <f t="shared" si="47"/>
        <v>0</v>
      </c>
      <c r="R51" s="38">
        <f t="shared" si="48"/>
        <v>1710000</v>
      </c>
      <c r="S51" s="38">
        <f t="shared" si="13"/>
        <v>0</v>
      </c>
      <c r="T51" s="39">
        <f t="shared" si="14"/>
        <v>0</v>
      </c>
      <c r="U51" s="38">
        <f t="shared" si="58"/>
        <v>0</v>
      </c>
      <c r="V51" s="3">
        <f t="shared" si="59"/>
        <v>0</v>
      </c>
      <c r="W51" s="3">
        <f t="shared" si="60"/>
        <v>0</v>
      </c>
      <c r="X51" s="3">
        <f t="shared" si="62"/>
        <v>1762.4821619515176</v>
      </c>
      <c r="Y51" s="3">
        <f t="shared" si="63"/>
        <v>881.24108097575879</v>
      </c>
      <c r="Z51" s="3">
        <f t="shared" si="51"/>
        <v>83790881.24108097</v>
      </c>
      <c r="AA51" s="3">
        <f t="shared" si="52"/>
        <v>190.30783796944641</v>
      </c>
      <c r="AB51" s="3">
        <f t="shared" si="53"/>
        <v>35.249643239030348</v>
      </c>
      <c r="AC51" s="3">
        <f t="shared" si="54"/>
        <v>7.0499286478060696</v>
      </c>
    </row>
    <row r="52" spans="1:29" x14ac:dyDescent="0.55000000000000004">
      <c r="A52" s="33"/>
      <c r="E52">
        <v>50</v>
      </c>
      <c r="F52">
        <f t="shared" si="39"/>
        <v>148.5</v>
      </c>
      <c r="G52" s="15">
        <f t="shared" si="57"/>
        <v>0</v>
      </c>
      <c r="H52" s="14">
        <f t="shared" si="40"/>
        <v>0</v>
      </c>
      <c r="I52" s="14">
        <f t="shared" si="61"/>
        <v>0.99996907397439516</v>
      </c>
      <c r="J52" s="14">
        <f t="shared" si="41"/>
        <v>0</v>
      </c>
      <c r="K52" s="14" t="str">
        <f t="shared" si="42"/>
        <v>Eliminated</v>
      </c>
      <c r="L52" s="14">
        <f t="shared" si="43"/>
        <v>0</v>
      </c>
      <c r="M52" s="14">
        <f t="shared" si="44"/>
        <v>3.0920739683359955E-5</v>
      </c>
      <c r="N52" s="3">
        <f t="shared" si="45"/>
        <v>0</v>
      </c>
      <c r="O52" s="3">
        <f t="shared" si="46"/>
        <v>0</v>
      </c>
      <c r="P52" s="38">
        <f t="shared" si="11"/>
        <v>0</v>
      </c>
      <c r="Q52" s="38">
        <f t="shared" si="47"/>
        <v>0</v>
      </c>
      <c r="R52" s="38">
        <f t="shared" si="48"/>
        <v>1710000</v>
      </c>
      <c r="S52" s="38">
        <f t="shared" si="13"/>
        <v>0</v>
      </c>
      <c r="T52" s="39">
        <f t="shared" si="14"/>
        <v>0</v>
      </c>
      <c r="U52" s="38">
        <f t="shared" si="58"/>
        <v>0</v>
      </c>
      <c r="V52" s="3">
        <f t="shared" si="59"/>
        <v>0</v>
      </c>
      <c r="W52" s="3">
        <f t="shared" si="60"/>
        <v>0</v>
      </c>
      <c r="X52" s="3">
        <f t="shared" si="62"/>
        <v>1762.4821619515176</v>
      </c>
      <c r="Y52" s="3">
        <f t="shared" si="63"/>
        <v>881.24108097575879</v>
      </c>
      <c r="Z52" s="3">
        <f t="shared" si="51"/>
        <v>85500881.24108097</v>
      </c>
      <c r="AA52" s="3">
        <f t="shared" si="52"/>
        <v>190.30783796944641</v>
      </c>
      <c r="AB52" s="3">
        <f t="shared" si="53"/>
        <v>35.249643239030348</v>
      </c>
      <c r="AC52" s="3">
        <f t="shared" si="54"/>
        <v>7.0499286478060696</v>
      </c>
    </row>
    <row r="53" spans="1:29" x14ac:dyDescent="0.55000000000000004">
      <c r="A53" s="33"/>
      <c r="E53" s="21" t="s">
        <v>26</v>
      </c>
      <c r="F53" s="21"/>
      <c r="G53" s="21"/>
      <c r="H53" s="21"/>
      <c r="I53" s="16">
        <f>I52</f>
        <v>0.99996907397439516</v>
      </c>
      <c r="J53" s="16">
        <f>J52</f>
        <v>0</v>
      </c>
      <c r="K53" s="16" t="str">
        <f>K52</f>
        <v>Eliminated</v>
      </c>
      <c r="L53" s="16">
        <f>L52</f>
        <v>0</v>
      </c>
      <c r="M53" s="16">
        <f>M52</f>
        <v>3.0920739683359955E-5</v>
      </c>
      <c r="N53" s="12">
        <f t="shared" ref="N53:S53" si="64">SUM(N3:N52)</f>
        <v>1762.4821619515176</v>
      </c>
      <c r="O53" s="12">
        <f t="shared" si="64"/>
        <v>881.24108097575879</v>
      </c>
      <c r="P53" s="12">
        <f t="shared" si="64"/>
        <v>176.24821619515174</v>
      </c>
      <c r="Q53" s="12">
        <f t="shared" si="64"/>
        <v>881.24108097575879</v>
      </c>
      <c r="R53" s="12">
        <f t="shared" si="64"/>
        <v>85500881.24108097</v>
      </c>
      <c r="S53" s="12">
        <f t="shared" si="64"/>
        <v>190.30783796944641</v>
      </c>
      <c r="T53" s="12"/>
      <c r="U53" s="12">
        <f>SUM(U3:U52)</f>
        <v>35.249643239030348</v>
      </c>
      <c r="V53" s="12">
        <f>SUM(V3:V52)</f>
        <v>0</v>
      </c>
      <c r="W53" s="12">
        <f>SUM(W3:W52)</f>
        <v>7.0499286478060696</v>
      </c>
      <c r="X53" s="12">
        <f t="shared" ref="X53:AB53" si="65">X52</f>
        <v>1762.4821619515176</v>
      </c>
      <c r="Y53" s="12">
        <f t="shared" si="65"/>
        <v>881.24108097575879</v>
      </c>
      <c r="Z53" s="12">
        <f t="shared" si="65"/>
        <v>85500881.24108097</v>
      </c>
      <c r="AA53" s="12">
        <f t="shared" si="65"/>
        <v>190.30783796944641</v>
      </c>
      <c r="AB53" s="12">
        <f t="shared" si="65"/>
        <v>35.249643239030348</v>
      </c>
      <c r="AC53" s="12">
        <f>AC52</f>
        <v>7.0499286478060696</v>
      </c>
    </row>
    <row r="54" spans="1:29" x14ac:dyDescent="0.55000000000000004">
      <c r="A54" s="33"/>
      <c r="G54" s="15"/>
      <c r="H54" s="14"/>
      <c r="I54" s="14"/>
      <c r="J54" s="14"/>
      <c r="K54" s="14"/>
      <c r="L54" s="14"/>
      <c r="M54" s="14"/>
      <c r="T54" s="2"/>
      <c r="V54" s="3">
        <f>U53/(U53-V53)</f>
        <v>1</v>
      </c>
    </row>
    <row r="55" spans="1:29" x14ac:dyDescent="0.55000000000000004">
      <c r="A55" s="33"/>
    </row>
    <row r="56" spans="1:29" x14ac:dyDescent="0.55000000000000004">
      <c r="A56" s="33"/>
    </row>
    <row r="57" spans="1:29" x14ac:dyDescent="0.55000000000000004">
      <c r="A57" s="33"/>
    </row>
    <row r="58" spans="1:29" x14ac:dyDescent="0.55000000000000004">
      <c r="A58" s="33"/>
      <c r="G58" s="15"/>
      <c r="H58" s="14"/>
      <c r="I58" s="14"/>
      <c r="J58" s="14"/>
      <c r="K58" s="14"/>
      <c r="L58" s="14"/>
      <c r="M58" s="14"/>
      <c r="T58" s="2"/>
    </row>
    <row r="59" spans="1:29" x14ac:dyDescent="0.55000000000000004">
      <c r="A59" s="33"/>
    </row>
    <row r="60" spans="1:29" x14ac:dyDescent="0.55000000000000004">
      <c r="A60" s="36" t="s">
        <v>37</v>
      </c>
    </row>
    <row r="61" spans="1:29" x14ac:dyDescent="0.55000000000000004">
      <c r="A61" s="33" t="s">
        <v>38</v>
      </c>
    </row>
    <row r="62" spans="1:29" x14ac:dyDescent="0.55000000000000004">
      <c r="A62" s="33" t="s">
        <v>39</v>
      </c>
    </row>
    <row r="63" spans="1:29" x14ac:dyDescent="0.55000000000000004">
      <c r="A63" s="33" t="s">
        <v>45</v>
      </c>
    </row>
    <row r="64" spans="1:29" x14ac:dyDescent="0.55000000000000004">
      <c r="A64" s="33" t="s">
        <v>42</v>
      </c>
    </row>
    <row r="65" spans="1:1" x14ac:dyDescent="0.55000000000000004">
      <c r="A65" s="33" t="s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C333A-C4F1-4DD2-9829-C37DAD3A5F60}">
  <dimension ref="A1:AO65"/>
  <sheetViews>
    <sheetView topLeftCell="J1" zoomScale="91" zoomScaleNormal="91" workbookViewId="0">
      <selection activeCell="P2" sqref="P2:U52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7" width="10.41796875" customWidth="1"/>
    <col min="8" max="10" width="12.9453125" customWidth="1"/>
    <col min="11" max="11" width="22.62890625" customWidth="1"/>
    <col min="12" max="12" width="15.05078125" customWidth="1"/>
    <col min="13" max="13" width="15.83984375" customWidth="1"/>
    <col min="14" max="14" width="12.1015625" style="3" customWidth="1"/>
    <col min="15" max="16" width="13.7890625" style="3" customWidth="1"/>
    <col min="17" max="17" width="13.3671875" style="3" customWidth="1"/>
    <col min="18" max="18" width="12.578125" style="3" customWidth="1"/>
    <col min="19" max="19" width="12.47265625" style="3" customWidth="1"/>
    <col min="20" max="20" width="14.3671875" style="3" customWidth="1"/>
    <col min="21" max="23" width="10.578125" style="3" customWidth="1"/>
    <col min="24" max="26" width="16.05078125" style="3" customWidth="1"/>
    <col min="27" max="29" width="15.83984375" style="3" customWidth="1"/>
  </cols>
  <sheetData>
    <row r="1" spans="1:41" x14ac:dyDescent="0.55000000000000004">
      <c r="A1" s="27" t="s">
        <v>50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41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30</v>
      </c>
      <c r="H2" s="4" t="s">
        <v>32</v>
      </c>
      <c r="I2" s="6" t="s">
        <v>36</v>
      </c>
      <c r="J2" s="6" t="s">
        <v>25</v>
      </c>
      <c r="K2" s="6" t="s">
        <v>41</v>
      </c>
      <c r="L2" s="6" t="s">
        <v>28</v>
      </c>
      <c r="M2" s="6" t="s">
        <v>40</v>
      </c>
      <c r="N2" s="5" t="s">
        <v>9</v>
      </c>
      <c r="O2" s="5" t="s">
        <v>10</v>
      </c>
      <c r="P2" s="37" t="s">
        <v>66</v>
      </c>
      <c r="Q2" s="37" t="s">
        <v>11</v>
      </c>
      <c r="R2" s="37" t="s">
        <v>17</v>
      </c>
      <c r="S2" s="37" t="s">
        <v>12</v>
      </c>
      <c r="T2" s="37" t="s">
        <v>16</v>
      </c>
      <c r="U2" s="37" t="s">
        <v>13</v>
      </c>
      <c r="V2" s="5" t="s">
        <v>19</v>
      </c>
      <c r="W2" s="5" t="s">
        <v>21</v>
      </c>
      <c r="X2" s="5" t="s">
        <v>14</v>
      </c>
      <c r="Y2" s="5" t="s">
        <v>23</v>
      </c>
      <c r="Z2" s="5" t="s">
        <v>43</v>
      </c>
      <c r="AA2" s="5" t="s">
        <v>15</v>
      </c>
      <c r="AB2" s="5" t="s">
        <v>24</v>
      </c>
      <c r="AC2" s="5" t="s">
        <v>22</v>
      </c>
      <c r="AH2"/>
      <c r="AI2"/>
      <c r="AJ2"/>
      <c r="AK2"/>
      <c r="AL2"/>
      <c r="AM2"/>
      <c r="AN2"/>
      <c r="AO2"/>
    </row>
    <row r="3" spans="1:41" x14ac:dyDescent="0.55000000000000004">
      <c r="A3" t="s">
        <v>2</v>
      </c>
      <c r="C3" s="7">
        <v>4</v>
      </c>
      <c r="E3">
        <v>1</v>
      </c>
      <c r="F3">
        <f>(E3-0.5)*$C$4</f>
        <v>1.5</v>
      </c>
      <c r="G3" s="15">
        <f t="shared" ref="G3:G34" si="0">IF(F3&lt;$C$10,IF(F3&lt;$C$9,$C$8*$C$4*$C$3,$C$8*$C$4*$C$3*(1-$C$19)),IF(F3&lt;$C$9,$C$8*$C$4*$C$23,$C$8*$C$4*$C$23*(1-$C$19)))</f>
        <v>60</v>
      </c>
      <c r="H3" s="14">
        <f>G3/$D$6</f>
        <v>1.0526315789473683E-6</v>
      </c>
      <c r="I3" s="14">
        <f>1-$H$3</f>
        <v>0.9999989473684211</v>
      </c>
      <c r="J3" s="14">
        <f>1-I3</f>
        <v>1.0526315789016749E-6</v>
      </c>
      <c r="K3" s="14" t="str">
        <f>IF(J3*$D$6&lt;0.1,"Eliminated",IF(J3*$D$6&lt;1,"Possibly eliminated",IF(J3*$D$6&lt;10,"Approaching elimination", "Epidemic ongoing")))</f>
        <v>Epidemic ongoing</v>
      </c>
      <c r="L3" s="14">
        <f t="shared" ref="L3:L10" si="1">J3*T3</f>
        <v>1.1368258543447119E-7</v>
      </c>
      <c r="M3" s="14">
        <v>0</v>
      </c>
      <c r="N3" s="3">
        <f t="shared" ref="N3:N10" si="2">J3*$D$6</f>
        <v>59.99999999739547</v>
      </c>
      <c r="O3" s="3">
        <f t="shared" ref="O3:O10" si="3">N3*(1-$C$5)</f>
        <v>29.999999998697735</v>
      </c>
      <c r="P3" s="38">
        <f>O3*$C$13</f>
        <v>5.999999999739547</v>
      </c>
      <c r="Q3" s="38">
        <f t="shared" ref="Q3:Q10" si="4">N3*$C$5</f>
        <v>29.999999998697735</v>
      </c>
      <c r="R3" s="38">
        <f>($D$6*$C$7*$C$4)+O3</f>
        <v>1710029.9999999986</v>
      </c>
      <c r="S3" s="38">
        <f>IF(($D$18*$C$4)&gt;P3,P3+((($D$18*$C$4)-P3)*(O3-P3)/R3),$D$18*$C$4)</f>
        <v>6.4799073697648586</v>
      </c>
      <c r="T3" s="39">
        <f>IF(N3&gt;0.1,S3/N3,0)</f>
        <v>0.10799845616743572</v>
      </c>
      <c r="U3" s="38">
        <f t="shared" ref="U3:U34" si="5">O3*$C$14</f>
        <v>1.1999999999479094</v>
      </c>
      <c r="V3" s="3">
        <f t="shared" ref="V3:V34" si="6">IF(U3&gt;($C$6*1000000*$C$15),U3-($C$6*1000000*$C$15),0)</f>
        <v>0</v>
      </c>
      <c r="W3" s="3">
        <f t="shared" ref="W3:W34" si="7">((U3-V3)*$C$16)+(V3*$C$17)</f>
        <v>0.23999999998958188</v>
      </c>
      <c r="X3" s="3">
        <f>N3</f>
        <v>59.99999999739547</v>
      </c>
      <c r="Y3" s="3">
        <f>O3</f>
        <v>29.999999998697735</v>
      </c>
      <c r="Z3" s="3">
        <f>R3</f>
        <v>1710029.9999999986</v>
      </c>
      <c r="AA3" s="3">
        <f>S3</f>
        <v>6.4799073697648586</v>
      </c>
      <c r="AB3" s="3">
        <f>U3</f>
        <v>1.1999999999479094</v>
      </c>
      <c r="AC3" s="3">
        <f>W3</f>
        <v>0.23999999998958188</v>
      </c>
    </row>
    <row r="4" spans="1:41" x14ac:dyDescent="0.55000000000000004">
      <c r="A4" t="s">
        <v>4</v>
      </c>
      <c r="C4" s="8">
        <v>3</v>
      </c>
      <c r="E4">
        <v>2</v>
      </c>
      <c r="F4">
        <f>(E4-0.5)*$C$4</f>
        <v>4.5</v>
      </c>
      <c r="G4" s="15">
        <f t="shared" si="0"/>
        <v>0</v>
      </c>
      <c r="H4" s="14">
        <f t="shared" ref="H4:H10" si="8">G4/$D$6</f>
        <v>0</v>
      </c>
      <c r="I4" s="14">
        <f t="shared" ref="I4:I35" si="9">IF(AND(F3&gt;$C$10,F3&lt;$C$12),(I3-H3)*((1-J3+(L3*$C$20))^$C$23),(I3-H3)*((1-J3+(L3*$C$20))^$C$3))</f>
        <v>0.99999409348125545</v>
      </c>
      <c r="J4" s="14">
        <f>IF(K3="Eliminated",0,I3-I4)</f>
        <v>4.8538871656456095E-6</v>
      </c>
      <c r="K4" s="14" t="str">
        <f t="shared" ref="K4:K10" si="10">IF(J4*$D$6&lt;0.1,"Eliminated",IF(J4*$D$6&lt;1,"Possibly eliminated",IF(J4*$D$6&lt;10,"Approaching elimination", "Epidemic ongoing")))</f>
        <v>Epidemic ongoing</v>
      </c>
      <c r="L4" s="14">
        <f t="shared" si="1"/>
        <v>5.2418526169469545E-7</v>
      </c>
      <c r="M4" s="14">
        <f>M3+J3</f>
        <v>1.0526315789016749E-6</v>
      </c>
      <c r="N4" s="3">
        <f t="shared" si="2"/>
        <v>276.67156844179976</v>
      </c>
      <c r="O4" s="3">
        <f t="shared" si="3"/>
        <v>138.33578422089988</v>
      </c>
      <c r="P4" s="38">
        <f t="shared" ref="P4:P52" si="11">O4*$C$13</f>
        <v>27.667156844179978</v>
      </c>
      <c r="Q4" s="38">
        <f t="shared" si="4"/>
        <v>138.33578422089988</v>
      </c>
      <c r="R4" s="38">
        <f t="shared" ref="R4:R10" si="12">($D$6*$C$7*$C$4)+O4</f>
        <v>1710138.3357842208</v>
      </c>
      <c r="S4" s="38">
        <f t="shared" ref="S4:S52" si="13">IF(($D$18*$C$4)&gt;P4,P4+((($D$18*$C$4)-P4)*(O4-P4)/R4),$D$18*$C$4)</f>
        <v>29.878559916597645</v>
      </c>
      <c r="T4" s="39">
        <f t="shared" ref="T4:T52" si="14">IF(N4&gt;0.1,S4/N4,0)</f>
        <v>0.10799288154136032</v>
      </c>
      <c r="U4" s="38">
        <f t="shared" si="5"/>
        <v>5.5334313688359957</v>
      </c>
      <c r="V4" s="3">
        <f t="shared" si="6"/>
        <v>0</v>
      </c>
      <c r="W4" s="3">
        <f t="shared" si="7"/>
        <v>1.1066862737671992</v>
      </c>
      <c r="X4" s="3">
        <f t="shared" ref="X4:Y10" si="15">N4+X3</f>
        <v>336.67156843919525</v>
      </c>
      <c r="Y4" s="3">
        <f t="shared" si="15"/>
        <v>168.33578421959763</v>
      </c>
      <c r="Z4" s="3">
        <f>R4+Z3</f>
        <v>3420168.3357842192</v>
      </c>
      <c r="AA4" s="3">
        <f>AA3+S4</f>
        <v>36.358467286362504</v>
      </c>
      <c r="AB4" s="3">
        <f>AB3+U4</f>
        <v>6.7334313687839051</v>
      </c>
      <c r="AC4" s="3">
        <f>AC3+W4</f>
        <v>1.3466862737567811</v>
      </c>
    </row>
    <row r="5" spans="1:41" x14ac:dyDescent="0.55000000000000004">
      <c r="A5" t="s">
        <v>27</v>
      </c>
      <c r="C5" s="9">
        <v>0.5</v>
      </c>
      <c r="E5">
        <v>3</v>
      </c>
      <c r="F5">
        <f t="shared" ref="F5:F10" si="16">(E5-0.5)*$C$4</f>
        <v>7.5</v>
      </c>
      <c r="G5" s="15">
        <f t="shared" si="0"/>
        <v>0</v>
      </c>
      <c r="H5" s="14">
        <f t="shared" si="8"/>
        <v>0</v>
      </c>
      <c r="I5" s="14">
        <f t="shared" si="9"/>
        <v>0.99997656521828426</v>
      </c>
      <c r="J5" s="14">
        <f t="shared" ref="J5:J10" si="17">IF(K4="Eliminated",0,I4-I5)</f>
        <v>1.7528262971189257E-5</v>
      </c>
      <c r="K5" s="14" t="str">
        <f t="shared" si="10"/>
        <v>Epidemic ongoing</v>
      </c>
      <c r="L5" s="14">
        <f t="shared" si="1"/>
        <v>1.892601913821948E-6</v>
      </c>
      <c r="M5" s="14">
        <f t="shared" ref="M5:M10" si="18">M4+J4</f>
        <v>5.9065187445472844E-6</v>
      </c>
      <c r="N5" s="3">
        <f t="shared" si="2"/>
        <v>999.11098935778762</v>
      </c>
      <c r="O5" s="3">
        <f t="shared" si="3"/>
        <v>499.55549467889381</v>
      </c>
      <c r="P5" s="38">
        <f t="shared" si="11"/>
        <v>99.911098935778767</v>
      </c>
      <c r="Q5" s="38">
        <f t="shared" si="4"/>
        <v>499.55549467889381</v>
      </c>
      <c r="R5" s="38">
        <f t="shared" si="12"/>
        <v>1710499.5554946789</v>
      </c>
      <c r="S5" s="38">
        <f t="shared" si="13"/>
        <v>107.87830908785104</v>
      </c>
      <c r="T5" s="39">
        <f t="shared" si="14"/>
        <v>0.10797429938909336</v>
      </c>
      <c r="U5" s="38">
        <f t="shared" si="5"/>
        <v>19.982219787155753</v>
      </c>
      <c r="V5" s="3">
        <f t="shared" si="6"/>
        <v>0</v>
      </c>
      <c r="W5" s="3">
        <f t="shared" si="7"/>
        <v>3.9964439574311506</v>
      </c>
      <c r="X5" s="3">
        <f t="shared" si="15"/>
        <v>1335.7825577969829</v>
      </c>
      <c r="Y5" s="3">
        <f t="shared" si="15"/>
        <v>667.89127889849146</v>
      </c>
      <c r="Z5" s="3">
        <f t="shared" ref="Z5:Z10" si="19">R5+Z4</f>
        <v>5130667.8912788983</v>
      </c>
      <c r="AA5" s="3">
        <f t="shared" ref="AA5:AA10" si="20">AA4+S5</f>
        <v>144.23677637421355</v>
      </c>
      <c r="AB5" s="3">
        <f t="shared" ref="AB5:AB10" si="21">AB4+U5</f>
        <v>26.715651155939657</v>
      </c>
      <c r="AC5" s="3">
        <f t="shared" ref="AC5:AC10" si="22">AC4+W5</f>
        <v>5.3431302311879314</v>
      </c>
    </row>
    <row r="6" spans="1:41" x14ac:dyDescent="0.55000000000000004">
      <c r="A6" t="s">
        <v>5</v>
      </c>
      <c r="C6" s="8">
        <v>57</v>
      </c>
      <c r="D6" s="3">
        <f>C6*1000000</f>
        <v>57000000</v>
      </c>
      <c r="E6">
        <v>4</v>
      </c>
      <c r="F6">
        <f t="shared" si="16"/>
        <v>10.5</v>
      </c>
      <c r="G6" s="15">
        <f t="shared" si="0"/>
        <v>0</v>
      </c>
      <c r="H6" s="14">
        <f t="shared" si="8"/>
        <v>0</v>
      </c>
      <c r="I6" s="14">
        <f t="shared" si="9"/>
        <v>0.99997428013773737</v>
      </c>
      <c r="J6" s="14">
        <f t="shared" si="17"/>
        <v>2.2850805468932478E-6</v>
      </c>
      <c r="K6" s="14" t="str">
        <f t="shared" si="10"/>
        <v>Epidemic ongoing</v>
      </c>
      <c r="L6" s="14">
        <f t="shared" si="1"/>
        <v>2.467810410195698E-7</v>
      </c>
      <c r="M6" s="14">
        <f t="shared" si="18"/>
        <v>2.3434781715736541E-5</v>
      </c>
      <c r="N6" s="3">
        <f t="shared" si="2"/>
        <v>130.24959117291513</v>
      </c>
      <c r="O6" s="3">
        <f t="shared" si="3"/>
        <v>65.124795586457566</v>
      </c>
      <c r="P6" s="38">
        <f t="shared" si="11"/>
        <v>13.024959117291514</v>
      </c>
      <c r="Q6" s="38">
        <f t="shared" si="4"/>
        <v>65.124795586457566</v>
      </c>
      <c r="R6" s="38">
        <f t="shared" si="12"/>
        <v>1710065.1247955866</v>
      </c>
      <c r="S6" s="38">
        <f t="shared" si="13"/>
        <v>14.066519338115478</v>
      </c>
      <c r="T6" s="39">
        <f t="shared" si="14"/>
        <v>0.10799664867616532</v>
      </c>
      <c r="U6" s="38">
        <f t="shared" si="5"/>
        <v>2.6049918234583025</v>
      </c>
      <c r="V6" s="3">
        <f t="shared" si="6"/>
        <v>0</v>
      </c>
      <c r="W6" s="3">
        <f t="shared" si="7"/>
        <v>0.5209983646916605</v>
      </c>
      <c r="X6" s="3">
        <f t="shared" si="15"/>
        <v>1466.0321489698981</v>
      </c>
      <c r="Y6" s="3">
        <f t="shared" si="15"/>
        <v>733.01607448494906</v>
      </c>
      <c r="Z6" s="3">
        <f t="shared" si="19"/>
        <v>6840733.0160744851</v>
      </c>
      <c r="AA6" s="3">
        <f t="shared" si="20"/>
        <v>158.30329571232903</v>
      </c>
      <c r="AB6" s="3">
        <f t="shared" si="21"/>
        <v>29.320642979397959</v>
      </c>
      <c r="AC6" s="3">
        <f t="shared" si="22"/>
        <v>5.8641285958795919</v>
      </c>
    </row>
    <row r="7" spans="1:41" x14ac:dyDescent="0.55000000000000004">
      <c r="A7" t="s">
        <v>18</v>
      </c>
      <c r="C7" s="10">
        <v>0.01</v>
      </c>
      <c r="D7" s="3">
        <f>C7*D6</f>
        <v>570000</v>
      </c>
      <c r="E7">
        <v>5</v>
      </c>
      <c r="F7">
        <f t="shared" si="16"/>
        <v>13.5</v>
      </c>
      <c r="G7" s="15">
        <f t="shared" si="0"/>
        <v>0</v>
      </c>
      <c r="H7" s="14">
        <f t="shared" si="8"/>
        <v>0</v>
      </c>
      <c r="I7" s="14">
        <f t="shared" si="9"/>
        <v>0.9999739822511694</v>
      </c>
      <c r="J7" s="14">
        <f t="shared" si="17"/>
        <v>2.9788656796814195E-7</v>
      </c>
      <c r="K7" s="14" t="str">
        <f t="shared" si="10"/>
        <v>Epidemic ongoing</v>
      </c>
      <c r="L7" s="14">
        <f t="shared" si="1"/>
        <v>3.2171619194474661E-8</v>
      </c>
      <c r="M7" s="14">
        <f t="shared" si="18"/>
        <v>2.5719862262629789E-5</v>
      </c>
      <c r="N7" s="3">
        <f t="shared" si="2"/>
        <v>16.979534374184091</v>
      </c>
      <c r="O7" s="3">
        <f t="shared" si="3"/>
        <v>8.4897671870920455</v>
      </c>
      <c r="P7" s="38">
        <f t="shared" si="11"/>
        <v>1.6979534374184091</v>
      </c>
      <c r="Q7" s="38">
        <f t="shared" si="4"/>
        <v>8.4897671870920455</v>
      </c>
      <c r="R7" s="38">
        <f t="shared" si="12"/>
        <v>1710008.489767187</v>
      </c>
      <c r="S7" s="38">
        <f t="shared" si="13"/>
        <v>1.8337822940850557</v>
      </c>
      <c r="T7" s="39">
        <f t="shared" si="14"/>
        <v>0.10799956310186942</v>
      </c>
      <c r="U7" s="38">
        <f t="shared" si="5"/>
        <v>0.33959068748368182</v>
      </c>
      <c r="V7" s="3">
        <f t="shared" si="6"/>
        <v>0</v>
      </c>
      <c r="W7" s="3">
        <f t="shared" si="7"/>
        <v>6.7918137496736364E-2</v>
      </c>
      <c r="X7" s="3">
        <f t="shared" si="15"/>
        <v>1483.0116833440823</v>
      </c>
      <c r="Y7" s="3">
        <f t="shared" si="15"/>
        <v>741.50584167204113</v>
      </c>
      <c r="Z7" s="3">
        <f t="shared" si="19"/>
        <v>8550741.5058416724</v>
      </c>
      <c r="AA7" s="3">
        <f t="shared" si="20"/>
        <v>160.1370780064141</v>
      </c>
      <c r="AB7" s="3">
        <f t="shared" si="21"/>
        <v>29.660233666881641</v>
      </c>
      <c r="AC7" s="3">
        <f t="shared" si="22"/>
        <v>5.9320467333763283</v>
      </c>
    </row>
    <row r="8" spans="1:41" x14ac:dyDescent="0.55000000000000004">
      <c r="A8" s="33" t="s">
        <v>34</v>
      </c>
      <c r="C8" s="8">
        <v>5</v>
      </c>
      <c r="D8" s="3"/>
      <c r="E8">
        <v>6</v>
      </c>
      <c r="F8">
        <f t="shared" si="16"/>
        <v>16.5</v>
      </c>
      <c r="G8" s="15">
        <f t="shared" si="0"/>
        <v>0</v>
      </c>
      <c r="H8" s="14">
        <f t="shared" si="8"/>
        <v>0</v>
      </c>
      <c r="I8" s="14">
        <f t="shared" si="9"/>
        <v>0.99997394341837853</v>
      </c>
      <c r="J8" s="14">
        <f t="shared" si="17"/>
        <v>3.8832790871801137E-8</v>
      </c>
      <c r="K8" s="14" t="str">
        <f t="shared" si="10"/>
        <v>Approaching elimination</v>
      </c>
      <c r="L8" s="14">
        <f t="shared" si="1"/>
        <v>4.1939392024436725E-9</v>
      </c>
      <c r="M8" s="14">
        <f t="shared" si="18"/>
        <v>2.6017748830597931E-5</v>
      </c>
      <c r="N8" s="3">
        <f t="shared" si="2"/>
        <v>2.2134690796926648</v>
      </c>
      <c r="O8" s="3">
        <f t="shared" si="3"/>
        <v>1.1067345398463324</v>
      </c>
      <c r="P8" s="38">
        <f t="shared" si="11"/>
        <v>0.22134690796926648</v>
      </c>
      <c r="Q8" s="38">
        <f t="shared" si="4"/>
        <v>1.1067345398463324</v>
      </c>
      <c r="R8" s="38">
        <f t="shared" si="12"/>
        <v>1710001.1067345398</v>
      </c>
      <c r="S8" s="38">
        <f t="shared" si="13"/>
        <v>0.23905453453928932</v>
      </c>
      <c r="T8" s="39">
        <f t="shared" si="14"/>
        <v>0.10799994304527692</v>
      </c>
      <c r="U8" s="38">
        <f t="shared" si="5"/>
        <v>4.4269381593853296E-2</v>
      </c>
      <c r="V8" s="3">
        <f t="shared" si="6"/>
        <v>0</v>
      </c>
      <c r="W8" s="3">
        <f t="shared" si="7"/>
        <v>8.8538763187706593E-3</v>
      </c>
      <c r="X8" s="3">
        <f t="shared" si="15"/>
        <v>1485.2251524237749</v>
      </c>
      <c r="Y8" s="3">
        <f t="shared" si="15"/>
        <v>742.61257621188747</v>
      </c>
      <c r="Z8" s="3">
        <f t="shared" si="19"/>
        <v>10260742.612576213</v>
      </c>
      <c r="AA8" s="3">
        <f t="shared" si="20"/>
        <v>160.37613254095339</v>
      </c>
      <c r="AB8" s="3">
        <f t="shared" si="21"/>
        <v>29.704503048475495</v>
      </c>
      <c r="AC8" s="3">
        <f t="shared" si="22"/>
        <v>5.9409006096950989</v>
      </c>
    </row>
    <row r="9" spans="1:41" x14ac:dyDescent="0.55000000000000004">
      <c r="A9" s="34" t="s">
        <v>29</v>
      </c>
      <c r="C9" s="8">
        <v>2</v>
      </c>
      <c r="D9" s="3"/>
      <c r="E9">
        <v>7</v>
      </c>
      <c r="F9">
        <f t="shared" si="16"/>
        <v>19.5</v>
      </c>
      <c r="G9" s="15">
        <f t="shared" si="0"/>
        <v>0</v>
      </c>
      <c r="H9" s="14">
        <f t="shared" si="8"/>
        <v>0</v>
      </c>
      <c r="I9" s="14">
        <f t="shared" si="9"/>
        <v>0.99997393835609971</v>
      </c>
      <c r="J9" s="14">
        <f t="shared" si="17"/>
        <v>5.062278818357413E-9</v>
      </c>
      <c r="K9" s="14" t="str">
        <f t="shared" si="10"/>
        <v>Possibly eliminated</v>
      </c>
      <c r="L9" s="14">
        <f t="shared" si="1"/>
        <v>5.4672607479682575E-10</v>
      </c>
      <c r="M9" s="14">
        <f t="shared" si="18"/>
        <v>2.6056581621469732E-5</v>
      </c>
      <c r="N9" s="3">
        <f t="shared" si="2"/>
        <v>0.28854989264637254</v>
      </c>
      <c r="O9" s="3">
        <f t="shared" si="3"/>
        <v>0.14427494632318627</v>
      </c>
      <c r="P9" s="38">
        <f t="shared" si="11"/>
        <v>2.8854989264637254E-2</v>
      </c>
      <c r="Q9" s="38">
        <f t="shared" si="4"/>
        <v>0.14427494632318627</v>
      </c>
      <c r="R9" s="38">
        <f t="shared" si="12"/>
        <v>1710000.1442749463</v>
      </c>
      <c r="S9" s="38">
        <f t="shared" si="13"/>
        <v>3.1163386263419069E-2</v>
      </c>
      <c r="T9" s="39">
        <f t="shared" si="14"/>
        <v>0.10799999257532503</v>
      </c>
      <c r="U9" s="38">
        <f t="shared" si="5"/>
        <v>5.7709978529274508E-3</v>
      </c>
      <c r="V9" s="3">
        <f t="shared" si="6"/>
        <v>0</v>
      </c>
      <c r="W9" s="3">
        <f t="shared" si="7"/>
        <v>1.1541995705854902E-3</v>
      </c>
      <c r="X9" s="3">
        <f t="shared" si="15"/>
        <v>1485.5137023164214</v>
      </c>
      <c r="Y9" s="3">
        <f t="shared" si="15"/>
        <v>742.75685115821068</v>
      </c>
      <c r="Z9" s="3">
        <f t="shared" si="19"/>
        <v>11970742.756851159</v>
      </c>
      <c r="AA9" s="3">
        <f t="shared" si="20"/>
        <v>160.40729592721681</v>
      </c>
      <c r="AB9" s="3">
        <f t="shared" si="21"/>
        <v>29.710274046328422</v>
      </c>
      <c r="AC9" s="3">
        <f t="shared" si="22"/>
        <v>5.9420548092656844</v>
      </c>
    </row>
    <row r="10" spans="1:41" x14ac:dyDescent="0.55000000000000004">
      <c r="A10" s="34" t="s">
        <v>3</v>
      </c>
      <c r="C10" s="8">
        <v>5</v>
      </c>
      <c r="D10" s="3"/>
      <c r="E10">
        <v>8</v>
      </c>
      <c r="F10">
        <f t="shared" si="16"/>
        <v>22.5</v>
      </c>
      <c r="G10" s="15">
        <f t="shared" si="0"/>
        <v>0</v>
      </c>
      <c r="H10" s="14">
        <f t="shared" si="8"/>
        <v>0</v>
      </c>
      <c r="I10" s="14">
        <f t="shared" si="9"/>
        <v>0.99997392007567498</v>
      </c>
      <c r="J10" s="14">
        <f t="shared" si="17"/>
        <v>1.8280424729510969E-8</v>
      </c>
      <c r="K10" s="14" t="str">
        <f t="shared" si="10"/>
        <v>Approaching elimination</v>
      </c>
      <c r="L10" s="14">
        <f t="shared" si="1"/>
        <v>1.9742853806655726E-9</v>
      </c>
      <c r="M10" s="14">
        <f t="shared" si="18"/>
        <v>2.606164390028809E-5</v>
      </c>
      <c r="N10" s="3">
        <f t="shared" si="2"/>
        <v>1.0419842095821252</v>
      </c>
      <c r="O10" s="3">
        <f t="shared" si="3"/>
        <v>0.52099210479106262</v>
      </c>
      <c r="P10" s="38">
        <f t="shared" si="11"/>
        <v>0.10419842095821252</v>
      </c>
      <c r="Q10" s="38">
        <f t="shared" si="4"/>
        <v>0.52099210479106262</v>
      </c>
      <c r="R10" s="38">
        <f t="shared" si="12"/>
        <v>1710000.5209921049</v>
      </c>
      <c r="S10" s="38">
        <f t="shared" si="13"/>
        <v>0.11253426669793763</v>
      </c>
      <c r="T10" s="39">
        <f t="shared" si="14"/>
        <v>0.10799997318871857</v>
      </c>
      <c r="U10" s="38">
        <f t="shared" si="5"/>
        <v>2.0839684191642505E-2</v>
      </c>
      <c r="V10" s="3">
        <f t="shared" si="6"/>
        <v>0</v>
      </c>
      <c r="W10" s="3">
        <f t="shared" si="7"/>
        <v>4.1679368383285009E-3</v>
      </c>
      <c r="X10" s="3">
        <f t="shared" si="15"/>
        <v>1486.5556865260035</v>
      </c>
      <c r="Y10" s="3">
        <f t="shared" si="15"/>
        <v>743.27784326300173</v>
      </c>
      <c r="Z10" s="3">
        <f t="shared" si="19"/>
        <v>13680743.277843263</v>
      </c>
      <c r="AA10" s="3">
        <f t="shared" si="20"/>
        <v>160.51983019391474</v>
      </c>
      <c r="AB10" s="3">
        <f t="shared" si="21"/>
        <v>29.731113730520065</v>
      </c>
      <c r="AC10" s="3">
        <f t="shared" si="22"/>
        <v>5.9462227461040129</v>
      </c>
    </row>
    <row r="11" spans="1:41" x14ac:dyDescent="0.55000000000000004">
      <c r="A11" s="34" t="s">
        <v>46</v>
      </c>
      <c r="C11" s="22">
        <v>12</v>
      </c>
      <c r="D11" s="3"/>
      <c r="E11">
        <v>9</v>
      </c>
      <c r="F11">
        <f t="shared" ref="F11:F12" si="23">(E11-0.5)*$C$4</f>
        <v>25.5</v>
      </c>
      <c r="G11" s="15">
        <f t="shared" si="0"/>
        <v>0</v>
      </c>
      <c r="H11" s="14">
        <f t="shared" ref="H11:H12" si="24">G11/$D$6</f>
        <v>0</v>
      </c>
      <c r="I11" s="14">
        <f t="shared" si="9"/>
        <v>0.99997385406312678</v>
      </c>
      <c r="J11" s="14">
        <f t="shared" ref="J11:J12" si="25">IF(K10="Eliminated",0,I10-I11)</f>
        <v>6.6012548205485189E-8</v>
      </c>
      <c r="K11" s="14" t="str">
        <f t="shared" ref="K11:K12" si="26">IF(J11*$D$6&lt;0.1,"Eliminated",IF(J11*$D$6&lt;1,"Possibly eliminated",IF(J11*$D$6&lt;10,"Approaching elimination", "Epidemic ongoing")))</f>
        <v>Approaching elimination</v>
      </c>
      <c r="L11" s="14">
        <f t="shared" ref="L11:L12" si="27">J11*T11</f>
        <v>7.1293488149698681E-9</v>
      </c>
      <c r="M11" s="14">
        <f t="shared" ref="M11:M12" si="28">M10+J10</f>
        <v>2.60799243250176E-5</v>
      </c>
      <c r="N11" s="3">
        <f t="shared" ref="N11:N12" si="29">J11*$D$6</f>
        <v>3.7627152477126558</v>
      </c>
      <c r="O11" s="3">
        <f t="shared" ref="O11:O12" si="30">N11*(1-$C$5)</f>
        <v>1.8813576238563279</v>
      </c>
      <c r="P11" s="38">
        <f t="shared" si="11"/>
        <v>0.37627152477126558</v>
      </c>
      <c r="Q11" s="38">
        <f t="shared" ref="Q11:Q12" si="31">N11*$C$5</f>
        <v>1.8813576238563279</v>
      </c>
      <c r="R11" s="38">
        <f t="shared" ref="R11:R12" si="32">($D$6*$C$7*$C$4)+O11</f>
        <v>1710001.881357624</v>
      </c>
      <c r="S11" s="38">
        <f t="shared" si="13"/>
        <v>0.40637288245328251</v>
      </c>
      <c r="T11" s="39">
        <f t="shared" si="14"/>
        <v>0.10799990318170248</v>
      </c>
      <c r="U11" s="38">
        <f t="shared" si="5"/>
        <v>7.5254304954253115E-2</v>
      </c>
      <c r="V11" s="3">
        <f t="shared" si="6"/>
        <v>0</v>
      </c>
      <c r="W11" s="3">
        <f t="shared" si="7"/>
        <v>1.5050860990850623E-2</v>
      </c>
      <c r="X11" s="3">
        <f t="shared" ref="X11:X12" si="33">N11+X10</f>
        <v>1490.318401773716</v>
      </c>
      <c r="Y11" s="3">
        <f t="shared" ref="Y11:Y12" si="34">O11+Y10</f>
        <v>745.159200886858</v>
      </c>
      <c r="Z11" s="3">
        <f t="shared" ref="Z11:Z12" si="35">R11+Z10</f>
        <v>15390745.159200886</v>
      </c>
      <c r="AA11" s="3">
        <f t="shared" ref="AA11:AA12" si="36">AA10+S11</f>
        <v>160.92620307636801</v>
      </c>
      <c r="AB11" s="3">
        <f t="shared" ref="AB11:AB12" si="37">AB10+U11</f>
        <v>29.806368035474318</v>
      </c>
      <c r="AC11" s="3">
        <f t="shared" ref="AC11:AC12" si="38">AC10+W11</f>
        <v>5.9612736070948635</v>
      </c>
    </row>
    <row r="12" spans="1:41" x14ac:dyDescent="0.55000000000000004">
      <c r="A12" s="34" t="s">
        <v>33</v>
      </c>
      <c r="C12" s="25">
        <f>C10+C11</f>
        <v>17</v>
      </c>
      <c r="D12" s="3"/>
      <c r="E12">
        <v>10</v>
      </c>
      <c r="F12">
        <f t="shared" si="23"/>
        <v>28.5</v>
      </c>
      <c r="G12" s="15">
        <f t="shared" si="0"/>
        <v>0</v>
      </c>
      <c r="H12" s="14">
        <f t="shared" si="24"/>
        <v>0</v>
      </c>
      <c r="I12" s="14">
        <f t="shared" si="9"/>
        <v>0.99997361568484389</v>
      </c>
      <c r="J12" s="14">
        <f t="shared" si="25"/>
        <v>2.3837828289074992E-7</v>
      </c>
      <c r="K12" s="14" t="str">
        <f t="shared" si="26"/>
        <v>Epidemic ongoing</v>
      </c>
      <c r="L12" s="14">
        <f t="shared" si="27"/>
        <v>2.574477121036367E-8</v>
      </c>
      <c r="M12" s="14">
        <f t="shared" si="28"/>
        <v>2.6145936873223086E-5</v>
      </c>
      <c r="N12" s="3">
        <f t="shared" si="29"/>
        <v>13.587562124772745</v>
      </c>
      <c r="O12" s="3">
        <f t="shared" si="30"/>
        <v>6.7937810623863726</v>
      </c>
      <c r="P12" s="38">
        <f t="shared" si="11"/>
        <v>1.3587562124772745</v>
      </c>
      <c r="Q12" s="38">
        <f t="shared" si="31"/>
        <v>6.7937810623863726</v>
      </c>
      <c r="R12" s="38">
        <f t="shared" si="32"/>
        <v>1710006.7937810624</v>
      </c>
      <c r="S12" s="38">
        <f t="shared" si="13"/>
        <v>1.4674519589907291</v>
      </c>
      <c r="T12" s="39">
        <f t="shared" si="14"/>
        <v>0.10799965037990747</v>
      </c>
      <c r="U12" s="38">
        <f t="shared" si="5"/>
        <v>0.2717512424954549</v>
      </c>
      <c r="V12" s="3">
        <f t="shared" si="6"/>
        <v>0</v>
      </c>
      <c r="W12" s="3">
        <f t="shared" si="7"/>
        <v>5.4350248499090981E-2</v>
      </c>
      <c r="X12" s="3">
        <f t="shared" si="33"/>
        <v>1503.9059638984888</v>
      </c>
      <c r="Y12" s="3">
        <f t="shared" si="34"/>
        <v>751.95298194924442</v>
      </c>
      <c r="Z12" s="3">
        <f t="shared" si="35"/>
        <v>17100751.952981949</v>
      </c>
      <c r="AA12" s="3">
        <f t="shared" si="36"/>
        <v>162.39365503535873</v>
      </c>
      <c r="AB12" s="3">
        <f t="shared" si="37"/>
        <v>30.078119277969773</v>
      </c>
      <c r="AC12" s="3">
        <f t="shared" si="38"/>
        <v>6.0156238555939545</v>
      </c>
    </row>
    <row r="13" spans="1:41" x14ac:dyDescent="0.55000000000000004">
      <c r="A13" s="34" t="s">
        <v>65</v>
      </c>
      <c r="C13" s="9">
        <v>0.2</v>
      </c>
      <c r="D13" s="3"/>
      <c r="E13">
        <v>11</v>
      </c>
      <c r="F13">
        <f t="shared" ref="F13:F52" si="39">(E13-0.5)*$C$4</f>
        <v>31.5</v>
      </c>
      <c r="G13" s="15">
        <f t="shared" si="0"/>
        <v>0</v>
      </c>
      <c r="H13" s="14">
        <f t="shared" ref="H13:H52" si="40">G13/$D$6</f>
        <v>0</v>
      </c>
      <c r="I13" s="14">
        <f t="shared" si="9"/>
        <v>0.99997275487587922</v>
      </c>
      <c r="J13" s="14">
        <f t="shared" ref="J13:J52" si="41">IF(K12="Eliminated",0,I12-I13)</f>
        <v>8.6080896466445012E-7</v>
      </c>
      <c r="K13" s="14" t="str">
        <f t="shared" ref="K13:K52" si="42">IF(J13*$D$6&lt;0.1,"Eliminated",IF(J13*$D$6&lt;1,"Possibly eliminated",IF(J13*$D$6&lt;10,"Approaching elimination", "Epidemic ongoing")))</f>
        <v>Epidemic ongoing</v>
      </c>
      <c r="L13" s="14">
        <f t="shared" ref="L13:L52" si="43">J13*T13</f>
        <v>9.296628141097766E-8</v>
      </c>
      <c r="M13" s="14">
        <f t="shared" ref="M13:M52" si="44">M12+J12</f>
        <v>2.6384315156113836E-5</v>
      </c>
      <c r="N13" s="3">
        <f t="shared" ref="N13:N52" si="45">J13*$D$6</f>
        <v>49.066110985873657</v>
      </c>
      <c r="O13" s="3">
        <f t="shared" ref="O13:O52" si="46">N13*(1-$C$5)</f>
        <v>24.533055492936828</v>
      </c>
      <c r="P13" s="38">
        <f t="shared" si="11"/>
        <v>4.9066110985873657</v>
      </c>
      <c r="Q13" s="38">
        <f t="shared" ref="Q13:Q52" si="47">N13*$C$5</f>
        <v>24.533055492936828</v>
      </c>
      <c r="R13" s="38">
        <f t="shared" ref="R13:R52" si="48">($D$6*$C$7*$C$4)+O13</f>
        <v>1710024.5330554929</v>
      </c>
      <c r="S13" s="38">
        <f t="shared" si="13"/>
        <v>5.2990780404257265</v>
      </c>
      <c r="T13" s="39">
        <f t="shared" si="14"/>
        <v>0.10799873749829804</v>
      </c>
      <c r="U13" s="38">
        <f t="shared" si="5"/>
        <v>0.98132221971747313</v>
      </c>
      <c r="V13" s="3">
        <f t="shared" si="6"/>
        <v>0</v>
      </c>
      <c r="W13" s="3">
        <f t="shared" si="7"/>
        <v>0.19626444394349463</v>
      </c>
      <c r="X13" s="3">
        <f t="shared" ref="X13:X22" si="49">N13+X12</f>
        <v>1552.9720748843624</v>
      </c>
      <c r="Y13" s="3">
        <f t="shared" ref="Y13:Y22" si="50">O13+Y12</f>
        <v>776.48603744218121</v>
      </c>
      <c r="Z13" s="3">
        <f t="shared" ref="Z13:Z52" si="51">R13+Z12</f>
        <v>18810776.486037441</v>
      </c>
      <c r="AA13" s="3">
        <f t="shared" ref="AA13:AA52" si="52">AA12+S13</f>
        <v>167.69273307578447</v>
      </c>
      <c r="AB13" s="3">
        <f t="shared" ref="AB13:AB52" si="53">AB12+U13</f>
        <v>31.059441497687246</v>
      </c>
      <c r="AC13" s="3">
        <f t="shared" ref="AC13:AC52" si="54">AC12+W13</f>
        <v>6.2118882995374491</v>
      </c>
    </row>
    <row r="14" spans="1:41" x14ac:dyDescent="0.55000000000000004">
      <c r="A14" s="34" t="s">
        <v>64</v>
      </c>
      <c r="C14" s="9">
        <v>0.04</v>
      </c>
      <c r="D14" s="3"/>
      <c r="E14">
        <v>12</v>
      </c>
      <c r="F14">
        <f t="shared" si="39"/>
        <v>34.5</v>
      </c>
      <c r="G14" s="15">
        <f t="shared" si="0"/>
        <v>0</v>
      </c>
      <c r="H14" s="14">
        <f t="shared" si="40"/>
        <v>0</v>
      </c>
      <c r="I14" s="14">
        <f t="shared" si="9"/>
        <v>0.99996964640695041</v>
      </c>
      <c r="J14" s="14">
        <f t="shared" si="41"/>
        <v>3.1084689288141121E-6</v>
      </c>
      <c r="K14" s="14" t="str">
        <f t="shared" si="42"/>
        <v>Epidemic ongoing</v>
      </c>
      <c r="L14" s="14">
        <f t="shared" si="43"/>
        <v>3.3570047326344243E-7</v>
      </c>
      <c r="M14" s="14">
        <f t="shared" si="44"/>
        <v>2.7245124120778286E-5</v>
      </c>
      <c r="N14" s="3">
        <f t="shared" si="45"/>
        <v>177.1827289424044</v>
      </c>
      <c r="O14" s="3">
        <f t="shared" si="46"/>
        <v>88.591364471202198</v>
      </c>
      <c r="P14" s="38">
        <f t="shared" si="11"/>
        <v>17.718272894240439</v>
      </c>
      <c r="Q14" s="38">
        <f t="shared" si="47"/>
        <v>88.591364471202198</v>
      </c>
      <c r="R14" s="38">
        <f t="shared" si="48"/>
        <v>1710088.5913644712</v>
      </c>
      <c r="S14" s="38">
        <f t="shared" si="13"/>
        <v>19.134926976016221</v>
      </c>
      <c r="T14" s="39">
        <f t="shared" si="14"/>
        <v>0.10799544114842188</v>
      </c>
      <c r="U14" s="38">
        <f t="shared" si="5"/>
        <v>3.5436545788480878</v>
      </c>
      <c r="V14" s="3">
        <f t="shared" si="6"/>
        <v>0</v>
      </c>
      <c r="W14" s="3">
        <f t="shared" si="7"/>
        <v>0.70873091576961755</v>
      </c>
      <c r="X14" s="3">
        <f t="shared" si="49"/>
        <v>1730.1548038267667</v>
      </c>
      <c r="Y14" s="3">
        <f t="shared" si="50"/>
        <v>865.07740191338337</v>
      </c>
      <c r="Z14" s="3">
        <f t="shared" si="51"/>
        <v>20520865.077401914</v>
      </c>
      <c r="AA14" s="3">
        <f t="shared" si="52"/>
        <v>186.82766005180071</v>
      </c>
      <c r="AB14" s="3">
        <f t="shared" si="53"/>
        <v>34.603096076535337</v>
      </c>
      <c r="AC14" s="3">
        <f t="shared" si="54"/>
        <v>6.9206192153070667</v>
      </c>
    </row>
    <row r="15" spans="1:41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39"/>
        <v>37.5</v>
      </c>
      <c r="G15" s="15">
        <f t="shared" si="0"/>
        <v>0</v>
      </c>
      <c r="H15" s="14">
        <f t="shared" si="40"/>
        <v>0</v>
      </c>
      <c r="I15" s="14">
        <f t="shared" si="9"/>
        <v>0.9999584214409204</v>
      </c>
      <c r="J15" s="14">
        <f t="shared" si="41"/>
        <v>1.1224966030010108E-5</v>
      </c>
      <c r="K15" s="14" t="str">
        <f t="shared" si="42"/>
        <v>Epidemic ongoing</v>
      </c>
      <c r="L15" s="14">
        <f t="shared" si="43"/>
        <v>1.2121115660093329E-6</v>
      </c>
      <c r="M15" s="14">
        <f t="shared" si="44"/>
        <v>3.0353593049592398E-5</v>
      </c>
      <c r="N15" s="3">
        <f t="shared" si="45"/>
        <v>639.82306371057621</v>
      </c>
      <c r="O15" s="3">
        <f t="shared" si="46"/>
        <v>319.9115318552881</v>
      </c>
      <c r="P15" s="38">
        <f t="shared" si="11"/>
        <v>63.982306371057625</v>
      </c>
      <c r="Q15" s="38">
        <f t="shared" si="47"/>
        <v>319.9115318552881</v>
      </c>
      <c r="R15" s="38">
        <f t="shared" si="48"/>
        <v>1710319.9115318554</v>
      </c>
      <c r="S15" s="38">
        <f t="shared" si="13"/>
        <v>69.090359262531976</v>
      </c>
      <c r="T15" s="39">
        <f t="shared" si="14"/>
        <v>0.10798353979590986</v>
      </c>
      <c r="U15" s="38">
        <f t="shared" si="5"/>
        <v>12.796461274211524</v>
      </c>
      <c r="V15" s="3">
        <f t="shared" si="6"/>
        <v>0</v>
      </c>
      <c r="W15" s="3">
        <f t="shared" si="7"/>
        <v>2.5592922548423047</v>
      </c>
      <c r="X15" s="3">
        <f t="shared" si="49"/>
        <v>2369.9778675373427</v>
      </c>
      <c r="Y15" s="3">
        <f t="shared" si="50"/>
        <v>1184.9889337686714</v>
      </c>
      <c r="Z15" s="3">
        <f t="shared" si="51"/>
        <v>22231184.988933768</v>
      </c>
      <c r="AA15" s="3">
        <f t="shared" si="52"/>
        <v>255.9180193143327</v>
      </c>
      <c r="AB15" s="3">
        <f t="shared" si="53"/>
        <v>47.399557350746861</v>
      </c>
      <c r="AC15" s="3">
        <f t="shared" si="54"/>
        <v>9.4799114701493714</v>
      </c>
    </row>
    <row r="16" spans="1:41" x14ac:dyDescent="0.55000000000000004">
      <c r="A16" s="34" t="s">
        <v>58</v>
      </c>
      <c r="C16" s="9">
        <v>0.2</v>
      </c>
      <c r="D16" s="3"/>
      <c r="E16">
        <v>14</v>
      </c>
      <c r="F16">
        <f t="shared" si="39"/>
        <v>40.5</v>
      </c>
      <c r="G16" s="15">
        <f t="shared" si="0"/>
        <v>0</v>
      </c>
      <c r="H16" s="14">
        <f t="shared" si="40"/>
        <v>0</v>
      </c>
      <c r="I16" s="14">
        <f t="shared" si="9"/>
        <v>0.99991788748004351</v>
      </c>
      <c r="J16" s="14">
        <f t="shared" si="41"/>
        <v>4.0533960876887321E-5</v>
      </c>
      <c r="K16" s="14" t="str">
        <f t="shared" si="42"/>
        <v>Epidemic ongoing</v>
      </c>
      <c r="L16" s="14">
        <f t="shared" si="43"/>
        <v>4.3752596652969638E-6</v>
      </c>
      <c r="M16" s="14">
        <f t="shared" si="44"/>
        <v>4.1578559079602506E-5</v>
      </c>
      <c r="N16" s="3">
        <f t="shared" si="45"/>
        <v>2310.4357699825773</v>
      </c>
      <c r="O16" s="3">
        <f t="shared" si="46"/>
        <v>1155.2178849912887</v>
      </c>
      <c r="P16" s="38">
        <f t="shared" si="11"/>
        <v>231.04357699825775</v>
      </c>
      <c r="Q16" s="38">
        <f t="shared" si="47"/>
        <v>1155.2178849912887</v>
      </c>
      <c r="R16" s="38">
        <f t="shared" si="48"/>
        <v>1711155.2178849913</v>
      </c>
      <c r="S16" s="38">
        <f t="shared" si="13"/>
        <v>249.38980092192696</v>
      </c>
      <c r="T16" s="39">
        <f t="shared" si="14"/>
        <v>0.10794059032587068</v>
      </c>
      <c r="U16" s="38">
        <f t="shared" si="5"/>
        <v>46.208715399651545</v>
      </c>
      <c r="V16" s="3">
        <f t="shared" si="6"/>
        <v>0</v>
      </c>
      <c r="W16" s="3">
        <f t="shared" si="7"/>
        <v>9.2417430799303091</v>
      </c>
      <c r="X16" s="3">
        <f t="shared" si="49"/>
        <v>4680.4136375199196</v>
      </c>
      <c r="Y16" s="3">
        <f t="shared" si="50"/>
        <v>2340.2068187599598</v>
      </c>
      <c r="Z16" s="3">
        <f t="shared" si="51"/>
        <v>23942340.206818759</v>
      </c>
      <c r="AA16" s="3">
        <f t="shared" si="52"/>
        <v>505.30782023625966</v>
      </c>
      <c r="AB16" s="3">
        <f t="shared" si="53"/>
        <v>93.608272750398413</v>
      </c>
      <c r="AC16" s="3">
        <f t="shared" si="54"/>
        <v>18.72165455007968</v>
      </c>
    </row>
    <row r="17" spans="1:29" x14ac:dyDescent="0.55000000000000004">
      <c r="A17" s="33" t="s">
        <v>57</v>
      </c>
      <c r="C17" s="9">
        <v>0.5</v>
      </c>
      <c r="D17" s="3"/>
      <c r="E17">
        <v>15</v>
      </c>
      <c r="F17">
        <f t="shared" si="39"/>
        <v>43.5</v>
      </c>
      <c r="G17" s="15">
        <f t="shared" si="0"/>
        <v>0</v>
      </c>
      <c r="H17" s="14">
        <f t="shared" si="40"/>
        <v>0</v>
      </c>
      <c r="I17" s="14">
        <f t="shared" si="9"/>
        <v>0.99977152262621194</v>
      </c>
      <c r="J17" s="14">
        <f t="shared" si="41"/>
        <v>1.4636485383157094E-4</v>
      </c>
      <c r="K17" s="14" t="str">
        <f t="shared" si="42"/>
        <v>Epidemic ongoing</v>
      </c>
      <c r="L17" s="14">
        <f t="shared" si="43"/>
        <v>1.5776060756843485E-5</v>
      </c>
      <c r="M17" s="14">
        <f t="shared" si="44"/>
        <v>8.2112519956489827E-5</v>
      </c>
      <c r="N17" s="3">
        <f t="shared" si="45"/>
        <v>8342.7966683995437</v>
      </c>
      <c r="O17" s="3">
        <f t="shared" si="46"/>
        <v>4171.3983341997719</v>
      </c>
      <c r="P17" s="38">
        <f t="shared" si="11"/>
        <v>834.27966683995442</v>
      </c>
      <c r="Q17" s="38">
        <f t="shared" si="47"/>
        <v>4171.3983341997719</v>
      </c>
      <c r="R17" s="38">
        <f t="shared" si="48"/>
        <v>1714171.3983341998</v>
      </c>
      <c r="S17" s="38">
        <f t="shared" si="13"/>
        <v>899.23546314007865</v>
      </c>
      <c r="T17" s="39">
        <f t="shared" si="14"/>
        <v>0.10778585393866313</v>
      </c>
      <c r="U17" s="38">
        <f t="shared" si="5"/>
        <v>166.85593336799087</v>
      </c>
      <c r="V17" s="3">
        <f t="shared" si="6"/>
        <v>52.855933367990872</v>
      </c>
      <c r="W17" s="3">
        <f t="shared" si="7"/>
        <v>49.227966683995433</v>
      </c>
      <c r="X17" s="3">
        <f t="shared" si="49"/>
        <v>13023.210305919463</v>
      </c>
      <c r="Y17" s="3">
        <f t="shared" si="50"/>
        <v>6511.6051529597316</v>
      </c>
      <c r="Z17" s="3">
        <f t="shared" si="51"/>
        <v>25656511.605152961</v>
      </c>
      <c r="AA17" s="3">
        <f t="shared" si="52"/>
        <v>1404.5432833763384</v>
      </c>
      <c r="AB17" s="3">
        <f t="shared" si="53"/>
        <v>260.46420611838926</v>
      </c>
      <c r="AC17" s="3">
        <f t="shared" si="54"/>
        <v>67.94962123407511</v>
      </c>
    </row>
    <row r="18" spans="1:29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39"/>
        <v>46.5</v>
      </c>
      <c r="G18" s="15">
        <f t="shared" si="0"/>
        <v>0</v>
      </c>
      <c r="H18" s="14">
        <f t="shared" si="40"/>
        <v>0</v>
      </c>
      <c r="I18" s="14">
        <f t="shared" si="9"/>
        <v>0.99924308259230143</v>
      </c>
      <c r="J18" s="14">
        <f t="shared" si="41"/>
        <v>5.2844003391050443E-4</v>
      </c>
      <c r="K18" s="14" t="str">
        <f t="shared" si="42"/>
        <v>Epidemic ongoing</v>
      </c>
      <c r="L18" s="14">
        <f t="shared" si="43"/>
        <v>5.6665534337367668E-5</v>
      </c>
      <c r="M18" s="14">
        <f t="shared" si="44"/>
        <v>2.2847737378806077E-4</v>
      </c>
      <c r="N18" s="3">
        <f t="shared" si="45"/>
        <v>30121.081932898753</v>
      </c>
      <c r="O18" s="3">
        <f t="shared" si="46"/>
        <v>15060.540966449376</v>
      </c>
      <c r="P18" s="38">
        <f t="shared" si="11"/>
        <v>3012.1081932898755</v>
      </c>
      <c r="Q18" s="38">
        <f t="shared" si="47"/>
        <v>15060.540966449376</v>
      </c>
      <c r="R18" s="38">
        <f t="shared" si="48"/>
        <v>1725060.5409664493</v>
      </c>
      <c r="S18" s="38">
        <f t="shared" si="13"/>
        <v>3229.9354572299571</v>
      </c>
      <c r="T18" s="39">
        <f t="shared" si="14"/>
        <v>0.10723172110568072</v>
      </c>
      <c r="U18" s="38">
        <f t="shared" si="5"/>
        <v>602.42163865797511</v>
      </c>
      <c r="V18" s="3">
        <f t="shared" si="6"/>
        <v>488.42163865797511</v>
      </c>
      <c r="W18" s="3">
        <f t="shared" si="7"/>
        <v>267.01081932898757</v>
      </c>
      <c r="X18" s="3">
        <f t="shared" si="49"/>
        <v>43144.29223881822</v>
      </c>
      <c r="Y18" s="3">
        <f t="shared" si="50"/>
        <v>21572.14611940911</v>
      </c>
      <c r="Z18" s="3">
        <f t="shared" si="51"/>
        <v>27381572.146119408</v>
      </c>
      <c r="AA18" s="3">
        <f t="shared" si="52"/>
        <v>4634.4787406062951</v>
      </c>
      <c r="AB18" s="3">
        <f t="shared" si="53"/>
        <v>862.88584477636437</v>
      </c>
      <c r="AC18" s="3">
        <f t="shared" si="54"/>
        <v>334.96044056306266</v>
      </c>
    </row>
    <row r="19" spans="1:29" x14ac:dyDescent="0.55000000000000004">
      <c r="A19" s="34" t="s">
        <v>60</v>
      </c>
      <c r="C19" s="9">
        <v>1</v>
      </c>
      <c r="D19" s="3"/>
      <c r="E19">
        <v>17</v>
      </c>
      <c r="F19">
        <f t="shared" si="39"/>
        <v>49.5</v>
      </c>
      <c r="G19" s="15">
        <f t="shared" si="0"/>
        <v>0</v>
      </c>
      <c r="H19" s="14">
        <f t="shared" si="40"/>
        <v>0</v>
      </c>
      <c r="I19" s="14">
        <f t="shared" si="9"/>
        <v>0.99733613014362044</v>
      </c>
      <c r="J19" s="14">
        <f t="shared" si="41"/>
        <v>1.9069524486809986E-3</v>
      </c>
      <c r="K19" s="14" t="str">
        <f t="shared" si="42"/>
        <v>Epidemic ongoing</v>
      </c>
      <c r="L19" s="14">
        <f t="shared" si="43"/>
        <v>2.0078166875662947E-4</v>
      </c>
      <c r="M19" s="14">
        <f t="shared" si="44"/>
        <v>7.5691740769856519E-4</v>
      </c>
      <c r="N19" s="3">
        <f t="shared" si="45"/>
        <v>108696.28957481692</v>
      </c>
      <c r="O19" s="3">
        <f t="shared" si="46"/>
        <v>54348.144787408462</v>
      </c>
      <c r="P19" s="38">
        <f t="shared" si="11"/>
        <v>10869.628957481693</v>
      </c>
      <c r="Q19" s="38">
        <f t="shared" si="47"/>
        <v>54348.144787408462</v>
      </c>
      <c r="R19" s="38">
        <f t="shared" si="48"/>
        <v>1764348.1447874084</v>
      </c>
      <c r="S19" s="38">
        <f t="shared" si="13"/>
        <v>11444.555119127881</v>
      </c>
      <c r="T19" s="39">
        <f t="shared" si="14"/>
        <v>0.10528928967028318</v>
      </c>
      <c r="U19" s="38">
        <f t="shared" si="5"/>
        <v>2173.9257914963387</v>
      </c>
      <c r="V19" s="3">
        <f t="shared" si="6"/>
        <v>2059.9257914963387</v>
      </c>
      <c r="W19" s="3">
        <f t="shared" si="7"/>
        <v>1052.7628957481693</v>
      </c>
      <c r="X19" s="3">
        <f t="shared" si="49"/>
        <v>151840.58181363513</v>
      </c>
      <c r="Y19" s="3">
        <f t="shared" si="50"/>
        <v>75920.290906817565</v>
      </c>
      <c r="Z19" s="3">
        <f t="shared" si="51"/>
        <v>29145920.290906817</v>
      </c>
      <c r="AA19" s="3">
        <f t="shared" si="52"/>
        <v>16079.033859734176</v>
      </c>
      <c r="AB19" s="3">
        <f t="shared" si="53"/>
        <v>3036.8116362727033</v>
      </c>
      <c r="AC19" s="3">
        <f t="shared" si="54"/>
        <v>1387.7233363112318</v>
      </c>
    </row>
    <row r="20" spans="1:29" x14ac:dyDescent="0.55000000000000004">
      <c r="A20" s="34" t="s">
        <v>61</v>
      </c>
      <c r="C20" s="9">
        <v>0.9</v>
      </c>
      <c r="D20" s="3"/>
      <c r="E20">
        <v>18</v>
      </c>
      <c r="F20">
        <f t="shared" si="39"/>
        <v>52.5</v>
      </c>
      <c r="G20" s="15">
        <f t="shared" si="0"/>
        <v>0</v>
      </c>
      <c r="H20" s="14">
        <f t="shared" si="40"/>
        <v>0</v>
      </c>
      <c r="I20" s="14">
        <f t="shared" si="9"/>
        <v>0.99046733983738089</v>
      </c>
      <c r="J20" s="14">
        <f t="shared" si="41"/>
        <v>6.8687903062395472E-3</v>
      </c>
      <c r="K20" s="14" t="str">
        <f t="shared" si="42"/>
        <v>Epidemic ongoing</v>
      </c>
      <c r="L20" s="14">
        <f t="shared" si="43"/>
        <v>6.0000000000000006E-4</v>
      </c>
      <c r="M20" s="14">
        <f t="shared" si="44"/>
        <v>2.6638698563795637E-3</v>
      </c>
      <c r="N20" s="3">
        <f t="shared" si="45"/>
        <v>391521.04745565419</v>
      </c>
      <c r="O20" s="3">
        <f t="shared" si="46"/>
        <v>195760.52372782709</v>
      </c>
      <c r="P20" s="38">
        <f t="shared" si="11"/>
        <v>39152.104745565419</v>
      </c>
      <c r="Q20" s="38">
        <f t="shared" si="47"/>
        <v>195760.52372782709</v>
      </c>
      <c r="R20" s="38">
        <f t="shared" si="48"/>
        <v>1905760.523727827</v>
      </c>
      <c r="S20" s="38">
        <f t="shared" si="13"/>
        <v>34200</v>
      </c>
      <c r="T20" s="39">
        <f t="shared" si="14"/>
        <v>8.7351625722940682E-2</v>
      </c>
      <c r="U20" s="38">
        <f t="shared" si="5"/>
        <v>7830.4209491130841</v>
      </c>
      <c r="V20" s="3">
        <f t="shared" si="6"/>
        <v>7716.4209491130841</v>
      </c>
      <c r="W20" s="3">
        <f t="shared" si="7"/>
        <v>3881.0104745565422</v>
      </c>
      <c r="X20" s="3">
        <f t="shared" si="49"/>
        <v>543361.62926928932</v>
      </c>
      <c r="Y20" s="3">
        <f t="shared" si="50"/>
        <v>271680.81463464466</v>
      </c>
      <c r="Z20" s="3">
        <f t="shared" si="51"/>
        <v>31051680.814634643</v>
      </c>
      <c r="AA20" s="3">
        <f t="shared" si="52"/>
        <v>50279.033859734176</v>
      </c>
      <c r="AB20" s="3">
        <f t="shared" si="53"/>
        <v>10867.232585385787</v>
      </c>
      <c r="AC20" s="3">
        <f t="shared" si="54"/>
        <v>5268.7338108677741</v>
      </c>
    </row>
    <row r="21" spans="1:29" x14ac:dyDescent="0.55000000000000004">
      <c r="A21" s="34" t="s">
        <v>63</v>
      </c>
      <c r="C21" s="9">
        <v>0.9</v>
      </c>
      <c r="D21" s="3">
        <f>C21*D6</f>
        <v>51300000</v>
      </c>
      <c r="E21">
        <v>19</v>
      </c>
      <c r="F21">
        <f t="shared" si="39"/>
        <v>55.5</v>
      </c>
      <c r="G21" s="15">
        <f t="shared" si="0"/>
        <v>0</v>
      </c>
      <c r="H21" s="14">
        <f t="shared" si="40"/>
        <v>0</v>
      </c>
      <c r="I21" s="14">
        <f t="shared" si="9"/>
        <v>0.96563052735015542</v>
      </c>
      <c r="J21" s="14">
        <f t="shared" si="41"/>
        <v>2.4836812487225468E-2</v>
      </c>
      <c r="K21" s="14" t="str">
        <f t="shared" si="42"/>
        <v>Epidemic ongoing</v>
      </c>
      <c r="L21" s="14">
        <f t="shared" si="43"/>
        <v>5.9999999999999995E-4</v>
      </c>
      <c r="M21" s="14">
        <f t="shared" si="44"/>
        <v>9.532660162619111E-3</v>
      </c>
      <c r="N21" s="3">
        <f t="shared" si="45"/>
        <v>1415698.3117718517</v>
      </c>
      <c r="O21" s="3">
        <f t="shared" si="46"/>
        <v>707849.15588592587</v>
      </c>
      <c r="P21" s="38">
        <f t="shared" si="11"/>
        <v>141569.83117718517</v>
      </c>
      <c r="Q21" s="38">
        <f t="shared" si="47"/>
        <v>707849.15588592587</v>
      </c>
      <c r="R21" s="38">
        <f t="shared" si="48"/>
        <v>2417849.155885926</v>
      </c>
      <c r="S21" s="38">
        <f t="shared" si="13"/>
        <v>34200</v>
      </c>
      <c r="T21" s="39">
        <f t="shared" si="14"/>
        <v>2.415768932944206E-2</v>
      </c>
      <c r="U21" s="38">
        <f t="shared" si="5"/>
        <v>28313.966235437034</v>
      </c>
      <c r="V21" s="3">
        <f t="shared" si="6"/>
        <v>28199.966235437034</v>
      </c>
      <c r="W21" s="3">
        <f t="shared" si="7"/>
        <v>14122.783117718516</v>
      </c>
      <c r="X21" s="3">
        <f t="shared" si="49"/>
        <v>1959059.941041141</v>
      </c>
      <c r="Y21" s="3">
        <f t="shared" si="50"/>
        <v>979529.97052057052</v>
      </c>
      <c r="Z21" s="3">
        <f t="shared" si="51"/>
        <v>33469529.970520571</v>
      </c>
      <c r="AA21" s="3">
        <f t="shared" si="52"/>
        <v>84479.033859734176</v>
      </c>
      <c r="AB21" s="3">
        <f t="shared" si="53"/>
        <v>39181.198820822821</v>
      </c>
      <c r="AC21" s="3">
        <f t="shared" si="54"/>
        <v>19391.51692858629</v>
      </c>
    </row>
    <row r="22" spans="1:29" x14ac:dyDescent="0.55000000000000004">
      <c r="A22" s="35" t="s">
        <v>62</v>
      </c>
      <c r="C22" s="11">
        <v>0.9</v>
      </c>
      <c r="E22">
        <v>20</v>
      </c>
      <c r="F22">
        <f t="shared" si="39"/>
        <v>58.5</v>
      </c>
      <c r="G22" s="15">
        <f t="shared" si="0"/>
        <v>0</v>
      </c>
      <c r="H22" s="14">
        <f t="shared" si="40"/>
        <v>0</v>
      </c>
      <c r="I22" s="14">
        <f t="shared" si="9"/>
        <v>0.87514876083126869</v>
      </c>
      <c r="J22" s="14">
        <f t="shared" si="41"/>
        <v>9.048176651888673E-2</v>
      </c>
      <c r="K22" s="14" t="str">
        <f t="shared" si="42"/>
        <v>Epidemic ongoing</v>
      </c>
      <c r="L22" s="14">
        <f t="shared" si="43"/>
        <v>6.0000000000000006E-4</v>
      </c>
      <c r="M22" s="14">
        <f t="shared" si="44"/>
        <v>3.4369472649844579E-2</v>
      </c>
      <c r="N22" s="3">
        <f t="shared" si="45"/>
        <v>5157460.6915765433</v>
      </c>
      <c r="O22" s="3">
        <f t="shared" si="46"/>
        <v>2578730.3457882716</v>
      </c>
      <c r="P22" s="38">
        <f t="shared" si="11"/>
        <v>515746.06915765436</v>
      </c>
      <c r="Q22" s="38">
        <f t="shared" si="47"/>
        <v>2578730.3457882716</v>
      </c>
      <c r="R22" s="38">
        <f t="shared" si="48"/>
        <v>4288730.3457882721</v>
      </c>
      <c r="S22" s="38">
        <f t="shared" si="13"/>
        <v>34200</v>
      </c>
      <c r="T22" s="39">
        <f t="shared" si="14"/>
        <v>6.6311702687055617E-3</v>
      </c>
      <c r="U22" s="38">
        <f t="shared" si="5"/>
        <v>103149.21383153087</v>
      </c>
      <c r="V22" s="3">
        <f t="shared" si="6"/>
        <v>103035.21383153087</v>
      </c>
      <c r="W22" s="3">
        <f t="shared" si="7"/>
        <v>51540.406915765438</v>
      </c>
      <c r="X22" s="3">
        <f t="shared" si="49"/>
        <v>7116520.6326176841</v>
      </c>
      <c r="Y22" s="3">
        <f t="shared" si="50"/>
        <v>3558260.316308842</v>
      </c>
      <c r="Z22" s="3">
        <f t="shared" si="51"/>
        <v>37758260.316308841</v>
      </c>
      <c r="AA22" s="3">
        <f t="shared" si="52"/>
        <v>118679.03385973418</v>
      </c>
      <c r="AB22" s="3">
        <f t="shared" si="53"/>
        <v>142330.4126523537</v>
      </c>
      <c r="AC22" s="3">
        <f t="shared" si="54"/>
        <v>70931.923844351724</v>
      </c>
    </row>
    <row r="23" spans="1:29" x14ac:dyDescent="0.55000000000000004">
      <c r="A23" s="33" t="s">
        <v>31</v>
      </c>
      <c r="C23">
        <f>C3*(1-(C21*C22))^2</f>
        <v>0.14439999999999992</v>
      </c>
      <c r="E23">
        <v>21</v>
      </c>
      <c r="F23">
        <f t="shared" si="39"/>
        <v>61.5</v>
      </c>
      <c r="G23" s="15">
        <f t="shared" si="0"/>
        <v>0</v>
      </c>
      <c r="H23" s="14">
        <f t="shared" si="40"/>
        <v>0</v>
      </c>
      <c r="I23" s="14">
        <f t="shared" si="9"/>
        <v>0.60028655300962941</v>
      </c>
      <c r="J23" s="14">
        <f t="shared" si="41"/>
        <v>0.27486220782163928</v>
      </c>
      <c r="K23" s="14" t="str">
        <f t="shared" si="42"/>
        <v>Epidemic ongoing</v>
      </c>
      <c r="L23" s="14">
        <f t="shared" si="43"/>
        <v>6.0000000000000006E-4</v>
      </c>
      <c r="M23" s="14">
        <f t="shared" si="44"/>
        <v>0.12485123916873131</v>
      </c>
      <c r="N23" s="3">
        <f t="shared" si="45"/>
        <v>15667145.845833439</v>
      </c>
      <c r="O23" s="3">
        <f t="shared" si="46"/>
        <v>7833572.9229167197</v>
      </c>
      <c r="P23" s="38">
        <f t="shared" si="11"/>
        <v>1566714.5845833439</v>
      </c>
      <c r="Q23" s="38">
        <f t="shared" si="47"/>
        <v>7833572.9229167197</v>
      </c>
      <c r="R23" s="38">
        <f t="shared" si="48"/>
        <v>9543572.9229167197</v>
      </c>
      <c r="S23" s="38">
        <f t="shared" si="13"/>
        <v>34200</v>
      </c>
      <c r="T23" s="39">
        <f t="shared" si="14"/>
        <v>2.182911957068124E-3</v>
      </c>
      <c r="U23" s="38">
        <f t="shared" si="5"/>
        <v>313342.91691666882</v>
      </c>
      <c r="V23" s="3">
        <f t="shared" si="6"/>
        <v>313228.91691666882</v>
      </c>
      <c r="W23" s="3">
        <f t="shared" si="7"/>
        <v>156637.2584583344</v>
      </c>
      <c r="X23" s="3">
        <f t="shared" ref="X23:X36" si="55">N23+X22</f>
        <v>22783666.478451125</v>
      </c>
      <c r="Y23" s="3">
        <f t="shared" ref="Y23:Y36" si="56">O23+Y22</f>
        <v>11391833.239225563</v>
      </c>
      <c r="Z23" s="3">
        <f t="shared" si="51"/>
        <v>47301833.239225559</v>
      </c>
      <c r="AA23" s="3">
        <f t="shared" si="52"/>
        <v>152879.03385973419</v>
      </c>
      <c r="AB23" s="3">
        <f t="shared" si="53"/>
        <v>455673.32956902252</v>
      </c>
      <c r="AC23" s="3">
        <f t="shared" si="54"/>
        <v>227569.18230268612</v>
      </c>
    </row>
    <row r="24" spans="1:29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39"/>
        <v>64.5</v>
      </c>
      <c r="G24" s="15">
        <f t="shared" si="0"/>
        <v>0</v>
      </c>
      <c r="H24" s="14">
        <f t="shared" si="40"/>
        <v>0</v>
      </c>
      <c r="I24" s="14">
        <f t="shared" si="9"/>
        <v>0.16646922028292976</v>
      </c>
      <c r="J24" s="14">
        <f t="shared" si="41"/>
        <v>0.43381733272669964</v>
      </c>
      <c r="K24" s="14" t="str">
        <f t="shared" si="42"/>
        <v>Epidemic ongoing</v>
      </c>
      <c r="L24" s="14">
        <f t="shared" si="43"/>
        <v>5.9999999999999995E-4</v>
      </c>
      <c r="M24" s="14">
        <f t="shared" si="44"/>
        <v>0.39971344699037059</v>
      </c>
      <c r="N24" s="3">
        <f t="shared" si="45"/>
        <v>24727587.965421882</v>
      </c>
      <c r="O24" s="3">
        <f t="shared" si="46"/>
        <v>12363793.982710941</v>
      </c>
      <c r="P24" s="38">
        <f t="shared" si="11"/>
        <v>2472758.7965421882</v>
      </c>
      <c r="Q24" s="38">
        <f t="shared" si="47"/>
        <v>12363793.982710941</v>
      </c>
      <c r="R24" s="38">
        <f t="shared" si="48"/>
        <v>14073793.982710941</v>
      </c>
      <c r="S24" s="38">
        <f t="shared" si="13"/>
        <v>34200</v>
      </c>
      <c r="T24" s="39">
        <f t="shared" si="14"/>
        <v>1.3830706030779863E-3</v>
      </c>
      <c r="U24" s="38">
        <f t="shared" si="5"/>
        <v>494551.75930843764</v>
      </c>
      <c r="V24" s="3">
        <f t="shared" si="6"/>
        <v>494437.75930843764</v>
      </c>
      <c r="W24" s="3">
        <f t="shared" si="7"/>
        <v>247241.67965421881</v>
      </c>
      <c r="X24" s="3">
        <f t="shared" si="55"/>
        <v>47511254.443873003</v>
      </c>
      <c r="Y24" s="3">
        <f t="shared" si="56"/>
        <v>23755627.221936502</v>
      </c>
      <c r="Z24" s="3">
        <f t="shared" si="51"/>
        <v>61375627.221936502</v>
      </c>
      <c r="AA24" s="3">
        <f t="shared" si="52"/>
        <v>187079.03385973419</v>
      </c>
      <c r="AB24" s="3">
        <f t="shared" si="53"/>
        <v>950225.08887746022</v>
      </c>
      <c r="AC24" s="3">
        <f t="shared" si="54"/>
        <v>474810.86195690493</v>
      </c>
    </row>
    <row r="25" spans="1:29" x14ac:dyDescent="0.55000000000000004">
      <c r="A25" s="33" t="s">
        <v>48</v>
      </c>
      <c r="C25" s="26">
        <f>C23^(1/C4)-1</f>
        <v>-0.47536684735828405</v>
      </c>
      <c r="E25">
        <v>23</v>
      </c>
      <c r="F25">
        <f t="shared" si="39"/>
        <v>67.5</v>
      </c>
      <c r="G25" s="15">
        <f t="shared" si="0"/>
        <v>0</v>
      </c>
      <c r="H25" s="14">
        <f t="shared" si="40"/>
        <v>0</v>
      </c>
      <c r="I25" s="14">
        <f t="shared" si="9"/>
        <v>1.7171818102225879E-2</v>
      </c>
      <c r="J25" s="14">
        <f t="shared" si="41"/>
        <v>0.14929740218070389</v>
      </c>
      <c r="K25" s="14" t="str">
        <f t="shared" si="42"/>
        <v>Epidemic ongoing</v>
      </c>
      <c r="L25" s="14">
        <f t="shared" si="43"/>
        <v>6.0000000000000006E-4</v>
      </c>
      <c r="M25" s="14">
        <f t="shared" si="44"/>
        <v>0.83353077971707024</v>
      </c>
      <c r="N25" s="3">
        <f t="shared" si="45"/>
        <v>8509951.9243001211</v>
      </c>
      <c r="O25" s="3">
        <f t="shared" si="46"/>
        <v>4254975.9621500606</v>
      </c>
      <c r="P25" s="38">
        <f t="shared" si="11"/>
        <v>850995.19243001216</v>
      </c>
      <c r="Q25" s="38">
        <f t="shared" si="47"/>
        <v>4254975.9621500606</v>
      </c>
      <c r="R25" s="38">
        <f t="shared" si="48"/>
        <v>5964975.9621500606</v>
      </c>
      <c r="S25" s="38">
        <f t="shared" si="13"/>
        <v>34200</v>
      </c>
      <c r="T25" s="39">
        <f t="shared" si="14"/>
        <v>4.0188241137229094E-3</v>
      </c>
      <c r="U25" s="38">
        <f t="shared" si="5"/>
        <v>170199.03848600242</v>
      </c>
      <c r="V25" s="3">
        <f t="shared" si="6"/>
        <v>170085.03848600242</v>
      </c>
      <c r="W25" s="3">
        <f t="shared" si="7"/>
        <v>85065.319243001213</v>
      </c>
      <c r="X25" s="3">
        <f t="shared" si="55"/>
        <v>56021206.368173122</v>
      </c>
      <c r="Y25" s="3">
        <f t="shared" si="56"/>
        <v>28010603.184086561</v>
      </c>
      <c r="Z25" s="3">
        <f t="shared" si="51"/>
        <v>67340603.184086561</v>
      </c>
      <c r="AA25" s="3">
        <f t="shared" si="52"/>
        <v>221279.03385973419</v>
      </c>
      <c r="AB25" s="3">
        <f t="shared" si="53"/>
        <v>1120424.1273634627</v>
      </c>
      <c r="AC25" s="3">
        <f t="shared" si="54"/>
        <v>559876.18119990616</v>
      </c>
    </row>
    <row r="26" spans="1:29" x14ac:dyDescent="0.55000000000000004">
      <c r="A26" s="33"/>
      <c r="E26">
        <v>24</v>
      </c>
      <c r="F26">
        <f t="shared" si="39"/>
        <v>70.5</v>
      </c>
      <c r="G26" s="15">
        <f t="shared" si="0"/>
        <v>0</v>
      </c>
      <c r="H26" s="14">
        <f t="shared" si="40"/>
        <v>0</v>
      </c>
      <c r="I26" s="14">
        <f t="shared" si="9"/>
        <v>9.0163273950022646E-3</v>
      </c>
      <c r="J26" s="14">
        <f t="shared" si="41"/>
        <v>8.1554907072236144E-3</v>
      </c>
      <c r="K26" s="14" t="str">
        <f t="shared" si="42"/>
        <v>Epidemic ongoing</v>
      </c>
      <c r="L26" s="14">
        <f t="shared" si="43"/>
        <v>6.0000000000000006E-4</v>
      </c>
      <c r="M26" s="14">
        <f t="shared" si="44"/>
        <v>0.9828281818977741</v>
      </c>
      <c r="N26" s="3">
        <f t="shared" si="45"/>
        <v>464862.970311746</v>
      </c>
      <c r="O26" s="3">
        <f t="shared" si="46"/>
        <v>232431.485155873</v>
      </c>
      <c r="P26" s="38">
        <f t="shared" si="11"/>
        <v>46486.297031174603</v>
      </c>
      <c r="Q26" s="38">
        <f t="shared" si="47"/>
        <v>232431.485155873</v>
      </c>
      <c r="R26" s="38">
        <f t="shared" si="48"/>
        <v>1942431.485155873</v>
      </c>
      <c r="S26" s="38">
        <f t="shared" si="13"/>
        <v>34200</v>
      </c>
      <c r="T26" s="39">
        <f t="shared" si="14"/>
        <v>7.3570067276093914E-2</v>
      </c>
      <c r="U26" s="38">
        <f t="shared" si="5"/>
        <v>9297.2594062349199</v>
      </c>
      <c r="V26" s="3">
        <f t="shared" si="6"/>
        <v>9183.2594062349199</v>
      </c>
      <c r="W26" s="3">
        <f t="shared" si="7"/>
        <v>4614.4297031174601</v>
      </c>
      <c r="X26" s="3">
        <f t="shared" si="55"/>
        <v>56486069.338484868</v>
      </c>
      <c r="Y26" s="3">
        <f t="shared" si="56"/>
        <v>28243034.669242434</v>
      </c>
      <c r="Z26" s="3">
        <f t="shared" si="51"/>
        <v>69283034.669242442</v>
      </c>
      <c r="AA26" s="3">
        <f t="shared" si="52"/>
        <v>255479.03385973419</v>
      </c>
      <c r="AB26" s="3">
        <f t="shared" si="53"/>
        <v>1129721.3867696975</v>
      </c>
      <c r="AC26" s="3">
        <f t="shared" si="54"/>
        <v>564490.61090302363</v>
      </c>
    </row>
    <row r="27" spans="1:29" x14ac:dyDescent="0.55000000000000004">
      <c r="A27" s="33"/>
      <c r="E27">
        <v>25</v>
      </c>
      <c r="F27">
        <f t="shared" si="39"/>
        <v>73.5</v>
      </c>
      <c r="G27" s="15">
        <f t="shared" si="0"/>
        <v>0</v>
      </c>
      <c r="H27" s="14">
        <f t="shared" si="40"/>
        <v>0</v>
      </c>
      <c r="I27" s="14">
        <f t="shared" si="9"/>
        <v>8.7447939158011457E-3</v>
      </c>
      <c r="J27" s="14">
        <f t="shared" si="41"/>
        <v>2.7153347920111891E-4</v>
      </c>
      <c r="K27" s="14" t="str">
        <f t="shared" si="42"/>
        <v>Epidemic ongoing</v>
      </c>
      <c r="L27" s="14">
        <f t="shared" si="43"/>
        <v>2.9217964969109225E-5</v>
      </c>
      <c r="M27" s="14">
        <f t="shared" si="44"/>
        <v>0.99098367260499776</v>
      </c>
      <c r="N27" s="3">
        <f t="shared" si="45"/>
        <v>15477.408314463777</v>
      </c>
      <c r="O27" s="3">
        <f t="shared" si="46"/>
        <v>7738.7041572318885</v>
      </c>
      <c r="P27" s="38">
        <f t="shared" si="11"/>
        <v>1547.7408314463778</v>
      </c>
      <c r="Q27" s="38">
        <f t="shared" si="47"/>
        <v>7738.7041572318885</v>
      </c>
      <c r="R27" s="38">
        <f t="shared" si="48"/>
        <v>1717738.7041572318</v>
      </c>
      <c r="S27" s="38">
        <f t="shared" si="13"/>
        <v>1665.4240032392256</v>
      </c>
      <c r="T27" s="39">
        <f t="shared" si="14"/>
        <v>0.10760354507691523</v>
      </c>
      <c r="U27" s="38">
        <f t="shared" si="5"/>
        <v>309.54816628927557</v>
      </c>
      <c r="V27" s="3">
        <f t="shared" si="6"/>
        <v>195.54816628927557</v>
      </c>
      <c r="W27" s="3">
        <f t="shared" si="7"/>
        <v>120.57408314463778</v>
      </c>
      <c r="X27" s="3">
        <f t="shared" si="55"/>
        <v>56501546.746799335</v>
      </c>
      <c r="Y27" s="3">
        <f t="shared" si="56"/>
        <v>28250773.373399667</v>
      </c>
      <c r="Z27" s="3">
        <f t="shared" si="51"/>
        <v>71000773.373399675</v>
      </c>
      <c r="AA27" s="3">
        <f t="shared" si="52"/>
        <v>257144.45786297342</v>
      </c>
      <c r="AB27" s="3">
        <f t="shared" si="53"/>
        <v>1130030.9349359868</v>
      </c>
      <c r="AC27" s="3">
        <f t="shared" si="54"/>
        <v>564611.18498616829</v>
      </c>
    </row>
    <row r="28" spans="1:29" x14ac:dyDescent="0.55000000000000004">
      <c r="A28" s="33"/>
      <c r="E28">
        <v>26</v>
      </c>
      <c r="F28">
        <f t="shared" si="39"/>
        <v>76.5</v>
      </c>
      <c r="G28" s="15">
        <f t="shared" si="0"/>
        <v>0</v>
      </c>
      <c r="H28" s="14">
        <f t="shared" si="40"/>
        <v>0</v>
      </c>
      <c r="I28" s="14">
        <f t="shared" si="9"/>
        <v>8.7362188718557807E-3</v>
      </c>
      <c r="J28" s="14">
        <f t="shared" si="41"/>
        <v>8.5750439453649574E-6</v>
      </c>
      <c r="K28" s="14" t="str">
        <f t="shared" si="42"/>
        <v>Epidemic ongoing</v>
      </c>
      <c r="L28" s="14">
        <f t="shared" si="43"/>
        <v>9.2599691548824402E-7</v>
      </c>
      <c r="M28" s="14">
        <f t="shared" si="44"/>
        <v>0.99125520608419893</v>
      </c>
      <c r="N28" s="3">
        <f t="shared" si="45"/>
        <v>488.77750488580256</v>
      </c>
      <c r="O28" s="3">
        <f t="shared" si="46"/>
        <v>244.38875244290128</v>
      </c>
      <c r="P28" s="38">
        <f t="shared" si="11"/>
        <v>48.877750488580261</v>
      </c>
      <c r="Q28" s="38">
        <f t="shared" si="47"/>
        <v>244.38875244290128</v>
      </c>
      <c r="R28" s="38">
        <f t="shared" si="48"/>
        <v>1710244.388752443</v>
      </c>
      <c r="S28" s="38">
        <f t="shared" si="13"/>
        <v>52.781824182829908</v>
      </c>
      <c r="T28" s="39">
        <f t="shared" si="14"/>
        <v>0.10798742506605699</v>
      </c>
      <c r="U28" s="38">
        <f t="shared" si="5"/>
        <v>9.7755500977160512</v>
      </c>
      <c r="V28" s="3">
        <f t="shared" si="6"/>
        <v>0</v>
      </c>
      <c r="W28" s="3">
        <f t="shared" si="7"/>
        <v>1.9551100195432103</v>
      </c>
      <c r="X28" s="3">
        <f t="shared" si="55"/>
        <v>56502035.524304219</v>
      </c>
      <c r="Y28" s="3">
        <f t="shared" si="56"/>
        <v>28251017.762152109</v>
      </c>
      <c r="Z28" s="3">
        <f t="shared" si="51"/>
        <v>72711017.76215212</v>
      </c>
      <c r="AA28" s="3">
        <f t="shared" si="52"/>
        <v>257197.23968715625</v>
      </c>
      <c r="AB28" s="3">
        <f t="shared" si="53"/>
        <v>1130040.7104860845</v>
      </c>
      <c r="AC28" s="3">
        <f t="shared" si="54"/>
        <v>564613.14009618782</v>
      </c>
    </row>
    <row r="29" spans="1:29" x14ac:dyDescent="0.55000000000000004">
      <c r="A29" s="33"/>
      <c r="E29">
        <v>27</v>
      </c>
      <c r="F29">
        <f t="shared" si="39"/>
        <v>79.5</v>
      </c>
      <c r="G29" s="15">
        <f t="shared" si="0"/>
        <v>0</v>
      </c>
      <c r="H29" s="14">
        <f t="shared" si="40"/>
        <v>0</v>
      </c>
      <c r="I29" s="14">
        <f t="shared" si="9"/>
        <v>8.7359483441165463E-3</v>
      </c>
      <c r="J29" s="14">
        <f t="shared" si="41"/>
        <v>2.7052773923438855E-7</v>
      </c>
      <c r="K29" s="14" t="str">
        <f t="shared" si="42"/>
        <v>Epidemic ongoing</v>
      </c>
      <c r="L29" s="14">
        <f t="shared" si="43"/>
        <v>2.9216888499419976E-8</v>
      </c>
      <c r="M29" s="14">
        <f t="shared" si="44"/>
        <v>0.99126378112814428</v>
      </c>
      <c r="N29" s="3">
        <f t="shared" si="45"/>
        <v>15.420081136360148</v>
      </c>
      <c r="O29" s="3">
        <f t="shared" si="46"/>
        <v>7.7100405681800739</v>
      </c>
      <c r="P29" s="38">
        <f t="shared" si="11"/>
        <v>1.5420081136360149</v>
      </c>
      <c r="Q29" s="38">
        <f t="shared" si="47"/>
        <v>7.7100405681800739</v>
      </c>
      <c r="R29" s="38">
        <f t="shared" si="48"/>
        <v>1710007.7100405681</v>
      </c>
      <c r="S29" s="38">
        <f t="shared" si="13"/>
        <v>1.6653626444669387</v>
      </c>
      <c r="T29" s="39">
        <f t="shared" si="14"/>
        <v>0.10799960322777143</v>
      </c>
      <c r="U29" s="38">
        <f t="shared" si="5"/>
        <v>0.30840162272720295</v>
      </c>
      <c r="V29" s="3">
        <f t="shared" si="6"/>
        <v>0</v>
      </c>
      <c r="W29" s="3">
        <f t="shared" si="7"/>
        <v>6.168032454544059E-2</v>
      </c>
      <c r="X29" s="3">
        <f t="shared" si="55"/>
        <v>56502050.944385357</v>
      </c>
      <c r="Y29" s="3">
        <f t="shared" si="56"/>
        <v>28251025.472192679</v>
      </c>
      <c r="Z29" s="3">
        <f t="shared" si="51"/>
        <v>74421025.47219269</v>
      </c>
      <c r="AA29" s="3">
        <f t="shared" si="52"/>
        <v>257198.90504980073</v>
      </c>
      <c r="AB29" s="3">
        <f t="shared" si="53"/>
        <v>1130041.0188877073</v>
      </c>
      <c r="AC29" s="3">
        <f t="shared" si="54"/>
        <v>564613.20177651232</v>
      </c>
    </row>
    <row r="30" spans="1:29" x14ac:dyDescent="0.55000000000000004">
      <c r="A30" s="33"/>
      <c r="E30">
        <v>28</v>
      </c>
      <c r="F30">
        <f t="shared" si="39"/>
        <v>82.5</v>
      </c>
      <c r="G30" s="15">
        <f t="shared" si="0"/>
        <v>0</v>
      </c>
      <c r="H30" s="14">
        <f t="shared" si="40"/>
        <v>0</v>
      </c>
      <c r="I30" s="14">
        <f t="shared" si="9"/>
        <v>8.735939809708276E-3</v>
      </c>
      <c r="J30" s="14">
        <f t="shared" si="41"/>
        <v>8.5344082703664448E-9</v>
      </c>
      <c r="K30" s="14" t="str">
        <f t="shared" si="42"/>
        <v>Possibly eliminated</v>
      </c>
      <c r="L30" s="14">
        <f t="shared" si="43"/>
        <v>9.2171598637327533E-10</v>
      </c>
      <c r="M30" s="14">
        <f t="shared" si="44"/>
        <v>0.99126405165588349</v>
      </c>
      <c r="N30" s="3">
        <f t="shared" si="45"/>
        <v>0.48646127141088735</v>
      </c>
      <c r="O30" s="3">
        <f t="shared" si="46"/>
        <v>0.24323063570544368</v>
      </c>
      <c r="P30" s="38">
        <f t="shared" si="11"/>
        <v>4.8646127141088735E-2</v>
      </c>
      <c r="Q30" s="38">
        <f t="shared" si="47"/>
        <v>0.24323063570544368</v>
      </c>
      <c r="R30" s="38">
        <f t="shared" si="48"/>
        <v>1710000.2432306358</v>
      </c>
      <c r="S30" s="38">
        <f t="shared" si="13"/>
        <v>5.2537811223276693E-2</v>
      </c>
      <c r="T30" s="39">
        <f t="shared" si="14"/>
        <v>0.10799998748286965</v>
      </c>
      <c r="U30" s="38">
        <f t="shared" si="5"/>
        <v>9.7292254282177471E-3</v>
      </c>
      <c r="V30" s="3">
        <f t="shared" si="6"/>
        <v>0</v>
      </c>
      <c r="W30" s="3">
        <f t="shared" si="7"/>
        <v>1.9458450856435494E-3</v>
      </c>
      <c r="X30" s="3">
        <f t="shared" si="55"/>
        <v>56502051.430846632</v>
      </c>
      <c r="Y30" s="3">
        <f t="shared" si="56"/>
        <v>28251025.715423316</v>
      </c>
      <c r="Z30" s="3">
        <f t="shared" si="51"/>
        <v>76131025.715423331</v>
      </c>
      <c r="AA30" s="3">
        <f t="shared" si="52"/>
        <v>257198.95758761195</v>
      </c>
      <c r="AB30" s="3">
        <f t="shared" si="53"/>
        <v>1130041.0286169327</v>
      </c>
      <c r="AC30" s="3">
        <f t="shared" si="54"/>
        <v>564613.2037223574</v>
      </c>
    </row>
    <row r="31" spans="1:29" x14ac:dyDescent="0.55000000000000004">
      <c r="A31" s="33"/>
      <c r="E31">
        <v>29</v>
      </c>
      <c r="F31">
        <f t="shared" si="39"/>
        <v>85.5</v>
      </c>
      <c r="G31" s="15">
        <f t="shared" si="0"/>
        <v>0</v>
      </c>
      <c r="H31" s="14">
        <f t="shared" si="40"/>
        <v>0</v>
      </c>
      <c r="I31" s="14">
        <f t="shared" si="9"/>
        <v>8.7359395404713724E-3</v>
      </c>
      <c r="J31" s="14">
        <f t="shared" si="41"/>
        <v>2.6923690360503016E-10</v>
      </c>
      <c r="K31" s="14" t="str">
        <f t="shared" si="42"/>
        <v>Eliminated</v>
      </c>
      <c r="L31" s="14">
        <f t="shared" si="43"/>
        <v>0</v>
      </c>
      <c r="M31" s="14">
        <f t="shared" si="44"/>
        <v>0.99126406019029178</v>
      </c>
      <c r="N31" s="3">
        <f t="shared" si="45"/>
        <v>1.5346503505486719E-2</v>
      </c>
      <c r="O31" s="3">
        <f t="shared" si="46"/>
        <v>7.6732517527433597E-3</v>
      </c>
      <c r="P31" s="38">
        <f t="shared" si="11"/>
        <v>1.5346503505486719E-3</v>
      </c>
      <c r="Q31" s="38">
        <f t="shared" si="47"/>
        <v>7.6732517527433597E-3</v>
      </c>
      <c r="R31" s="38">
        <f t="shared" si="48"/>
        <v>1710000.0076732517</v>
      </c>
      <c r="S31" s="38">
        <f t="shared" si="13"/>
        <v>1.6574223725325263E-3</v>
      </c>
      <c r="T31" s="39">
        <f t="shared" si="14"/>
        <v>0</v>
      </c>
      <c r="U31" s="38">
        <f t="shared" si="5"/>
        <v>3.0693007010973439E-4</v>
      </c>
      <c r="V31" s="3">
        <f t="shared" si="6"/>
        <v>0</v>
      </c>
      <c r="W31" s="3">
        <f t="shared" si="7"/>
        <v>6.1386014021946878E-5</v>
      </c>
      <c r="X31" s="3">
        <f t="shared" si="55"/>
        <v>56502051.446193136</v>
      </c>
      <c r="Y31" s="3">
        <f t="shared" si="56"/>
        <v>28251025.723096568</v>
      </c>
      <c r="Z31" s="3">
        <f t="shared" si="51"/>
        <v>77841025.723096579</v>
      </c>
      <c r="AA31" s="3">
        <f t="shared" si="52"/>
        <v>257198.95924503432</v>
      </c>
      <c r="AB31" s="3">
        <f t="shared" si="53"/>
        <v>1130041.0289238628</v>
      </c>
      <c r="AC31" s="3">
        <f t="shared" si="54"/>
        <v>564613.20378374343</v>
      </c>
    </row>
    <row r="32" spans="1:29" x14ac:dyDescent="0.55000000000000004">
      <c r="A32" s="33"/>
      <c r="E32">
        <v>30</v>
      </c>
      <c r="F32">
        <f t="shared" si="39"/>
        <v>88.5</v>
      </c>
      <c r="G32" s="15">
        <f t="shared" si="0"/>
        <v>0</v>
      </c>
      <c r="H32" s="14">
        <f t="shared" si="40"/>
        <v>0</v>
      </c>
      <c r="I32" s="14">
        <f t="shared" si="9"/>
        <v>8.7359395310632245E-3</v>
      </c>
      <c r="J32" s="14">
        <f t="shared" si="41"/>
        <v>0</v>
      </c>
      <c r="K32" s="14" t="str">
        <f t="shared" si="42"/>
        <v>Eliminated</v>
      </c>
      <c r="L32" s="14">
        <f t="shared" si="43"/>
        <v>0</v>
      </c>
      <c r="M32" s="14">
        <f t="shared" si="44"/>
        <v>0.99126406045952864</v>
      </c>
      <c r="N32" s="3">
        <f t="shared" si="45"/>
        <v>0</v>
      </c>
      <c r="O32" s="3">
        <f t="shared" si="46"/>
        <v>0</v>
      </c>
      <c r="P32" s="38">
        <f t="shared" si="11"/>
        <v>0</v>
      </c>
      <c r="Q32" s="38">
        <f t="shared" si="47"/>
        <v>0</v>
      </c>
      <c r="R32" s="38">
        <f t="shared" si="48"/>
        <v>1710000</v>
      </c>
      <c r="S32" s="38">
        <f t="shared" si="13"/>
        <v>0</v>
      </c>
      <c r="T32" s="39">
        <f t="shared" si="14"/>
        <v>0</v>
      </c>
      <c r="U32" s="38">
        <f t="shared" si="5"/>
        <v>0</v>
      </c>
      <c r="V32" s="3">
        <f t="shared" si="6"/>
        <v>0</v>
      </c>
      <c r="W32" s="3">
        <f t="shared" si="7"/>
        <v>0</v>
      </c>
      <c r="X32" s="3">
        <f t="shared" si="55"/>
        <v>56502051.446193136</v>
      </c>
      <c r="Y32" s="3">
        <f t="shared" si="56"/>
        <v>28251025.723096568</v>
      </c>
      <c r="Z32" s="3">
        <f t="shared" si="51"/>
        <v>79551025.723096579</v>
      </c>
      <c r="AA32" s="3">
        <f t="shared" si="52"/>
        <v>257198.95924503432</v>
      </c>
      <c r="AB32" s="3">
        <f t="shared" si="53"/>
        <v>1130041.0289238628</v>
      </c>
      <c r="AC32" s="3">
        <f t="shared" si="54"/>
        <v>564613.20378374343</v>
      </c>
    </row>
    <row r="33" spans="1:29" x14ac:dyDescent="0.55000000000000004">
      <c r="A33" s="33"/>
      <c r="E33">
        <v>31</v>
      </c>
      <c r="F33">
        <f t="shared" si="39"/>
        <v>91.5</v>
      </c>
      <c r="G33" s="15">
        <f t="shared" si="0"/>
        <v>0</v>
      </c>
      <c r="H33" s="14">
        <f t="shared" si="40"/>
        <v>0</v>
      </c>
      <c r="I33" s="14">
        <f t="shared" si="9"/>
        <v>8.7359395310632245E-3</v>
      </c>
      <c r="J33" s="14">
        <f t="shared" si="41"/>
        <v>0</v>
      </c>
      <c r="K33" s="14" t="str">
        <f t="shared" si="42"/>
        <v>Eliminated</v>
      </c>
      <c r="L33" s="14">
        <f t="shared" si="43"/>
        <v>0</v>
      </c>
      <c r="M33" s="14">
        <f t="shared" si="44"/>
        <v>0.99126406045952864</v>
      </c>
      <c r="N33" s="3">
        <f t="shared" si="45"/>
        <v>0</v>
      </c>
      <c r="O33" s="3">
        <f t="shared" si="46"/>
        <v>0</v>
      </c>
      <c r="P33" s="38">
        <f t="shared" si="11"/>
        <v>0</v>
      </c>
      <c r="Q33" s="38">
        <f t="shared" si="47"/>
        <v>0</v>
      </c>
      <c r="R33" s="38">
        <f t="shared" si="48"/>
        <v>1710000</v>
      </c>
      <c r="S33" s="38">
        <f t="shared" si="13"/>
        <v>0</v>
      </c>
      <c r="T33" s="39">
        <f t="shared" si="14"/>
        <v>0</v>
      </c>
      <c r="U33" s="38">
        <f t="shared" si="5"/>
        <v>0</v>
      </c>
      <c r="V33" s="3">
        <f t="shared" si="6"/>
        <v>0</v>
      </c>
      <c r="W33" s="3">
        <f t="shared" si="7"/>
        <v>0</v>
      </c>
      <c r="X33" s="3">
        <f t="shared" si="55"/>
        <v>56502051.446193136</v>
      </c>
      <c r="Y33" s="3">
        <f t="shared" si="56"/>
        <v>28251025.723096568</v>
      </c>
      <c r="Z33" s="3">
        <f t="shared" si="51"/>
        <v>81261025.723096579</v>
      </c>
      <c r="AA33" s="3">
        <f t="shared" si="52"/>
        <v>257198.95924503432</v>
      </c>
      <c r="AB33" s="3">
        <f t="shared" si="53"/>
        <v>1130041.0289238628</v>
      </c>
      <c r="AC33" s="3">
        <f t="shared" si="54"/>
        <v>564613.20378374343</v>
      </c>
    </row>
    <row r="34" spans="1:29" x14ac:dyDescent="0.55000000000000004">
      <c r="A34" s="33"/>
      <c r="E34">
        <v>32</v>
      </c>
      <c r="F34">
        <f t="shared" si="39"/>
        <v>94.5</v>
      </c>
      <c r="G34" s="15">
        <f t="shared" si="0"/>
        <v>0</v>
      </c>
      <c r="H34" s="14">
        <f t="shared" si="40"/>
        <v>0</v>
      </c>
      <c r="I34" s="14">
        <f t="shared" si="9"/>
        <v>8.7359395310632245E-3</v>
      </c>
      <c r="J34" s="14">
        <f t="shared" si="41"/>
        <v>0</v>
      </c>
      <c r="K34" s="14" t="str">
        <f t="shared" si="42"/>
        <v>Eliminated</v>
      </c>
      <c r="L34" s="14">
        <f t="shared" si="43"/>
        <v>0</v>
      </c>
      <c r="M34" s="14">
        <f t="shared" si="44"/>
        <v>0.99126406045952864</v>
      </c>
      <c r="N34" s="3">
        <f t="shared" si="45"/>
        <v>0</v>
      </c>
      <c r="O34" s="3">
        <f t="shared" si="46"/>
        <v>0</v>
      </c>
      <c r="P34" s="38">
        <f t="shared" si="11"/>
        <v>0</v>
      </c>
      <c r="Q34" s="38">
        <f t="shared" si="47"/>
        <v>0</v>
      </c>
      <c r="R34" s="38">
        <f t="shared" si="48"/>
        <v>1710000</v>
      </c>
      <c r="S34" s="38">
        <f t="shared" si="13"/>
        <v>0</v>
      </c>
      <c r="T34" s="39">
        <f t="shared" si="14"/>
        <v>0</v>
      </c>
      <c r="U34" s="38">
        <f t="shared" si="5"/>
        <v>0</v>
      </c>
      <c r="V34" s="3">
        <f t="shared" si="6"/>
        <v>0</v>
      </c>
      <c r="W34" s="3">
        <f t="shared" si="7"/>
        <v>0</v>
      </c>
      <c r="X34" s="3">
        <f t="shared" si="55"/>
        <v>56502051.446193136</v>
      </c>
      <c r="Y34" s="3">
        <f t="shared" si="56"/>
        <v>28251025.723096568</v>
      </c>
      <c r="Z34" s="3">
        <f t="shared" si="51"/>
        <v>82971025.723096579</v>
      </c>
      <c r="AA34" s="3">
        <f t="shared" si="52"/>
        <v>257198.95924503432</v>
      </c>
      <c r="AB34" s="3">
        <f t="shared" si="53"/>
        <v>1130041.0289238628</v>
      </c>
      <c r="AC34" s="3">
        <f t="shared" si="54"/>
        <v>564613.20378374343</v>
      </c>
    </row>
    <row r="35" spans="1:29" x14ac:dyDescent="0.55000000000000004">
      <c r="A35" s="33"/>
      <c r="E35">
        <v>33</v>
      </c>
      <c r="F35">
        <f t="shared" si="39"/>
        <v>97.5</v>
      </c>
      <c r="G35" s="15">
        <f t="shared" ref="G35:G52" si="57">IF(F35&lt;$C$10,IF(F35&lt;$C$9,$C$8*$C$4*$C$3,$C$8*$C$4*$C$3*(1-$C$19)),IF(F35&lt;$C$9,$C$8*$C$4*$C$23,$C$8*$C$4*$C$23*(1-$C$19)))</f>
        <v>0</v>
      </c>
      <c r="H35" s="14">
        <f t="shared" si="40"/>
        <v>0</v>
      </c>
      <c r="I35" s="14">
        <f t="shared" si="9"/>
        <v>8.7359395310632245E-3</v>
      </c>
      <c r="J35" s="14">
        <f t="shared" si="41"/>
        <v>0</v>
      </c>
      <c r="K35" s="14" t="str">
        <f t="shared" si="42"/>
        <v>Eliminated</v>
      </c>
      <c r="L35" s="14">
        <f t="shared" si="43"/>
        <v>0</v>
      </c>
      <c r="M35" s="14">
        <f t="shared" si="44"/>
        <v>0.99126406045952864</v>
      </c>
      <c r="N35" s="3">
        <f t="shared" si="45"/>
        <v>0</v>
      </c>
      <c r="O35" s="3">
        <f t="shared" si="46"/>
        <v>0</v>
      </c>
      <c r="P35" s="38">
        <f t="shared" si="11"/>
        <v>0</v>
      </c>
      <c r="Q35" s="38">
        <f t="shared" si="47"/>
        <v>0</v>
      </c>
      <c r="R35" s="38">
        <f t="shared" si="48"/>
        <v>1710000</v>
      </c>
      <c r="S35" s="38">
        <f t="shared" si="13"/>
        <v>0</v>
      </c>
      <c r="T35" s="39">
        <f t="shared" si="14"/>
        <v>0</v>
      </c>
      <c r="U35" s="38">
        <f t="shared" ref="U35:U52" si="58">O35*$C$14</f>
        <v>0</v>
      </c>
      <c r="V35" s="3">
        <f t="shared" ref="V35:V52" si="59">IF(U35&gt;($C$6*1000000*$C$15),U35-($C$6*1000000*$C$15),0)</f>
        <v>0</v>
      </c>
      <c r="W35" s="3">
        <f t="shared" ref="W35:W52" si="60">((U35-V35)*$C$16)+(V35*$C$17)</f>
        <v>0</v>
      </c>
      <c r="X35" s="3">
        <f t="shared" si="55"/>
        <v>56502051.446193136</v>
      </c>
      <c r="Y35" s="3">
        <f t="shared" si="56"/>
        <v>28251025.723096568</v>
      </c>
      <c r="Z35" s="3">
        <f t="shared" si="51"/>
        <v>84681025.723096579</v>
      </c>
      <c r="AA35" s="3">
        <f t="shared" si="52"/>
        <v>257198.95924503432</v>
      </c>
      <c r="AB35" s="3">
        <f t="shared" si="53"/>
        <v>1130041.0289238628</v>
      </c>
      <c r="AC35" s="3">
        <f t="shared" si="54"/>
        <v>564613.20378374343</v>
      </c>
    </row>
    <row r="36" spans="1:29" x14ac:dyDescent="0.55000000000000004">
      <c r="A36" s="33"/>
      <c r="E36">
        <v>34</v>
      </c>
      <c r="F36">
        <f t="shared" si="39"/>
        <v>100.5</v>
      </c>
      <c r="G36" s="15">
        <f t="shared" si="57"/>
        <v>0</v>
      </c>
      <c r="H36" s="14">
        <f t="shared" si="40"/>
        <v>0</v>
      </c>
      <c r="I36" s="14">
        <f t="shared" ref="I36:I52" si="61">IF(AND(F35&gt;$C$10,F35&lt;$C$12),(I35-H35)*((1-J35+(L35*$C$20))^$C$23),(I35-H35)*((1-J35+(L35*$C$20))^$C$3))</f>
        <v>8.7359395310632245E-3</v>
      </c>
      <c r="J36" s="14">
        <f t="shared" si="41"/>
        <v>0</v>
      </c>
      <c r="K36" s="14" t="str">
        <f t="shared" si="42"/>
        <v>Eliminated</v>
      </c>
      <c r="L36" s="14">
        <f t="shared" si="43"/>
        <v>0</v>
      </c>
      <c r="M36" s="14">
        <f t="shared" si="44"/>
        <v>0.99126406045952864</v>
      </c>
      <c r="N36" s="3">
        <f t="shared" si="45"/>
        <v>0</v>
      </c>
      <c r="O36" s="3">
        <f t="shared" si="46"/>
        <v>0</v>
      </c>
      <c r="P36" s="38">
        <f t="shared" si="11"/>
        <v>0</v>
      </c>
      <c r="Q36" s="38">
        <f t="shared" si="47"/>
        <v>0</v>
      </c>
      <c r="R36" s="38">
        <f t="shared" si="48"/>
        <v>1710000</v>
      </c>
      <c r="S36" s="38">
        <f t="shared" si="13"/>
        <v>0</v>
      </c>
      <c r="T36" s="39">
        <f t="shared" si="14"/>
        <v>0</v>
      </c>
      <c r="U36" s="38">
        <f t="shared" si="58"/>
        <v>0</v>
      </c>
      <c r="V36" s="3">
        <f t="shared" si="59"/>
        <v>0</v>
      </c>
      <c r="W36" s="3">
        <f t="shared" si="60"/>
        <v>0</v>
      </c>
      <c r="X36" s="3">
        <f t="shared" si="55"/>
        <v>56502051.446193136</v>
      </c>
      <c r="Y36" s="3">
        <f t="shared" si="56"/>
        <v>28251025.723096568</v>
      </c>
      <c r="Z36" s="3">
        <f t="shared" si="51"/>
        <v>86391025.723096579</v>
      </c>
      <c r="AA36" s="3">
        <f t="shared" si="52"/>
        <v>257198.95924503432</v>
      </c>
      <c r="AB36" s="3">
        <f t="shared" si="53"/>
        <v>1130041.0289238628</v>
      </c>
      <c r="AC36" s="3">
        <f t="shared" si="54"/>
        <v>564613.20378374343</v>
      </c>
    </row>
    <row r="37" spans="1:29" x14ac:dyDescent="0.55000000000000004">
      <c r="A37" s="33"/>
      <c r="E37">
        <v>35</v>
      </c>
      <c r="F37">
        <f t="shared" si="39"/>
        <v>103.5</v>
      </c>
      <c r="G37" s="15">
        <f t="shared" si="57"/>
        <v>0</v>
      </c>
      <c r="H37" s="14">
        <f t="shared" si="40"/>
        <v>0</v>
      </c>
      <c r="I37" s="14">
        <f t="shared" si="61"/>
        <v>8.7359395310632245E-3</v>
      </c>
      <c r="J37" s="14">
        <f t="shared" si="41"/>
        <v>0</v>
      </c>
      <c r="K37" s="14" t="str">
        <f t="shared" si="42"/>
        <v>Eliminated</v>
      </c>
      <c r="L37" s="14">
        <f t="shared" si="43"/>
        <v>0</v>
      </c>
      <c r="M37" s="14">
        <f t="shared" si="44"/>
        <v>0.99126406045952864</v>
      </c>
      <c r="N37" s="3">
        <f t="shared" si="45"/>
        <v>0</v>
      </c>
      <c r="O37" s="3">
        <f t="shared" si="46"/>
        <v>0</v>
      </c>
      <c r="P37" s="38">
        <f t="shared" si="11"/>
        <v>0</v>
      </c>
      <c r="Q37" s="38">
        <f t="shared" si="47"/>
        <v>0</v>
      </c>
      <c r="R37" s="38">
        <f t="shared" si="48"/>
        <v>1710000</v>
      </c>
      <c r="S37" s="38">
        <f t="shared" si="13"/>
        <v>0</v>
      </c>
      <c r="T37" s="39">
        <f t="shared" si="14"/>
        <v>0</v>
      </c>
      <c r="U37" s="38">
        <f t="shared" si="58"/>
        <v>0</v>
      </c>
      <c r="V37" s="3">
        <f t="shared" si="59"/>
        <v>0</v>
      </c>
      <c r="W37" s="3">
        <f t="shared" si="60"/>
        <v>0</v>
      </c>
      <c r="X37" s="3">
        <f t="shared" ref="X37:X52" si="62">N37+X36</f>
        <v>56502051.446193136</v>
      </c>
      <c r="Y37" s="3">
        <f t="shared" ref="Y37:Y52" si="63">O37+Y36</f>
        <v>28251025.723096568</v>
      </c>
      <c r="Z37" s="3">
        <f t="shared" si="51"/>
        <v>88101025.723096579</v>
      </c>
      <c r="AA37" s="3">
        <f t="shared" si="52"/>
        <v>257198.95924503432</v>
      </c>
      <c r="AB37" s="3">
        <f t="shared" si="53"/>
        <v>1130041.0289238628</v>
      </c>
      <c r="AC37" s="3">
        <f t="shared" si="54"/>
        <v>564613.20378374343</v>
      </c>
    </row>
    <row r="38" spans="1:29" x14ac:dyDescent="0.55000000000000004">
      <c r="A38" s="33"/>
      <c r="E38">
        <v>36</v>
      </c>
      <c r="F38">
        <f t="shared" si="39"/>
        <v>106.5</v>
      </c>
      <c r="G38" s="15">
        <f t="shared" si="57"/>
        <v>0</v>
      </c>
      <c r="H38" s="14">
        <f t="shared" si="40"/>
        <v>0</v>
      </c>
      <c r="I38" s="14">
        <f t="shared" si="61"/>
        <v>8.7359395310632245E-3</v>
      </c>
      <c r="J38" s="14">
        <f t="shared" si="41"/>
        <v>0</v>
      </c>
      <c r="K38" s="14" t="str">
        <f t="shared" si="42"/>
        <v>Eliminated</v>
      </c>
      <c r="L38" s="14">
        <f t="shared" si="43"/>
        <v>0</v>
      </c>
      <c r="M38" s="14">
        <f t="shared" si="44"/>
        <v>0.99126406045952864</v>
      </c>
      <c r="N38" s="3">
        <f t="shared" si="45"/>
        <v>0</v>
      </c>
      <c r="O38" s="3">
        <f t="shared" si="46"/>
        <v>0</v>
      </c>
      <c r="P38" s="38">
        <f t="shared" si="11"/>
        <v>0</v>
      </c>
      <c r="Q38" s="38">
        <f t="shared" si="47"/>
        <v>0</v>
      </c>
      <c r="R38" s="38">
        <f t="shared" si="48"/>
        <v>1710000</v>
      </c>
      <c r="S38" s="38">
        <f t="shared" si="13"/>
        <v>0</v>
      </c>
      <c r="T38" s="39">
        <f t="shared" si="14"/>
        <v>0</v>
      </c>
      <c r="U38" s="38">
        <f t="shared" si="58"/>
        <v>0</v>
      </c>
      <c r="V38" s="3">
        <f t="shared" si="59"/>
        <v>0</v>
      </c>
      <c r="W38" s="3">
        <f t="shared" si="60"/>
        <v>0</v>
      </c>
      <c r="X38" s="3">
        <f t="shared" si="62"/>
        <v>56502051.446193136</v>
      </c>
      <c r="Y38" s="3">
        <f t="shared" si="63"/>
        <v>28251025.723096568</v>
      </c>
      <c r="Z38" s="3">
        <f t="shared" si="51"/>
        <v>89811025.723096579</v>
      </c>
      <c r="AA38" s="3">
        <f t="shared" si="52"/>
        <v>257198.95924503432</v>
      </c>
      <c r="AB38" s="3">
        <f t="shared" si="53"/>
        <v>1130041.0289238628</v>
      </c>
      <c r="AC38" s="3">
        <f t="shared" si="54"/>
        <v>564613.20378374343</v>
      </c>
    </row>
    <row r="39" spans="1:29" x14ac:dyDescent="0.55000000000000004">
      <c r="A39" s="33"/>
      <c r="E39">
        <v>37</v>
      </c>
      <c r="F39">
        <f t="shared" si="39"/>
        <v>109.5</v>
      </c>
      <c r="G39" s="15">
        <f t="shared" si="57"/>
        <v>0</v>
      </c>
      <c r="H39" s="14">
        <f t="shared" si="40"/>
        <v>0</v>
      </c>
      <c r="I39" s="14">
        <f t="shared" si="61"/>
        <v>8.7359395310632245E-3</v>
      </c>
      <c r="J39" s="14">
        <f t="shared" si="41"/>
        <v>0</v>
      </c>
      <c r="K39" s="14" t="str">
        <f t="shared" si="42"/>
        <v>Eliminated</v>
      </c>
      <c r="L39" s="14">
        <f t="shared" si="43"/>
        <v>0</v>
      </c>
      <c r="M39" s="14">
        <f t="shared" si="44"/>
        <v>0.99126406045952864</v>
      </c>
      <c r="N39" s="3">
        <f t="shared" si="45"/>
        <v>0</v>
      </c>
      <c r="O39" s="3">
        <f t="shared" si="46"/>
        <v>0</v>
      </c>
      <c r="P39" s="38">
        <f t="shared" si="11"/>
        <v>0</v>
      </c>
      <c r="Q39" s="38">
        <f t="shared" si="47"/>
        <v>0</v>
      </c>
      <c r="R39" s="38">
        <f t="shared" si="48"/>
        <v>1710000</v>
      </c>
      <c r="S39" s="38">
        <f t="shared" si="13"/>
        <v>0</v>
      </c>
      <c r="T39" s="39">
        <f t="shared" si="14"/>
        <v>0</v>
      </c>
      <c r="U39" s="38">
        <f t="shared" si="58"/>
        <v>0</v>
      </c>
      <c r="V39" s="3">
        <f t="shared" si="59"/>
        <v>0</v>
      </c>
      <c r="W39" s="3">
        <f t="shared" si="60"/>
        <v>0</v>
      </c>
      <c r="X39" s="3">
        <f t="shared" si="62"/>
        <v>56502051.446193136</v>
      </c>
      <c r="Y39" s="3">
        <f t="shared" si="63"/>
        <v>28251025.723096568</v>
      </c>
      <c r="Z39" s="3">
        <f t="shared" si="51"/>
        <v>91521025.723096579</v>
      </c>
      <c r="AA39" s="3">
        <f t="shared" si="52"/>
        <v>257198.95924503432</v>
      </c>
      <c r="AB39" s="3">
        <f t="shared" si="53"/>
        <v>1130041.0289238628</v>
      </c>
      <c r="AC39" s="3">
        <f t="shared" si="54"/>
        <v>564613.20378374343</v>
      </c>
    </row>
    <row r="40" spans="1:29" x14ac:dyDescent="0.55000000000000004">
      <c r="A40" s="34"/>
      <c r="E40">
        <v>38</v>
      </c>
      <c r="F40">
        <f t="shared" si="39"/>
        <v>112.5</v>
      </c>
      <c r="G40" s="15">
        <f t="shared" si="57"/>
        <v>0</v>
      </c>
      <c r="H40" s="14">
        <f t="shared" si="40"/>
        <v>0</v>
      </c>
      <c r="I40" s="14">
        <f t="shared" si="61"/>
        <v>8.7359395310632245E-3</v>
      </c>
      <c r="J40" s="14">
        <f t="shared" si="41"/>
        <v>0</v>
      </c>
      <c r="K40" s="14" t="str">
        <f t="shared" si="42"/>
        <v>Eliminated</v>
      </c>
      <c r="L40" s="14">
        <f t="shared" si="43"/>
        <v>0</v>
      </c>
      <c r="M40" s="14">
        <f t="shared" si="44"/>
        <v>0.99126406045952864</v>
      </c>
      <c r="N40" s="3">
        <f t="shared" si="45"/>
        <v>0</v>
      </c>
      <c r="O40" s="3">
        <f t="shared" si="46"/>
        <v>0</v>
      </c>
      <c r="P40" s="38">
        <f t="shared" si="11"/>
        <v>0</v>
      </c>
      <c r="Q40" s="38">
        <f t="shared" si="47"/>
        <v>0</v>
      </c>
      <c r="R40" s="38">
        <f t="shared" si="48"/>
        <v>1710000</v>
      </c>
      <c r="S40" s="38">
        <f t="shared" si="13"/>
        <v>0</v>
      </c>
      <c r="T40" s="39">
        <f t="shared" si="14"/>
        <v>0</v>
      </c>
      <c r="U40" s="38">
        <f t="shared" si="58"/>
        <v>0</v>
      </c>
      <c r="V40" s="3">
        <f t="shared" si="59"/>
        <v>0</v>
      </c>
      <c r="W40" s="3">
        <f t="shared" si="60"/>
        <v>0</v>
      </c>
      <c r="X40" s="3">
        <f t="shared" si="62"/>
        <v>56502051.446193136</v>
      </c>
      <c r="Y40" s="3">
        <f t="shared" si="63"/>
        <v>28251025.723096568</v>
      </c>
      <c r="Z40" s="3">
        <f t="shared" si="51"/>
        <v>93231025.723096579</v>
      </c>
      <c r="AA40" s="3">
        <f t="shared" si="52"/>
        <v>257198.95924503432</v>
      </c>
      <c r="AB40" s="3">
        <f t="shared" si="53"/>
        <v>1130041.0289238628</v>
      </c>
      <c r="AC40" s="3">
        <f t="shared" si="54"/>
        <v>564613.20378374343</v>
      </c>
    </row>
    <row r="41" spans="1:29" x14ac:dyDescent="0.55000000000000004">
      <c r="A41" s="33"/>
      <c r="E41">
        <v>39</v>
      </c>
      <c r="F41">
        <f t="shared" si="39"/>
        <v>115.5</v>
      </c>
      <c r="G41" s="15">
        <f t="shared" si="57"/>
        <v>0</v>
      </c>
      <c r="H41" s="14">
        <f t="shared" si="40"/>
        <v>0</v>
      </c>
      <c r="I41" s="14">
        <f t="shared" si="61"/>
        <v>8.7359395310632245E-3</v>
      </c>
      <c r="J41" s="14">
        <f t="shared" si="41"/>
        <v>0</v>
      </c>
      <c r="K41" s="14" t="str">
        <f t="shared" si="42"/>
        <v>Eliminated</v>
      </c>
      <c r="L41" s="14">
        <f t="shared" si="43"/>
        <v>0</v>
      </c>
      <c r="M41" s="14">
        <f t="shared" si="44"/>
        <v>0.99126406045952864</v>
      </c>
      <c r="N41" s="3">
        <f t="shared" si="45"/>
        <v>0</v>
      </c>
      <c r="O41" s="3">
        <f t="shared" si="46"/>
        <v>0</v>
      </c>
      <c r="P41" s="38">
        <f t="shared" si="11"/>
        <v>0</v>
      </c>
      <c r="Q41" s="38">
        <f t="shared" si="47"/>
        <v>0</v>
      </c>
      <c r="R41" s="38">
        <f t="shared" si="48"/>
        <v>1710000</v>
      </c>
      <c r="S41" s="38">
        <f t="shared" si="13"/>
        <v>0</v>
      </c>
      <c r="T41" s="39">
        <f t="shared" si="14"/>
        <v>0</v>
      </c>
      <c r="U41" s="38">
        <f t="shared" si="58"/>
        <v>0</v>
      </c>
      <c r="V41" s="3">
        <f t="shared" si="59"/>
        <v>0</v>
      </c>
      <c r="W41" s="3">
        <f t="shared" si="60"/>
        <v>0</v>
      </c>
      <c r="X41" s="3">
        <f t="shared" si="62"/>
        <v>56502051.446193136</v>
      </c>
      <c r="Y41" s="3">
        <f t="shared" si="63"/>
        <v>28251025.723096568</v>
      </c>
      <c r="Z41" s="3">
        <f t="shared" si="51"/>
        <v>94941025.723096579</v>
      </c>
      <c r="AA41" s="3">
        <f t="shared" si="52"/>
        <v>257198.95924503432</v>
      </c>
      <c r="AB41" s="3">
        <f t="shared" si="53"/>
        <v>1130041.0289238628</v>
      </c>
      <c r="AC41" s="3">
        <f t="shared" si="54"/>
        <v>564613.20378374343</v>
      </c>
    </row>
    <row r="42" spans="1:29" x14ac:dyDescent="0.55000000000000004">
      <c r="A42" s="33"/>
      <c r="E42">
        <v>40</v>
      </c>
      <c r="F42">
        <f t="shared" si="39"/>
        <v>118.5</v>
      </c>
      <c r="G42" s="15">
        <f t="shared" si="57"/>
        <v>0</v>
      </c>
      <c r="H42" s="14">
        <f t="shared" si="40"/>
        <v>0</v>
      </c>
      <c r="I42" s="14">
        <f t="shared" si="61"/>
        <v>8.7359395310632245E-3</v>
      </c>
      <c r="J42" s="14">
        <f t="shared" si="41"/>
        <v>0</v>
      </c>
      <c r="K42" s="14" t="str">
        <f t="shared" si="42"/>
        <v>Eliminated</v>
      </c>
      <c r="L42" s="14">
        <f t="shared" si="43"/>
        <v>0</v>
      </c>
      <c r="M42" s="14">
        <f t="shared" si="44"/>
        <v>0.99126406045952864</v>
      </c>
      <c r="N42" s="3">
        <f t="shared" si="45"/>
        <v>0</v>
      </c>
      <c r="O42" s="3">
        <f t="shared" si="46"/>
        <v>0</v>
      </c>
      <c r="P42" s="38">
        <f t="shared" si="11"/>
        <v>0</v>
      </c>
      <c r="Q42" s="38">
        <f t="shared" si="47"/>
        <v>0</v>
      </c>
      <c r="R42" s="38">
        <f t="shared" si="48"/>
        <v>1710000</v>
      </c>
      <c r="S42" s="38">
        <f t="shared" si="13"/>
        <v>0</v>
      </c>
      <c r="T42" s="39">
        <f t="shared" si="14"/>
        <v>0</v>
      </c>
      <c r="U42" s="38">
        <f t="shared" si="58"/>
        <v>0</v>
      </c>
      <c r="V42" s="3">
        <f t="shared" si="59"/>
        <v>0</v>
      </c>
      <c r="W42" s="3">
        <f t="shared" si="60"/>
        <v>0</v>
      </c>
      <c r="X42" s="3">
        <f t="shared" si="62"/>
        <v>56502051.446193136</v>
      </c>
      <c r="Y42" s="3">
        <f t="shared" si="63"/>
        <v>28251025.723096568</v>
      </c>
      <c r="Z42" s="3">
        <f t="shared" si="51"/>
        <v>96651025.723096579</v>
      </c>
      <c r="AA42" s="3">
        <f t="shared" si="52"/>
        <v>257198.95924503432</v>
      </c>
      <c r="AB42" s="3">
        <f t="shared" si="53"/>
        <v>1130041.0289238628</v>
      </c>
      <c r="AC42" s="3">
        <f t="shared" si="54"/>
        <v>564613.20378374343</v>
      </c>
    </row>
    <row r="43" spans="1:29" x14ac:dyDescent="0.55000000000000004">
      <c r="A43" s="33"/>
      <c r="E43">
        <v>41</v>
      </c>
      <c r="F43">
        <f t="shared" si="39"/>
        <v>121.5</v>
      </c>
      <c r="G43" s="15">
        <f t="shared" si="57"/>
        <v>0</v>
      </c>
      <c r="H43" s="14">
        <f t="shared" si="40"/>
        <v>0</v>
      </c>
      <c r="I43" s="14">
        <f t="shared" si="61"/>
        <v>8.7359395310632245E-3</v>
      </c>
      <c r="J43" s="14">
        <f t="shared" si="41"/>
        <v>0</v>
      </c>
      <c r="K43" s="14" t="str">
        <f t="shared" si="42"/>
        <v>Eliminated</v>
      </c>
      <c r="L43" s="14">
        <f t="shared" si="43"/>
        <v>0</v>
      </c>
      <c r="M43" s="14">
        <f t="shared" si="44"/>
        <v>0.99126406045952864</v>
      </c>
      <c r="N43" s="3">
        <f t="shared" si="45"/>
        <v>0</v>
      </c>
      <c r="O43" s="3">
        <f t="shared" si="46"/>
        <v>0</v>
      </c>
      <c r="P43" s="38">
        <f t="shared" si="11"/>
        <v>0</v>
      </c>
      <c r="Q43" s="38">
        <f t="shared" si="47"/>
        <v>0</v>
      </c>
      <c r="R43" s="38">
        <f t="shared" si="48"/>
        <v>1710000</v>
      </c>
      <c r="S43" s="38">
        <f t="shared" si="13"/>
        <v>0</v>
      </c>
      <c r="T43" s="39">
        <f t="shared" si="14"/>
        <v>0</v>
      </c>
      <c r="U43" s="38">
        <f t="shared" si="58"/>
        <v>0</v>
      </c>
      <c r="V43" s="3">
        <f t="shared" si="59"/>
        <v>0</v>
      </c>
      <c r="W43" s="3">
        <f t="shared" si="60"/>
        <v>0</v>
      </c>
      <c r="X43" s="3">
        <f t="shared" si="62"/>
        <v>56502051.446193136</v>
      </c>
      <c r="Y43" s="3">
        <f t="shared" si="63"/>
        <v>28251025.723096568</v>
      </c>
      <c r="Z43" s="3">
        <f t="shared" si="51"/>
        <v>98361025.723096579</v>
      </c>
      <c r="AA43" s="3">
        <f t="shared" si="52"/>
        <v>257198.95924503432</v>
      </c>
      <c r="AB43" s="3">
        <f t="shared" si="53"/>
        <v>1130041.0289238628</v>
      </c>
      <c r="AC43" s="3">
        <f t="shared" si="54"/>
        <v>564613.20378374343</v>
      </c>
    </row>
    <row r="44" spans="1:29" x14ac:dyDescent="0.55000000000000004">
      <c r="A44" s="33"/>
      <c r="E44">
        <v>42</v>
      </c>
      <c r="F44">
        <f t="shared" si="39"/>
        <v>124.5</v>
      </c>
      <c r="G44" s="15">
        <f t="shared" si="57"/>
        <v>0</v>
      </c>
      <c r="H44" s="14">
        <f t="shared" si="40"/>
        <v>0</v>
      </c>
      <c r="I44" s="14">
        <f t="shared" si="61"/>
        <v>8.7359395310632245E-3</v>
      </c>
      <c r="J44" s="14">
        <f t="shared" si="41"/>
        <v>0</v>
      </c>
      <c r="K44" s="14" t="str">
        <f t="shared" si="42"/>
        <v>Eliminated</v>
      </c>
      <c r="L44" s="14">
        <f t="shared" si="43"/>
        <v>0</v>
      </c>
      <c r="M44" s="14">
        <f t="shared" si="44"/>
        <v>0.99126406045952864</v>
      </c>
      <c r="N44" s="3">
        <f t="shared" si="45"/>
        <v>0</v>
      </c>
      <c r="O44" s="3">
        <f t="shared" si="46"/>
        <v>0</v>
      </c>
      <c r="P44" s="38">
        <f t="shared" si="11"/>
        <v>0</v>
      </c>
      <c r="Q44" s="38">
        <f t="shared" si="47"/>
        <v>0</v>
      </c>
      <c r="R44" s="38">
        <f t="shared" si="48"/>
        <v>1710000</v>
      </c>
      <c r="S44" s="38">
        <f>IF(($D$18*$C$4)&gt;P44,P44+((($D$18*$C$4)-P44)*(O44-P44)/R44),$D$18*$C$4)</f>
        <v>0</v>
      </c>
      <c r="T44" s="39">
        <f t="shared" si="14"/>
        <v>0</v>
      </c>
      <c r="U44" s="38">
        <f t="shared" si="58"/>
        <v>0</v>
      </c>
      <c r="V44" s="3">
        <f t="shared" si="59"/>
        <v>0</v>
      </c>
      <c r="W44" s="3">
        <f t="shared" si="60"/>
        <v>0</v>
      </c>
      <c r="X44" s="3">
        <f t="shared" si="62"/>
        <v>56502051.446193136</v>
      </c>
      <c r="Y44" s="3">
        <f t="shared" si="63"/>
        <v>28251025.723096568</v>
      </c>
      <c r="Z44" s="3">
        <f t="shared" si="51"/>
        <v>100071025.72309658</v>
      </c>
      <c r="AA44" s="3">
        <f t="shared" si="52"/>
        <v>257198.95924503432</v>
      </c>
      <c r="AB44" s="3">
        <f t="shared" si="53"/>
        <v>1130041.0289238628</v>
      </c>
      <c r="AC44" s="3">
        <f t="shared" si="54"/>
        <v>564613.20378374343</v>
      </c>
    </row>
    <row r="45" spans="1:29" x14ac:dyDescent="0.55000000000000004">
      <c r="A45" s="33"/>
      <c r="E45">
        <v>43</v>
      </c>
      <c r="F45">
        <f t="shared" si="39"/>
        <v>127.5</v>
      </c>
      <c r="G45" s="15">
        <f t="shared" si="57"/>
        <v>0</v>
      </c>
      <c r="H45" s="14">
        <f t="shared" si="40"/>
        <v>0</v>
      </c>
      <c r="I45" s="14">
        <f t="shared" si="61"/>
        <v>8.7359395310632245E-3</v>
      </c>
      <c r="J45" s="14">
        <f t="shared" si="41"/>
        <v>0</v>
      </c>
      <c r="K45" s="14" t="str">
        <f t="shared" si="42"/>
        <v>Eliminated</v>
      </c>
      <c r="L45" s="14">
        <f t="shared" si="43"/>
        <v>0</v>
      </c>
      <c r="M45" s="14">
        <f t="shared" si="44"/>
        <v>0.99126406045952864</v>
      </c>
      <c r="N45" s="3">
        <f t="shared" si="45"/>
        <v>0</v>
      </c>
      <c r="O45" s="3">
        <f t="shared" si="46"/>
        <v>0</v>
      </c>
      <c r="P45" s="38">
        <f t="shared" si="11"/>
        <v>0</v>
      </c>
      <c r="Q45" s="38">
        <f t="shared" si="47"/>
        <v>0</v>
      </c>
      <c r="R45" s="38">
        <f t="shared" si="48"/>
        <v>1710000</v>
      </c>
      <c r="S45" s="38">
        <f t="shared" si="13"/>
        <v>0</v>
      </c>
      <c r="T45" s="39">
        <f t="shared" si="14"/>
        <v>0</v>
      </c>
      <c r="U45" s="38">
        <f t="shared" si="58"/>
        <v>0</v>
      </c>
      <c r="V45" s="3">
        <f t="shared" si="59"/>
        <v>0</v>
      </c>
      <c r="W45" s="3">
        <f t="shared" si="60"/>
        <v>0</v>
      </c>
      <c r="X45" s="3">
        <f t="shared" si="62"/>
        <v>56502051.446193136</v>
      </c>
      <c r="Y45" s="3">
        <f t="shared" si="63"/>
        <v>28251025.723096568</v>
      </c>
      <c r="Z45" s="3">
        <f t="shared" si="51"/>
        <v>101781025.72309658</v>
      </c>
      <c r="AA45" s="3">
        <f t="shared" si="52"/>
        <v>257198.95924503432</v>
      </c>
      <c r="AB45" s="3">
        <f t="shared" si="53"/>
        <v>1130041.0289238628</v>
      </c>
      <c r="AC45" s="3">
        <f t="shared" si="54"/>
        <v>564613.20378374343</v>
      </c>
    </row>
    <row r="46" spans="1:29" x14ac:dyDescent="0.55000000000000004">
      <c r="A46" s="33"/>
      <c r="E46">
        <v>44</v>
      </c>
      <c r="F46">
        <f t="shared" si="39"/>
        <v>130.5</v>
      </c>
      <c r="G46" s="15">
        <f t="shared" si="57"/>
        <v>0</v>
      </c>
      <c r="H46" s="14">
        <f t="shared" si="40"/>
        <v>0</v>
      </c>
      <c r="I46" s="14">
        <f t="shared" si="61"/>
        <v>8.7359395310632245E-3</v>
      </c>
      <c r="J46" s="14">
        <f t="shared" si="41"/>
        <v>0</v>
      </c>
      <c r="K46" s="14" t="str">
        <f t="shared" si="42"/>
        <v>Eliminated</v>
      </c>
      <c r="L46" s="14">
        <f t="shared" si="43"/>
        <v>0</v>
      </c>
      <c r="M46" s="14">
        <f t="shared" si="44"/>
        <v>0.99126406045952864</v>
      </c>
      <c r="N46" s="3">
        <f t="shared" si="45"/>
        <v>0</v>
      </c>
      <c r="O46" s="3">
        <f t="shared" si="46"/>
        <v>0</v>
      </c>
      <c r="P46" s="38">
        <f t="shared" si="11"/>
        <v>0</v>
      </c>
      <c r="Q46" s="38">
        <f t="shared" si="47"/>
        <v>0</v>
      </c>
      <c r="R46" s="38">
        <f t="shared" si="48"/>
        <v>1710000</v>
      </c>
      <c r="S46" s="38">
        <f t="shared" si="13"/>
        <v>0</v>
      </c>
      <c r="T46" s="39">
        <f t="shared" si="14"/>
        <v>0</v>
      </c>
      <c r="U46" s="38">
        <f t="shared" si="58"/>
        <v>0</v>
      </c>
      <c r="V46" s="3">
        <f t="shared" si="59"/>
        <v>0</v>
      </c>
      <c r="W46" s="3">
        <f t="shared" si="60"/>
        <v>0</v>
      </c>
      <c r="X46" s="3">
        <f t="shared" si="62"/>
        <v>56502051.446193136</v>
      </c>
      <c r="Y46" s="3">
        <f t="shared" si="63"/>
        <v>28251025.723096568</v>
      </c>
      <c r="Z46" s="3">
        <f t="shared" si="51"/>
        <v>103491025.72309658</v>
      </c>
      <c r="AA46" s="3">
        <f t="shared" si="52"/>
        <v>257198.95924503432</v>
      </c>
      <c r="AB46" s="3">
        <f t="shared" si="53"/>
        <v>1130041.0289238628</v>
      </c>
      <c r="AC46" s="3">
        <f t="shared" si="54"/>
        <v>564613.20378374343</v>
      </c>
    </row>
    <row r="47" spans="1:29" x14ac:dyDescent="0.55000000000000004">
      <c r="A47" s="33"/>
      <c r="E47">
        <v>45</v>
      </c>
      <c r="F47">
        <f t="shared" si="39"/>
        <v>133.5</v>
      </c>
      <c r="G47" s="15">
        <f t="shared" si="57"/>
        <v>0</v>
      </c>
      <c r="H47" s="14">
        <f t="shared" si="40"/>
        <v>0</v>
      </c>
      <c r="I47" s="14">
        <f t="shared" si="61"/>
        <v>8.7359395310632245E-3</v>
      </c>
      <c r="J47" s="14">
        <f t="shared" si="41"/>
        <v>0</v>
      </c>
      <c r="K47" s="14" t="str">
        <f t="shared" si="42"/>
        <v>Eliminated</v>
      </c>
      <c r="L47" s="14">
        <f t="shared" si="43"/>
        <v>0</v>
      </c>
      <c r="M47" s="14">
        <f t="shared" si="44"/>
        <v>0.99126406045952864</v>
      </c>
      <c r="N47" s="3">
        <f t="shared" si="45"/>
        <v>0</v>
      </c>
      <c r="O47" s="3">
        <f t="shared" si="46"/>
        <v>0</v>
      </c>
      <c r="P47" s="38">
        <f t="shared" si="11"/>
        <v>0</v>
      </c>
      <c r="Q47" s="38">
        <f t="shared" si="47"/>
        <v>0</v>
      </c>
      <c r="R47" s="38">
        <f t="shared" si="48"/>
        <v>1710000</v>
      </c>
      <c r="S47" s="38">
        <f t="shared" si="13"/>
        <v>0</v>
      </c>
      <c r="T47" s="39">
        <f t="shared" si="14"/>
        <v>0</v>
      </c>
      <c r="U47" s="38">
        <f t="shared" si="58"/>
        <v>0</v>
      </c>
      <c r="V47" s="3">
        <f t="shared" si="59"/>
        <v>0</v>
      </c>
      <c r="W47" s="3">
        <f t="shared" si="60"/>
        <v>0</v>
      </c>
      <c r="X47" s="3">
        <f t="shared" si="62"/>
        <v>56502051.446193136</v>
      </c>
      <c r="Y47" s="3">
        <f t="shared" si="63"/>
        <v>28251025.723096568</v>
      </c>
      <c r="Z47" s="3">
        <f t="shared" si="51"/>
        <v>105201025.72309658</v>
      </c>
      <c r="AA47" s="3">
        <f t="shared" si="52"/>
        <v>257198.95924503432</v>
      </c>
      <c r="AB47" s="3">
        <f t="shared" si="53"/>
        <v>1130041.0289238628</v>
      </c>
      <c r="AC47" s="3">
        <f t="shared" si="54"/>
        <v>564613.20378374343</v>
      </c>
    </row>
    <row r="48" spans="1:29" x14ac:dyDescent="0.55000000000000004">
      <c r="A48" s="33"/>
      <c r="E48">
        <v>46</v>
      </c>
      <c r="F48">
        <f t="shared" si="39"/>
        <v>136.5</v>
      </c>
      <c r="G48" s="15">
        <f t="shared" si="57"/>
        <v>0</v>
      </c>
      <c r="H48" s="14">
        <f t="shared" si="40"/>
        <v>0</v>
      </c>
      <c r="I48" s="14">
        <f t="shared" si="61"/>
        <v>8.7359395310632245E-3</v>
      </c>
      <c r="J48" s="14">
        <f t="shared" si="41"/>
        <v>0</v>
      </c>
      <c r="K48" s="14" t="str">
        <f t="shared" si="42"/>
        <v>Eliminated</v>
      </c>
      <c r="L48" s="14">
        <f t="shared" si="43"/>
        <v>0</v>
      </c>
      <c r="M48" s="14">
        <f t="shared" si="44"/>
        <v>0.99126406045952864</v>
      </c>
      <c r="N48" s="3">
        <f t="shared" si="45"/>
        <v>0</v>
      </c>
      <c r="O48" s="3">
        <f t="shared" si="46"/>
        <v>0</v>
      </c>
      <c r="P48" s="38">
        <f t="shared" si="11"/>
        <v>0</v>
      </c>
      <c r="Q48" s="38">
        <f t="shared" si="47"/>
        <v>0</v>
      </c>
      <c r="R48" s="38">
        <f t="shared" si="48"/>
        <v>1710000</v>
      </c>
      <c r="S48" s="38">
        <f t="shared" si="13"/>
        <v>0</v>
      </c>
      <c r="T48" s="39">
        <f t="shared" si="14"/>
        <v>0</v>
      </c>
      <c r="U48" s="38">
        <f t="shared" si="58"/>
        <v>0</v>
      </c>
      <c r="V48" s="3">
        <f t="shared" si="59"/>
        <v>0</v>
      </c>
      <c r="W48" s="3">
        <f t="shared" si="60"/>
        <v>0</v>
      </c>
      <c r="X48" s="3">
        <f t="shared" si="62"/>
        <v>56502051.446193136</v>
      </c>
      <c r="Y48" s="3">
        <f t="shared" si="63"/>
        <v>28251025.723096568</v>
      </c>
      <c r="Z48" s="3">
        <f t="shared" si="51"/>
        <v>106911025.72309658</v>
      </c>
      <c r="AA48" s="3">
        <f t="shared" si="52"/>
        <v>257198.95924503432</v>
      </c>
      <c r="AB48" s="3">
        <f t="shared" si="53"/>
        <v>1130041.0289238628</v>
      </c>
      <c r="AC48" s="3">
        <f t="shared" si="54"/>
        <v>564613.20378374343</v>
      </c>
    </row>
    <row r="49" spans="1:29" x14ac:dyDescent="0.55000000000000004">
      <c r="A49" s="33"/>
      <c r="E49">
        <v>47</v>
      </c>
      <c r="F49">
        <f t="shared" si="39"/>
        <v>139.5</v>
      </c>
      <c r="G49" s="15">
        <f t="shared" si="57"/>
        <v>0</v>
      </c>
      <c r="H49" s="14">
        <f t="shared" si="40"/>
        <v>0</v>
      </c>
      <c r="I49" s="14">
        <f t="shared" si="61"/>
        <v>8.7359395310632245E-3</v>
      </c>
      <c r="J49" s="14">
        <f t="shared" si="41"/>
        <v>0</v>
      </c>
      <c r="K49" s="14" t="str">
        <f t="shared" si="42"/>
        <v>Eliminated</v>
      </c>
      <c r="L49" s="14">
        <f t="shared" si="43"/>
        <v>0</v>
      </c>
      <c r="M49" s="14">
        <f t="shared" si="44"/>
        <v>0.99126406045952864</v>
      </c>
      <c r="N49" s="3">
        <f t="shared" si="45"/>
        <v>0</v>
      </c>
      <c r="O49" s="3">
        <f t="shared" si="46"/>
        <v>0</v>
      </c>
      <c r="P49" s="38">
        <f t="shared" si="11"/>
        <v>0</v>
      </c>
      <c r="Q49" s="38">
        <f t="shared" si="47"/>
        <v>0</v>
      </c>
      <c r="R49" s="38">
        <f t="shared" si="48"/>
        <v>1710000</v>
      </c>
      <c r="S49" s="38">
        <f t="shared" si="13"/>
        <v>0</v>
      </c>
      <c r="T49" s="39">
        <f t="shared" si="14"/>
        <v>0</v>
      </c>
      <c r="U49" s="38">
        <f t="shared" si="58"/>
        <v>0</v>
      </c>
      <c r="V49" s="3">
        <f t="shared" si="59"/>
        <v>0</v>
      </c>
      <c r="W49" s="3">
        <f t="shared" si="60"/>
        <v>0</v>
      </c>
      <c r="X49" s="3">
        <f t="shared" si="62"/>
        <v>56502051.446193136</v>
      </c>
      <c r="Y49" s="3">
        <f t="shared" si="63"/>
        <v>28251025.723096568</v>
      </c>
      <c r="Z49" s="3">
        <f t="shared" si="51"/>
        <v>108621025.72309658</v>
      </c>
      <c r="AA49" s="3">
        <f t="shared" si="52"/>
        <v>257198.95924503432</v>
      </c>
      <c r="AB49" s="3">
        <f t="shared" si="53"/>
        <v>1130041.0289238628</v>
      </c>
      <c r="AC49" s="3">
        <f t="shared" si="54"/>
        <v>564613.20378374343</v>
      </c>
    </row>
    <row r="50" spans="1:29" x14ac:dyDescent="0.55000000000000004">
      <c r="A50" s="33"/>
      <c r="E50">
        <v>48</v>
      </c>
      <c r="F50">
        <f t="shared" si="39"/>
        <v>142.5</v>
      </c>
      <c r="G50" s="15">
        <f t="shared" si="57"/>
        <v>0</v>
      </c>
      <c r="H50" s="14">
        <f t="shared" si="40"/>
        <v>0</v>
      </c>
      <c r="I50" s="14">
        <f t="shared" si="61"/>
        <v>8.7359395310632245E-3</v>
      </c>
      <c r="J50" s="14">
        <f t="shared" si="41"/>
        <v>0</v>
      </c>
      <c r="K50" s="14" t="str">
        <f t="shared" si="42"/>
        <v>Eliminated</v>
      </c>
      <c r="L50" s="14">
        <f t="shared" si="43"/>
        <v>0</v>
      </c>
      <c r="M50" s="14">
        <f t="shared" si="44"/>
        <v>0.99126406045952864</v>
      </c>
      <c r="N50" s="3">
        <f t="shared" si="45"/>
        <v>0</v>
      </c>
      <c r="O50" s="3">
        <f t="shared" si="46"/>
        <v>0</v>
      </c>
      <c r="P50" s="38">
        <f t="shared" si="11"/>
        <v>0</v>
      </c>
      <c r="Q50" s="38">
        <f t="shared" si="47"/>
        <v>0</v>
      </c>
      <c r="R50" s="38">
        <f t="shared" si="48"/>
        <v>1710000</v>
      </c>
      <c r="S50" s="38">
        <f t="shared" si="13"/>
        <v>0</v>
      </c>
      <c r="T50" s="39">
        <f t="shared" si="14"/>
        <v>0</v>
      </c>
      <c r="U50" s="38">
        <f t="shared" si="58"/>
        <v>0</v>
      </c>
      <c r="V50" s="3">
        <f t="shared" si="59"/>
        <v>0</v>
      </c>
      <c r="W50" s="3">
        <f t="shared" si="60"/>
        <v>0</v>
      </c>
      <c r="X50" s="3">
        <f t="shared" si="62"/>
        <v>56502051.446193136</v>
      </c>
      <c r="Y50" s="3">
        <f t="shared" si="63"/>
        <v>28251025.723096568</v>
      </c>
      <c r="Z50" s="3">
        <f t="shared" si="51"/>
        <v>110331025.72309658</v>
      </c>
      <c r="AA50" s="3">
        <f t="shared" si="52"/>
        <v>257198.95924503432</v>
      </c>
      <c r="AB50" s="3">
        <f t="shared" si="53"/>
        <v>1130041.0289238628</v>
      </c>
      <c r="AC50" s="3">
        <f t="shared" si="54"/>
        <v>564613.20378374343</v>
      </c>
    </row>
    <row r="51" spans="1:29" x14ac:dyDescent="0.55000000000000004">
      <c r="A51" s="33"/>
      <c r="E51">
        <v>49</v>
      </c>
      <c r="F51">
        <f t="shared" si="39"/>
        <v>145.5</v>
      </c>
      <c r="G51" s="15">
        <f t="shared" si="57"/>
        <v>0</v>
      </c>
      <c r="H51" s="14">
        <f t="shared" si="40"/>
        <v>0</v>
      </c>
      <c r="I51" s="14">
        <f t="shared" si="61"/>
        <v>8.7359395310632245E-3</v>
      </c>
      <c r="J51" s="14">
        <f t="shared" si="41"/>
        <v>0</v>
      </c>
      <c r="K51" s="14" t="str">
        <f t="shared" si="42"/>
        <v>Eliminated</v>
      </c>
      <c r="L51" s="14">
        <f t="shared" si="43"/>
        <v>0</v>
      </c>
      <c r="M51" s="14">
        <f t="shared" si="44"/>
        <v>0.99126406045952864</v>
      </c>
      <c r="N51" s="3">
        <f t="shared" si="45"/>
        <v>0</v>
      </c>
      <c r="O51" s="3">
        <f t="shared" si="46"/>
        <v>0</v>
      </c>
      <c r="P51" s="38">
        <f t="shared" si="11"/>
        <v>0</v>
      </c>
      <c r="Q51" s="38">
        <f t="shared" si="47"/>
        <v>0</v>
      </c>
      <c r="R51" s="38">
        <f t="shared" si="48"/>
        <v>1710000</v>
      </c>
      <c r="S51" s="38">
        <f t="shared" si="13"/>
        <v>0</v>
      </c>
      <c r="T51" s="39">
        <f t="shared" si="14"/>
        <v>0</v>
      </c>
      <c r="U51" s="38">
        <f t="shared" si="58"/>
        <v>0</v>
      </c>
      <c r="V51" s="3">
        <f t="shared" si="59"/>
        <v>0</v>
      </c>
      <c r="W51" s="3">
        <f t="shared" si="60"/>
        <v>0</v>
      </c>
      <c r="X51" s="3">
        <f t="shared" si="62"/>
        <v>56502051.446193136</v>
      </c>
      <c r="Y51" s="3">
        <f t="shared" si="63"/>
        <v>28251025.723096568</v>
      </c>
      <c r="Z51" s="3">
        <f t="shared" si="51"/>
        <v>112041025.72309658</v>
      </c>
      <c r="AA51" s="3">
        <f t="shared" si="52"/>
        <v>257198.95924503432</v>
      </c>
      <c r="AB51" s="3">
        <f t="shared" si="53"/>
        <v>1130041.0289238628</v>
      </c>
      <c r="AC51" s="3">
        <f t="shared" si="54"/>
        <v>564613.20378374343</v>
      </c>
    </row>
    <row r="52" spans="1:29" x14ac:dyDescent="0.55000000000000004">
      <c r="A52" s="33"/>
      <c r="E52">
        <v>50</v>
      </c>
      <c r="F52">
        <f t="shared" si="39"/>
        <v>148.5</v>
      </c>
      <c r="G52" s="15">
        <f t="shared" si="57"/>
        <v>0</v>
      </c>
      <c r="H52" s="14">
        <f t="shared" si="40"/>
        <v>0</v>
      </c>
      <c r="I52" s="14">
        <f t="shared" si="61"/>
        <v>8.7359395310632245E-3</v>
      </c>
      <c r="J52" s="14">
        <f t="shared" si="41"/>
        <v>0</v>
      </c>
      <c r="K52" s="14" t="str">
        <f t="shared" si="42"/>
        <v>Eliminated</v>
      </c>
      <c r="L52" s="14">
        <f t="shared" si="43"/>
        <v>0</v>
      </c>
      <c r="M52" s="14">
        <f t="shared" si="44"/>
        <v>0.99126406045952864</v>
      </c>
      <c r="N52" s="3">
        <f t="shared" si="45"/>
        <v>0</v>
      </c>
      <c r="O52" s="3">
        <f t="shared" si="46"/>
        <v>0</v>
      </c>
      <c r="P52" s="38">
        <f t="shared" si="11"/>
        <v>0</v>
      </c>
      <c r="Q52" s="38">
        <f t="shared" si="47"/>
        <v>0</v>
      </c>
      <c r="R52" s="38">
        <f t="shared" si="48"/>
        <v>1710000</v>
      </c>
      <c r="S52" s="38">
        <f t="shared" si="13"/>
        <v>0</v>
      </c>
      <c r="T52" s="39">
        <f t="shared" si="14"/>
        <v>0</v>
      </c>
      <c r="U52" s="38">
        <f t="shared" si="58"/>
        <v>0</v>
      </c>
      <c r="V52" s="3">
        <f t="shared" si="59"/>
        <v>0</v>
      </c>
      <c r="W52" s="3">
        <f t="shared" si="60"/>
        <v>0</v>
      </c>
      <c r="X52" s="3">
        <f t="shared" si="62"/>
        <v>56502051.446193136</v>
      </c>
      <c r="Y52" s="3">
        <f t="shared" si="63"/>
        <v>28251025.723096568</v>
      </c>
      <c r="Z52" s="3">
        <f t="shared" si="51"/>
        <v>113751025.72309658</v>
      </c>
      <c r="AA52" s="3">
        <f t="shared" si="52"/>
        <v>257198.95924503432</v>
      </c>
      <c r="AB52" s="3">
        <f t="shared" si="53"/>
        <v>1130041.0289238628</v>
      </c>
      <c r="AC52" s="3">
        <f t="shared" si="54"/>
        <v>564613.20378374343</v>
      </c>
    </row>
    <row r="53" spans="1:29" x14ac:dyDescent="0.55000000000000004">
      <c r="A53" s="33"/>
      <c r="E53" s="21" t="s">
        <v>26</v>
      </c>
      <c r="F53" s="21"/>
      <c r="G53" s="21"/>
      <c r="H53" s="21"/>
      <c r="I53" s="16">
        <f>I52</f>
        <v>8.7359395310632245E-3</v>
      </c>
      <c r="J53" s="16">
        <f>J52</f>
        <v>0</v>
      </c>
      <c r="K53" s="16" t="str">
        <f>K52</f>
        <v>Eliminated</v>
      </c>
      <c r="L53" s="16">
        <f>L52</f>
        <v>0</v>
      </c>
      <c r="M53" s="16">
        <f>M52</f>
        <v>0.99126406045952864</v>
      </c>
      <c r="N53" s="12">
        <f t="shared" ref="N53:S53" si="64">SUM(N3:N52)</f>
        <v>56502051.446193136</v>
      </c>
      <c r="O53" s="12">
        <f t="shared" si="64"/>
        <v>28251025.723096568</v>
      </c>
      <c r="P53" s="12">
        <f t="shared" si="64"/>
        <v>5650205.1446193131</v>
      </c>
      <c r="Q53" s="12">
        <f t="shared" si="64"/>
        <v>28251025.723096568</v>
      </c>
      <c r="R53" s="12">
        <f t="shared" si="64"/>
        <v>113751025.72309658</v>
      </c>
      <c r="S53" s="12">
        <f t="shared" si="64"/>
        <v>257198.95924503432</v>
      </c>
      <c r="T53" s="12"/>
      <c r="U53" s="12">
        <f>SUM(U3:U52)</f>
        <v>1130041.0289238628</v>
      </c>
      <c r="V53" s="12">
        <f>SUM(V3:V52)</f>
        <v>1128683.3266632364</v>
      </c>
      <c r="W53" s="12">
        <f>SUM(W3:W52)</f>
        <v>564613.20378374343</v>
      </c>
      <c r="X53" s="12">
        <f t="shared" ref="X53:AB53" si="65">X52</f>
        <v>56502051.446193136</v>
      </c>
      <c r="Y53" s="12">
        <f t="shared" si="65"/>
        <v>28251025.723096568</v>
      </c>
      <c r="Z53" s="12">
        <f t="shared" si="65"/>
        <v>113751025.72309658</v>
      </c>
      <c r="AA53" s="12">
        <f t="shared" si="65"/>
        <v>257198.95924503432</v>
      </c>
      <c r="AB53" s="12">
        <f t="shared" si="65"/>
        <v>1130041.0289238628</v>
      </c>
      <c r="AC53" s="12">
        <f>AC52</f>
        <v>564613.20378374343</v>
      </c>
    </row>
    <row r="54" spans="1:29" x14ac:dyDescent="0.55000000000000004">
      <c r="A54" s="33"/>
      <c r="G54" s="15"/>
      <c r="H54" s="14"/>
      <c r="I54" s="14"/>
      <c r="J54" s="14"/>
      <c r="K54" s="14"/>
      <c r="L54" s="14"/>
      <c r="M54" s="14"/>
      <c r="T54" s="2"/>
      <c r="V54" s="3">
        <f>U53/(U53-V53)</f>
        <v>832.31873562796591</v>
      </c>
    </row>
    <row r="55" spans="1:29" x14ac:dyDescent="0.55000000000000004">
      <c r="A55" s="33"/>
    </row>
    <row r="56" spans="1:29" x14ac:dyDescent="0.55000000000000004">
      <c r="A56" s="33"/>
    </row>
    <row r="57" spans="1:29" x14ac:dyDescent="0.55000000000000004">
      <c r="A57" s="33"/>
    </row>
    <row r="58" spans="1:29" x14ac:dyDescent="0.55000000000000004">
      <c r="A58" s="33"/>
      <c r="G58" s="15"/>
      <c r="H58" s="14"/>
      <c r="I58" s="14"/>
      <c r="J58" s="14"/>
      <c r="K58" s="14"/>
      <c r="L58" s="14"/>
      <c r="M58" s="14"/>
      <c r="T58" s="2"/>
    </row>
    <row r="59" spans="1:29" x14ac:dyDescent="0.55000000000000004">
      <c r="A59" s="33"/>
    </row>
    <row r="60" spans="1:29" x14ac:dyDescent="0.55000000000000004">
      <c r="A60" s="36" t="s">
        <v>37</v>
      </c>
    </row>
    <row r="61" spans="1:29" x14ac:dyDescent="0.55000000000000004">
      <c r="A61" s="33" t="s">
        <v>38</v>
      </c>
    </row>
    <row r="62" spans="1:29" x14ac:dyDescent="0.55000000000000004">
      <c r="A62" s="33" t="s">
        <v>39</v>
      </c>
    </row>
    <row r="63" spans="1:29" x14ac:dyDescent="0.55000000000000004">
      <c r="A63" s="33" t="s">
        <v>45</v>
      </c>
    </row>
    <row r="64" spans="1:29" x14ac:dyDescent="0.55000000000000004">
      <c r="A64" s="33" t="s">
        <v>42</v>
      </c>
    </row>
    <row r="65" spans="1:1" x14ac:dyDescent="0.55000000000000004">
      <c r="A65" s="33" t="s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24069-FA83-4EB9-9138-E52F9655EEB7}">
  <dimension ref="A1:AO65"/>
  <sheetViews>
    <sheetView topLeftCell="I1" zoomScale="83" zoomScaleNormal="83" workbookViewId="0">
      <selection activeCell="P2" sqref="P2:U52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7" width="10.41796875" customWidth="1"/>
    <col min="8" max="10" width="12.9453125" customWidth="1"/>
    <col min="11" max="11" width="22.62890625" customWidth="1"/>
    <col min="12" max="12" width="15.05078125" customWidth="1"/>
    <col min="13" max="13" width="15.83984375" customWidth="1"/>
    <col min="14" max="14" width="12.1015625" style="3" customWidth="1"/>
    <col min="15" max="16" width="13.7890625" style="3" customWidth="1"/>
    <col min="17" max="17" width="13.3671875" style="3" customWidth="1"/>
    <col min="18" max="18" width="12.578125" style="3" customWidth="1"/>
    <col min="19" max="19" width="12.47265625" style="3" customWidth="1"/>
    <col min="20" max="20" width="14.3671875" style="3" customWidth="1"/>
    <col min="21" max="23" width="10.578125" style="3" customWidth="1"/>
    <col min="24" max="26" width="16.05078125" style="3" customWidth="1"/>
    <col min="27" max="29" width="15.83984375" style="3" customWidth="1"/>
  </cols>
  <sheetData>
    <row r="1" spans="1:41" x14ac:dyDescent="0.55000000000000004">
      <c r="A1" s="27" t="s">
        <v>52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41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30</v>
      </c>
      <c r="H2" s="4" t="s">
        <v>32</v>
      </c>
      <c r="I2" s="6" t="s">
        <v>36</v>
      </c>
      <c r="J2" s="6" t="s">
        <v>25</v>
      </c>
      <c r="K2" s="6" t="s">
        <v>41</v>
      </c>
      <c r="L2" s="6" t="s">
        <v>28</v>
      </c>
      <c r="M2" s="6" t="s">
        <v>40</v>
      </c>
      <c r="N2" s="5" t="s">
        <v>9</v>
      </c>
      <c r="O2" s="5" t="s">
        <v>10</v>
      </c>
      <c r="P2" s="37" t="s">
        <v>66</v>
      </c>
      <c r="Q2" s="37" t="s">
        <v>11</v>
      </c>
      <c r="R2" s="37" t="s">
        <v>17</v>
      </c>
      <c r="S2" s="37" t="s">
        <v>12</v>
      </c>
      <c r="T2" s="37" t="s">
        <v>16</v>
      </c>
      <c r="U2" s="37" t="s">
        <v>13</v>
      </c>
      <c r="V2" s="5" t="s">
        <v>19</v>
      </c>
      <c r="W2" s="5" t="s">
        <v>21</v>
      </c>
      <c r="X2" s="5" t="s">
        <v>14</v>
      </c>
      <c r="Y2" s="5" t="s">
        <v>23</v>
      </c>
      <c r="Z2" s="5" t="s">
        <v>43</v>
      </c>
      <c r="AA2" s="5" t="s">
        <v>15</v>
      </c>
      <c r="AB2" s="5" t="s">
        <v>24</v>
      </c>
      <c r="AC2" s="5" t="s">
        <v>22</v>
      </c>
      <c r="AH2"/>
      <c r="AI2"/>
      <c r="AJ2"/>
      <c r="AK2"/>
      <c r="AL2"/>
      <c r="AM2"/>
      <c r="AN2"/>
      <c r="AO2"/>
    </row>
    <row r="3" spans="1:41" x14ac:dyDescent="0.55000000000000004">
      <c r="A3" t="s">
        <v>2</v>
      </c>
      <c r="C3" s="7">
        <v>4</v>
      </c>
      <c r="E3">
        <v>1</v>
      </c>
      <c r="F3">
        <f>(E3-0.5)*$C$4</f>
        <v>1.5</v>
      </c>
      <c r="G3" s="15">
        <f t="shared" ref="G3:G34" si="0">IF(F3&lt;$C$10,IF(F3&lt;$C$9,$C$8*$C$4*$C$3,$C$8*$C$4*$C$3*(1-$C$19)),IF(F3&lt;$C$9,$C$8*$C$4*$C$23,$C$8*$C$4*$C$23*(1-$C$19)))</f>
        <v>60</v>
      </c>
      <c r="H3" s="14">
        <f>G3/$D$6</f>
        <v>1.0526315789473683E-6</v>
      </c>
      <c r="I3" s="14">
        <f>1-$H$3</f>
        <v>0.9999989473684211</v>
      </c>
      <c r="J3" s="14">
        <f>1-I3</f>
        <v>1.0526315789016749E-6</v>
      </c>
      <c r="K3" s="14" t="str">
        <f>IF(J3*$D$6&lt;0.1,"Eliminated",IF(J3*$D$6&lt;1,"Possibly eliminated",IF(J3*$D$6&lt;10,"Approaching elimination", "Epidemic ongoing")))</f>
        <v>Epidemic ongoing</v>
      </c>
      <c r="L3" s="14">
        <f t="shared" ref="L3:L10" si="1">J3*T3</f>
        <v>1.1368258543447119E-7</v>
      </c>
      <c r="M3" s="14">
        <v>0</v>
      </c>
      <c r="N3" s="3">
        <f t="shared" ref="N3:N10" si="2">J3*$D$6</f>
        <v>59.99999999739547</v>
      </c>
      <c r="O3" s="3">
        <f t="shared" ref="O3:O10" si="3">N3*(1-$C$5)</f>
        <v>29.999999998697735</v>
      </c>
      <c r="P3" s="38">
        <f>O3*$C$13</f>
        <v>5.999999999739547</v>
      </c>
      <c r="Q3" s="38">
        <f t="shared" ref="Q3:Q10" si="4">N3*$C$5</f>
        <v>29.999999998697735</v>
      </c>
      <c r="R3" s="38">
        <f>($D$6*$C$7*$C$4)+O3</f>
        <v>1710029.9999999986</v>
      </c>
      <c r="S3" s="38">
        <f>IF(($D$18*$C$4)&gt;P3,P3+((($D$18*$C$4)-P3)*(O3-P3)/R3),$D$18*$C$4)</f>
        <v>6.4799073697648586</v>
      </c>
      <c r="T3" s="39">
        <f>IF(N3&gt;0.1,S3/N3,0)</f>
        <v>0.10799845616743572</v>
      </c>
      <c r="U3" s="38">
        <f t="shared" ref="U3:U34" si="5">O3*$C$14</f>
        <v>1.1999999999479094</v>
      </c>
      <c r="V3" s="3">
        <f t="shared" ref="V3:V34" si="6">IF(U3&gt;($C$6*1000000*$C$15),U3-($C$6*1000000*$C$15),0)</f>
        <v>0</v>
      </c>
      <c r="W3" s="3">
        <f t="shared" ref="W3:W34" si="7">((U3-V3)*$C$16)+(V3*$C$17)</f>
        <v>0.23999999998958188</v>
      </c>
      <c r="X3" s="3">
        <f>N3</f>
        <v>59.99999999739547</v>
      </c>
      <c r="Y3" s="3">
        <f>O3</f>
        <v>29.999999998697735</v>
      </c>
      <c r="Z3" s="3">
        <f>R3</f>
        <v>1710029.9999999986</v>
      </c>
      <c r="AA3" s="3">
        <f>S3</f>
        <v>6.4799073697648586</v>
      </c>
      <c r="AB3" s="3">
        <f>U3</f>
        <v>1.1999999999479094</v>
      </c>
      <c r="AC3" s="3">
        <f>W3</f>
        <v>0.23999999998958188</v>
      </c>
    </row>
    <row r="4" spans="1:41" x14ac:dyDescent="0.55000000000000004">
      <c r="A4" t="s">
        <v>4</v>
      </c>
      <c r="C4" s="8">
        <v>3</v>
      </c>
      <c r="E4">
        <v>2</v>
      </c>
      <c r="F4">
        <f>(E4-0.5)*$C$4</f>
        <v>4.5</v>
      </c>
      <c r="G4" s="15">
        <f t="shared" si="0"/>
        <v>0</v>
      </c>
      <c r="H4" s="14">
        <f t="shared" ref="H4:H10" si="8">G4/$D$6</f>
        <v>0</v>
      </c>
      <c r="I4" s="14">
        <f t="shared" ref="I4:I35" si="9">IF(AND(F3&gt;$C$10,F3&lt;$C$12),(I3-H3)*((1-J3+(L3*$C$20))^$C$23),(I3-H3)*((1-J3+(L3*$C$20))^$C$3))</f>
        <v>0.99999409348125545</v>
      </c>
      <c r="J4" s="14">
        <f>IF(K3="Eliminated",0,I3-I4)</f>
        <v>4.8538871656456095E-6</v>
      </c>
      <c r="K4" s="14" t="str">
        <f t="shared" ref="K4:K10" si="10">IF(J4*$D$6&lt;0.1,"Eliminated",IF(J4*$D$6&lt;1,"Possibly eliminated",IF(J4*$D$6&lt;10,"Approaching elimination", "Epidemic ongoing")))</f>
        <v>Epidemic ongoing</v>
      </c>
      <c r="L4" s="14">
        <f t="shared" si="1"/>
        <v>5.2418526169469545E-7</v>
      </c>
      <c r="M4" s="14">
        <f>M3+J3</f>
        <v>1.0526315789016749E-6</v>
      </c>
      <c r="N4" s="3">
        <f t="shared" si="2"/>
        <v>276.67156844179976</v>
      </c>
      <c r="O4" s="3">
        <f t="shared" si="3"/>
        <v>138.33578422089988</v>
      </c>
      <c r="P4" s="38">
        <f t="shared" ref="P4:P52" si="11">O4*$C$13</f>
        <v>27.667156844179978</v>
      </c>
      <c r="Q4" s="38">
        <f t="shared" si="4"/>
        <v>138.33578422089988</v>
      </c>
      <c r="R4" s="38">
        <f t="shared" ref="R4:R10" si="12">($D$6*$C$7*$C$4)+O4</f>
        <v>1710138.3357842208</v>
      </c>
      <c r="S4" s="38">
        <f t="shared" ref="S4:S52" si="13">IF(($D$18*$C$4)&gt;P4,P4+((($D$18*$C$4)-P4)*(O4-P4)/R4),$D$18*$C$4)</f>
        <v>29.878559916597645</v>
      </c>
      <c r="T4" s="39">
        <f t="shared" ref="T4:T52" si="14">IF(N4&gt;0.1,S4/N4,0)</f>
        <v>0.10799288154136032</v>
      </c>
      <c r="U4" s="38">
        <f t="shared" si="5"/>
        <v>5.5334313688359957</v>
      </c>
      <c r="V4" s="3">
        <f t="shared" si="6"/>
        <v>0</v>
      </c>
      <c r="W4" s="3">
        <f t="shared" si="7"/>
        <v>1.1066862737671992</v>
      </c>
      <c r="X4" s="3">
        <f t="shared" ref="X4:Y10" si="15">N4+X3</f>
        <v>336.67156843919525</v>
      </c>
      <c r="Y4" s="3">
        <f t="shared" si="15"/>
        <v>168.33578421959763</v>
      </c>
      <c r="Z4" s="3">
        <f>R4+Z3</f>
        <v>3420168.3357842192</v>
      </c>
      <c r="AA4" s="3">
        <f>AA3+S4</f>
        <v>36.358467286362504</v>
      </c>
      <c r="AB4" s="3">
        <f>AB3+U4</f>
        <v>6.7334313687839051</v>
      </c>
      <c r="AC4" s="3">
        <f>AC3+W4</f>
        <v>1.3466862737567811</v>
      </c>
    </row>
    <row r="5" spans="1:41" x14ac:dyDescent="0.55000000000000004">
      <c r="A5" t="s">
        <v>27</v>
      </c>
      <c r="C5" s="9">
        <v>0.5</v>
      </c>
      <c r="E5">
        <v>3</v>
      </c>
      <c r="F5">
        <f t="shared" ref="F5:F10" si="16">(E5-0.5)*$C$4</f>
        <v>7.5</v>
      </c>
      <c r="G5" s="15">
        <f t="shared" si="0"/>
        <v>0</v>
      </c>
      <c r="H5" s="14">
        <f t="shared" si="8"/>
        <v>0</v>
      </c>
      <c r="I5" s="14">
        <f t="shared" si="9"/>
        <v>0.99997656521828426</v>
      </c>
      <c r="J5" s="14">
        <f t="shared" ref="J5:J10" si="17">IF(K4="Eliminated",0,I4-I5)</f>
        <v>1.7528262971189257E-5</v>
      </c>
      <c r="K5" s="14" t="str">
        <f t="shared" si="10"/>
        <v>Epidemic ongoing</v>
      </c>
      <c r="L5" s="14">
        <f t="shared" si="1"/>
        <v>1.892601913821948E-6</v>
      </c>
      <c r="M5" s="14">
        <f t="shared" ref="M5:M10" si="18">M4+J4</f>
        <v>5.9065187445472844E-6</v>
      </c>
      <c r="N5" s="3">
        <f t="shared" si="2"/>
        <v>999.11098935778762</v>
      </c>
      <c r="O5" s="3">
        <f t="shared" si="3"/>
        <v>499.55549467889381</v>
      </c>
      <c r="P5" s="38">
        <f t="shared" si="11"/>
        <v>99.911098935778767</v>
      </c>
      <c r="Q5" s="38">
        <f t="shared" si="4"/>
        <v>499.55549467889381</v>
      </c>
      <c r="R5" s="38">
        <f t="shared" si="12"/>
        <v>1710499.5554946789</v>
      </c>
      <c r="S5" s="38">
        <f t="shared" si="13"/>
        <v>107.87830908785104</v>
      </c>
      <c r="T5" s="39">
        <f t="shared" si="14"/>
        <v>0.10797429938909336</v>
      </c>
      <c r="U5" s="38">
        <f t="shared" si="5"/>
        <v>19.982219787155753</v>
      </c>
      <c r="V5" s="3">
        <f t="shared" si="6"/>
        <v>0</v>
      </c>
      <c r="W5" s="3">
        <f t="shared" si="7"/>
        <v>3.9964439574311506</v>
      </c>
      <c r="X5" s="3">
        <f t="shared" si="15"/>
        <v>1335.7825577969829</v>
      </c>
      <c r="Y5" s="3">
        <f t="shared" si="15"/>
        <v>667.89127889849146</v>
      </c>
      <c r="Z5" s="3">
        <f t="shared" ref="Z5:Z10" si="19">R5+Z4</f>
        <v>5130667.8912788983</v>
      </c>
      <c r="AA5" s="3">
        <f t="shared" ref="AA5:AA10" si="20">AA4+S5</f>
        <v>144.23677637421355</v>
      </c>
      <c r="AB5" s="3">
        <f t="shared" ref="AB5:AB10" si="21">AB4+U5</f>
        <v>26.715651155939657</v>
      </c>
      <c r="AC5" s="3">
        <f t="shared" ref="AC5:AC10" si="22">AC4+W5</f>
        <v>5.3431302311879314</v>
      </c>
    </row>
    <row r="6" spans="1:41" x14ac:dyDescent="0.55000000000000004">
      <c r="A6" t="s">
        <v>5</v>
      </c>
      <c r="C6" s="8">
        <v>57</v>
      </c>
      <c r="D6" s="3">
        <f>C6*1000000</f>
        <v>57000000</v>
      </c>
      <c r="E6">
        <v>4</v>
      </c>
      <c r="F6">
        <f t="shared" si="16"/>
        <v>10.5</v>
      </c>
      <c r="G6" s="15">
        <f t="shared" si="0"/>
        <v>0</v>
      </c>
      <c r="H6" s="14">
        <f t="shared" si="8"/>
        <v>0</v>
      </c>
      <c r="I6" s="14">
        <f t="shared" si="9"/>
        <v>0.99991326851922135</v>
      </c>
      <c r="J6" s="14">
        <f t="shared" si="17"/>
        <v>6.3296699062909134E-5</v>
      </c>
      <c r="K6" s="14" t="str">
        <f t="shared" si="10"/>
        <v>Epidemic ongoing</v>
      </c>
      <c r="L6" s="14">
        <f t="shared" si="1"/>
        <v>6.8301735321880349E-6</v>
      </c>
      <c r="M6" s="14">
        <f t="shared" si="18"/>
        <v>2.3434781715736541E-5</v>
      </c>
      <c r="N6" s="3">
        <f t="shared" si="2"/>
        <v>3607.9118465858205</v>
      </c>
      <c r="O6" s="3">
        <f t="shared" si="3"/>
        <v>1803.9559232929103</v>
      </c>
      <c r="P6" s="38">
        <f t="shared" si="11"/>
        <v>360.7911846585821</v>
      </c>
      <c r="Q6" s="38">
        <f t="shared" si="4"/>
        <v>1803.9559232929103</v>
      </c>
      <c r="R6" s="38">
        <f t="shared" si="12"/>
        <v>1711803.955923293</v>
      </c>
      <c r="S6" s="38">
        <f t="shared" si="13"/>
        <v>389.31989133471797</v>
      </c>
      <c r="T6" s="39">
        <f t="shared" si="14"/>
        <v>0.10790726267415118</v>
      </c>
      <c r="U6" s="38">
        <f t="shared" si="5"/>
        <v>72.158236931716417</v>
      </c>
      <c r="V6" s="3">
        <f t="shared" si="6"/>
        <v>0</v>
      </c>
      <c r="W6" s="3">
        <f t="shared" si="7"/>
        <v>14.431647386343284</v>
      </c>
      <c r="X6" s="3">
        <f t="shared" si="15"/>
        <v>4943.6944043828034</v>
      </c>
      <c r="Y6" s="3">
        <f t="shared" si="15"/>
        <v>2471.8472021914017</v>
      </c>
      <c r="Z6" s="3">
        <f t="shared" si="19"/>
        <v>6842471.8472021911</v>
      </c>
      <c r="AA6" s="3">
        <f t="shared" si="20"/>
        <v>533.55666770893151</v>
      </c>
      <c r="AB6" s="3">
        <f t="shared" si="21"/>
        <v>98.87388808765607</v>
      </c>
      <c r="AC6" s="3">
        <f t="shared" si="22"/>
        <v>19.774777617531214</v>
      </c>
    </row>
    <row r="7" spans="1:41" x14ac:dyDescent="0.55000000000000004">
      <c r="A7" t="s">
        <v>18</v>
      </c>
      <c r="C7" s="10">
        <v>0.01</v>
      </c>
      <c r="D7" s="3">
        <f>C7*D6</f>
        <v>570000</v>
      </c>
      <c r="E7">
        <v>5</v>
      </c>
      <c r="F7">
        <f t="shared" si="16"/>
        <v>13.5</v>
      </c>
      <c r="G7" s="15">
        <f t="shared" si="0"/>
        <v>0</v>
      </c>
      <c r="H7" s="14">
        <f t="shared" si="8"/>
        <v>0</v>
      </c>
      <c r="I7" s="14">
        <f t="shared" si="9"/>
        <v>0.99990501663922238</v>
      </c>
      <c r="J7" s="14">
        <f t="shared" si="17"/>
        <v>8.2518799989772518E-6</v>
      </c>
      <c r="K7" s="14" t="str">
        <f t="shared" si="10"/>
        <v>Epidemic ongoing</v>
      </c>
      <c r="L7" s="14">
        <f t="shared" si="1"/>
        <v>8.9110318312181862E-7</v>
      </c>
      <c r="M7" s="14">
        <f t="shared" si="18"/>
        <v>8.6731480778645675E-5</v>
      </c>
      <c r="N7" s="3">
        <f t="shared" si="2"/>
        <v>470.35715994170334</v>
      </c>
      <c r="O7" s="3">
        <f t="shared" si="3"/>
        <v>235.17857997085167</v>
      </c>
      <c r="P7" s="38">
        <f t="shared" si="11"/>
        <v>47.035715994170339</v>
      </c>
      <c r="Q7" s="38">
        <f t="shared" si="4"/>
        <v>235.17857997085167</v>
      </c>
      <c r="R7" s="38">
        <f t="shared" si="12"/>
        <v>1710235.178579971</v>
      </c>
      <c r="S7" s="38">
        <f t="shared" si="13"/>
        <v>50.792881437943663</v>
      </c>
      <c r="T7" s="39">
        <f t="shared" si="14"/>
        <v>0.10798789890694764</v>
      </c>
      <c r="U7" s="38">
        <f t="shared" si="5"/>
        <v>9.407143198834067</v>
      </c>
      <c r="V7" s="3">
        <f t="shared" si="6"/>
        <v>0</v>
      </c>
      <c r="W7" s="3">
        <f t="shared" si="7"/>
        <v>1.8814286397668134</v>
      </c>
      <c r="X7" s="3">
        <f t="shared" si="15"/>
        <v>5414.0515643245071</v>
      </c>
      <c r="Y7" s="3">
        <f t="shared" si="15"/>
        <v>2707.0257821622536</v>
      </c>
      <c r="Z7" s="3">
        <f t="shared" si="19"/>
        <v>8552707.0257821623</v>
      </c>
      <c r="AA7" s="3">
        <f t="shared" si="20"/>
        <v>584.34954914687523</v>
      </c>
      <c r="AB7" s="3">
        <f t="shared" si="21"/>
        <v>108.28103128649013</v>
      </c>
      <c r="AC7" s="3">
        <f t="shared" si="22"/>
        <v>21.656206257298027</v>
      </c>
    </row>
    <row r="8" spans="1:41" x14ac:dyDescent="0.55000000000000004">
      <c r="A8" t="s">
        <v>34</v>
      </c>
      <c r="C8" s="8">
        <v>5</v>
      </c>
      <c r="D8" s="3"/>
      <c r="E8">
        <v>6</v>
      </c>
      <c r="F8">
        <f t="shared" si="16"/>
        <v>16.5</v>
      </c>
      <c r="G8" s="15">
        <f t="shared" si="0"/>
        <v>0</v>
      </c>
      <c r="H8" s="14">
        <f t="shared" si="8"/>
        <v>0</v>
      </c>
      <c r="I8" s="14">
        <f t="shared" si="9"/>
        <v>0.9999039409742716</v>
      </c>
      <c r="J8" s="14">
        <f t="shared" si="17"/>
        <v>1.0756649507781546E-6</v>
      </c>
      <c r="K8" s="14" t="str">
        <f t="shared" si="10"/>
        <v>Epidemic ongoing</v>
      </c>
      <c r="L8" s="14">
        <f t="shared" si="1"/>
        <v>1.1617011770033718E-7</v>
      </c>
      <c r="M8" s="14">
        <f t="shared" si="18"/>
        <v>9.4983360777622927E-5</v>
      </c>
      <c r="N8" s="3">
        <f t="shared" si="2"/>
        <v>61.312902194354812</v>
      </c>
      <c r="O8" s="3">
        <f t="shared" si="3"/>
        <v>30.656451097177406</v>
      </c>
      <c r="P8" s="38">
        <f t="shared" si="11"/>
        <v>6.1312902194354812</v>
      </c>
      <c r="Q8" s="38">
        <f t="shared" si="4"/>
        <v>30.656451097177406</v>
      </c>
      <c r="R8" s="38">
        <f t="shared" si="12"/>
        <v>1710030.6564510972</v>
      </c>
      <c r="S8" s="38">
        <f t="shared" si="13"/>
        <v>6.6216967089192194</v>
      </c>
      <c r="T8" s="39">
        <f t="shared" si="14"/>
        <v>0.10799842238635526</v>
      </c>
      <c r="U8" s="38">
        <f t="shared" si="5"/>
        <v>1.2262580438870962</v>
      </c>
      <c r="V8" s="3">
        <f t="shared" si="6"/>
        <v>0</v>
      </c>
      <c r="W8" s="3">
        <f t="shared" si="7"/>
        <v>0.24525160877741925</v>
      </c>
      <c r="X8" s="3">
        <f t="shared" si="15"/>
        <v>5475.3644665188622</v>
      </c>
      <c r="Y8" s="3">
        <f t="shared" si="15"/>
        <v>2737.6822332594311</v>
      </c>
      <c r="Z8" s="3">
        <f t="shared" si="19"/>
        <v>10262737.682233259</v>
      </c>
      <c r="AA8" s="3">
        <f t="shared" si="20"/>
        <v>590.97124585579445</v>
      </c>
      <c r="AB8" s="3">
        <f t="shared" si="21"/>
        <v>109.50728933037723</v>
      </c>
      <c r="AC8" s="3">
        <f t="shared" si="22"/>
        <v>21.901457866075447</v>
      </c>
    </row>
    <row r="9" spans="1:41" x14ac:dyDescent="0.55000000000000004">
      <c r="A9" s="1" t="s">
        <v>29</v>
      </c>
      <c r="C9" s="8">
        <v>2</v>
      </c>
      <c r="D9" s="3"/>
      <c r="E9">
        <v>7</v>
      </c>
      <c r="F9">
        <f t="shared" si="16"/>
        <v>19.5</v>
      </c>
      <c r="G9" s="15">
        <f t="shared" si="0"/>
        <v>0</v>
      </c>
      <c r="H9" s="14">
        <f t="shared" si="8"/>
        <v>0</v>
      </c>
      <c r="I9" s="14">
        <f t="shared" si="9"/>
        <v>0.99990380075913321</v>
      </c>
      <c r="J9" s="14">
        <f t="shared" si="17"/>
        <v>1.4021513838891053E-7</v>
      </c>
      <c r="K9" s="14" t="str">
        <f t="shared" si="10"/>
        <v>Approaching elimination</v>
      </c>
      <c r="L9" s="14">
        <f t="shared" si="1"/>
        <v>1.5143206110985008E-8</v>
      </c>
      <c r="M9" s="14">
        <f t="shared" si="18"/>
        <v>9.6059025728401082E-5</v>
      </c>
      <c r="N9" s="3">
        <f t="shared" si="2"/>
        <v>7.9922628881679003</v>
      </c>
      <c r="O9" s="3">
        <f t="shared" si="3"/>
        <v>3.9961314440839502</v>
      </c>
      <c r="P9" s="38">
        <f t="shared" si="11"/>
        <v>0.79922628881679003</v>
      </c>
      <c r="Q9" s="38">
        <f t="shared" si="4"/>
        <v>3.9961314440839502</v>
      </c>
      <c r="R9" s="38">
        <f t="shared" si="12"/>
        <v>1710003.9961314441</v>
      </c>
      <c r="S9" s="38">
        <f t="shared" si="13"/>
        <v>0.86316274832614537</v>
      </c>
      <c r="T9" s="39">
        <f t="shared" si="14"/>
        <v>0.10799979435161094</v>
      </c>
      <c r="U9" s="38">
        <f t="shared" si="5"/>
        <v>0.15984525776335801</v>
      </c>
      <c r="V9" s="3">
        <f t="shared" si="6"/>
        <v>0</v>
      </c>
      <c r="W9" s="3">
        <f t="shared" si="7"/>
        <v>3.1969051552671601E-2</v>
      </c>
      <c r="X9" s="3">
        <f t="shared" si="15"/>
        <v>5483.3567294070299</v>
      </c>
      <c r="Y9" s="3">
        <f t="shared" si="15"/>
        <v>2741.6783647035149</v>
      </c>
      <c r="Z9" s="3">
        <f t="shared" si="19"/>
        <v>11972741.678364703</v>
      </c>
      <c r="AA9" s="3">
        <f t="shared" si="20"/>
        <v>591.83440860412054</v>
      </c>
      <c r="AB9" s="3">
        <f t="shared" si="21"/>
        <v>109.66713458814058</v>
      </c>
      <c r="AC9" s="3">
        <f t="shared" si="22"/>
        <v>21.933426917628118</v>
      </c>
    </row>
    <row r="10" spans="1:41" x14ac:dyDescent="0.55000000000000004">
      <c r="A10" s="1" t="s">
        <v>3</v>
      </c>
      <c r="C10" s="22">
        <v>8</v>
      </c>
      <c r="D10" s="3"/>
      <c r="E10">
        <v>8</v>
      </c>
      <c r="F10">
        <f t="shared" si="16"/>
        <v>22.5</v>
      </c>
      <c r="G10" s="15">
        <f t="shared" si="0"/>
        <v>0</v>
      </c>
      <c r="H10" s="14">
        <f t="shared" si="8"/>
        <v>0</v>
      </c>
      <c r="I10" s="14">
        <f t="shared" si="9"/>
        <v>0.99990378248183576</v>
      </c>
      <c r="J10" s="14">
        <f t="shared" si="17"/>
        <v>1.8277297453295205E-8</v>
      </c>
      <c r="K10" s="14" t="str">
        <f t="shared" si="10"/>
        <v>Approaching elimination</v>
      </c>
      <c r="L10" s="14">
        <f t="shared" si="1"/>
        <v>1.9739476350019481E-9</v>
      </c>
      <c r="M10" s="14">
        <f t="shared" si="18"/>
        <v>9.6199240866789992E-5</v>
      </c>
      <c r="N10" s="3">
        <f t="shared" si="2"/>
        <v>1.0418059548378267</v>
      </c>
      <c r="O10" s="3">
        <f t="shared" si="3"/>
        <v>0.52090297741891334</v>
      </c>
      <c r="P10" s="38">
        <f t="shared" si="11"/>
        <v>0.10418059548378267</v>
      </c>
      <c r="Q10" s="38">
        <f t="shared" si="4"/>
        <v>0.52090297741891334</v>
      </c>
      <c r="R10" s="38">
        <f t="shared" si="12"/>
        <v>1710000.5209029773</v>
      </c>
      <c r="S10" s="38">
        <f t="shared" si="13"/>
        <v>0.11251501519511105</v>
      </c>
      <c r="T10" s="39">
        <f t="shared" si="14"/>
        <v>0.10799997319330523</v>
      </c>
      <c r="U10" s="38">
        <f t="shared" si="5"/>
        <v>2.0836119096756534E-2</v>
      </c>
      <c r="V10" s="3">
        <f t="shared" si="6"/>
        <v>0</v>
      </c>
      <c r="W10" s="3">
        <f t="shared" si="7"/>
        <v>4.1672238193513067E-3</v>
      </c>
      <c r="X10" s="3">
        <f t="shared" si="15"/>
        <v>5484.3985353618673</v>
      </c>
      <c r="Y10" s="3">
        <f t="shared" si="15"/>
        <v>2742.1992676809336</v>
      </c>
      <c r="Z10" s="3">
        <f t="shared" si="19"/>
        <v>13682742.199267682</v>
      </c>
      <c r="AA10" s="3">
        <f t="shared" si="20"/>
        <v>591.94692361931561</v>
      </c>
      <c r="AB10" s="3">
        <f t="shared" si="21"/>
        <v>109.68797070723734</v>
      </c>
      <c r="AC10" s="3">
        <f t="shared" si="22"/>
        <v>21.93759414144747</v>
      </c>
    </row>
    <row r="11" spans="1:41" x14ac:dyDescent="0.55000000000000004">
      <c r="A11" s="34" t="s">
        <v>46</v>
      </c>
      <c r="C11" s="8">
        <v>15</v>
      </c>
      <c r="D11" s="3"/>
      <c r="E11">
        <v>9</v>
      </c>
      <c r="F11">
        <f t="shared" ref="F11:F12" si="23">(E11-0.5)*$C$4</f>
        <v>25.5</v>
      </c>
      <c r="G11" s="15">
        <f t="shared" si="0"/>
        <v>0</v>
      </c>
      <c r="H11" s="14">
        <f t="shared" ref="H11:H12" si="24">G11/$D$6</f>
        <v>0</v>
      </c>
      <c r="I11" s="14">
        <f t="shared" si="9"/>
        <v>0.99990378009935754</v>
      </c>
      <c r="J11" s="14">
        <f t="shared" ref="J11:J12" si="25">IF(K10="Eliminated",0,I10-I11)</f>
        <v>2.3824782147130463E-9</v>
      </c>
      <c r="K11" s="14" t="str">
        <f t="shared" ref="K11:K12" si="26">IF(J11*$D$6&lt;0.1,"Eliminated",IF(J11*$D$6&lt;1,"Possibly eliminated",IF(J11*$D$6&lt;10,"Approaching elimination", "Epidemic ongoing")))</f>
        <v>Possibly eliminated</v>
      </c>
      <c r="L11" s="14">
        <f t="shared" ref="L11:L12" si="27">J11*T11</f>
        <v>2.573076388639124E-10</v>
      </c>
      <c r="M11" s="14">
        <f t="shared" ref="M11:M12" si="28">M10+J10</f>
        <v>9.6217518164243288E-5</v>
      </c>
      <c r="N11" s="3">
        <f t="shared" ref="N11:N12" si="29">J11*$D$6</f>
        <v>0.13580125823864364</v>
      </c>
      <c r="O11" s="3">
        <f t="shared" ref="O11:O12" si="30">N11*(1-$C$5)</f>
        <v>6.790062911932182E-2</v>
      </c>
      <c r="P11" s="38">
        <f t="shared" si="11"/>
        <v>1.3580125823864364E-2</v>
      </c>
      <c r="Q11" s="38">
        <f t="shared" ref="Q11:Q12" si="31">N11*$C$5</f>
        <v>6.790062911932182E-2</v>
      </c>
      <c r="R11" s="38">
        <f t="shared" ref="R11:R12" si="32">($D$6*$C$7*$C$4)+O11</f>
        <v>1710000.067900629</v>
      </c>
      <c r="S11" s="38">
        <f t="shared" si="13"/>
        <v>1.4666535415243008E-2</v>
      </c>
      <c r="T11" s="39">
        <f t="shared" si="14"/>
        <v>0.10799999650569876</v>
      </c>
      <c r="U11" s="38">
        <f t="shared" si="5"/>
        <v>2.7160251647728728E-3</v>
      </c>
      <c r="V11" s="3">
        <f t="shared" si="6"/>
        <v>0</v>
      </c>
      <c r="W11" s="3">
        <f t="shared" si="7"/>
        <v>5.4320503295457456E-4</v>
      </c>
      <c r="X11" s="3">
        <f t="shared" ref="X11:X12" si="33">N11+X10</f>
        <v>5484.5343366201059</v>
      </c>
      <c r="Y11" s="3">
        <f t="shared" ref="Y11:Y12" si="34">O11+Y10</f>
        <v>2742.267168310053</v>
      </c>
      <c r="Z11" s="3">
        <f t="shared" ref="Z11:Z12" si="35">R11+Z10</f>
        <v>15392742.267168311</v>
      </c>
      <c r="AA11" s="3">
        <f t="shared" ref="AA11:AA12" si="36">AA10+S11</f>
        <v>591.96159015473086</v>
      </c>
      <c r="AB11" s="3">
        <f t="shared" ref="AB11:AB12" si="37">AB10+U11</f>
        <v>109.69068673240211</v>
      </c>
      <c r="AC11" s="3">
        <f t="shared" ref="AC11:AC12" si="38">AC10+W11</f>
        <v>21.938137346480424</v>
      </c>
    </row>
    <row r="12" spans="1:41" x14ac:dyDescent="0.55000000000000004">
      <c r="A12" s="34" t="s">
        <v>33</v>
      </c>
      <c r="C12" s="25">
        <f>C10+C11</f>
        <v>23</v>
      </c>
      <c r="D12" s="3"/>
      <c r="E12">
        <v>10</v>
      </c>
      <c r="F12">
        <f t="shared" si="23"/>
        <v>28.5</v>
      </c>
      <c r="G12" s="15">
        <f t="shared" si="0"/>
        <v>0</v>
      </c>
      <c r="H12" s="14">
        <f t="shared" si="24"/>
        <v>0</v>
      </c>
      <c r="I12" s="14">
        <f t="shared" si="9"/>
        <v>0.99990377149658005</v>
      </c>
      <c r="J12" s="14">
        <f t="shared" si="25"/>
        <v>8.6027774903740806E-9</v>
      </c>
      <c r="K12" s="14" t="str">
        <f t="shared" si="26"/>
        <v>Possibly eliminated</v>
      </c>
      <c r="L12" s="14">
        <f t="shared" si="27"/>
        <v>9.2909986041567141E-10</v>
      </c>
      <c r="M12" s="14">
        <f t="shared" si="28"/>
        <v>9.6219900642458001E-5</v>
      </c>
      <c r="N12" s="3">
        <f t="shared" si="29"/>
        <v>0.49035831695132259</v>
      </c>
      <c r="O12" s="3">
        <f t="shared" si="30"/>
        <v>0.2451791584756613</v>
      </c>
      <c r="P12" s="38">
        <f t="shared" si="11"/>
        <v>4.9035831695132259E-2</v>
      </c>
      <c r="Q12" s="38">
        <f t="shared" si="31"/>
        <v>0.2451791584756613</v>
      </c>
      <c r="R12" s="38">
        <f t="shared" si="32"/>
        <v>1710000.2451791584</v>
      </c>
      <c r="S12" s="38">
        <f t="shared" si="13"/>
        <v>5.2958692043693273E-2</v>
      </c>
      <c r="T12" s="39">
        <f t="shared" si="14"/>
        <v>0.10799998738259482</v>
      </c>
      <c r="U12" s="38">
        <f t="shared" si="5"/>
        <v>9.8071663390264519E-3</v>
      </c>
      <c r="V12" s="3">
        <f t="shared" si="6"/>
        <v>0</v>
      </c>
      <c r="W12" s="3">
        <f t="shared" si="7"/>
        <v>1.9614332678052904E-3</v>
      </c>
      <c r="X12" s="3">
        <f t="shared" si="33"/>
        <v>5485.0246949370576</v>
      </c>
      <c r="Y12" s="3">
        <f t="shared" si="34"/>
        <v>2742.5123474685288</v>
      </c>
      <c r="Z12" s="3">
        <f t="shared" si="35"/>
        <v>17102742.512347471</v>
      </c>
      <c r="AA12" s="3">
        <f t="shared" si="36"/>
        <v>592.01454884677457</v>
      </c>
      <c r="AB12" s="3">
        <f t="shared" si="37"/>
        <v>109.70049389874114</v>
      </c>
      <c r="AC12" s="3">
        <f t="shared" si="38"/>
        <v>21.940098779748229</v>
      </c>
    </row>
    <row r="13" spans="1:41" x14ac:dyDescent="0.55000000000000004">
      <c r="A13" s="34" t="s">
        <v>65</v>
      </c>
      <c r="C13" s="9">
        <v>0.2</v>
      </c>
      <c r="D13" s="3"/>
      <c r="E13">
        <v>11</v>
      </c>
      <c r="F13">
        <f t="shared" ref="F13:F52" si="39">(E13-0.5)*$C$4</f>
        <v>31.5</v>
      </c>
      <c r="G13" s="15">
        <f t="shared" si="0"/>
        <v>0</v>
      </c>
      <c r="H13" s="14">
        <f t="shared" ref="H13:H52" si="40">G13/$D$6</f>
        <v>0</v>
      </c>
      <c r="I13" s="14">
        <f t="shared" si="9"/>
        <v>0.99990374043321961</v>
      </c>
      <c r="J13" s="14">
        <f t="shared" ref="J13:J52" si="41">IF(K12="Eliminated",0,I12-I13)</f>
        <v>3.1063360439453902E-8</v>
      </c>
      <c r="K13" s="14" t="str">
        <f t="shared" ref="K13:K52" si="42">IF(J13*$D$6&lt;0.1,"Eliminated",IF(J13*$D$6&lt;1,"Possibly eliminated",IF(J13*$D$6&lt;10,"Approaching elimination", "Epidemic ongoing")))</f>
        <v>Approaching elimination</v>
      </c>
      <c r="L13" s="14">
        <f t="shared" ref="L13:L52" si="43">J13*T13</f>
        <v>3.3548415122276237E-9</v>
      </c>
      <c r="M13" s="14">
        <f t="shared" ref="M13:M52" si="44">M12+J12</f>
        <v>9.6228503419948375E-5</v>
      </c>
      <c r="N13" s="3">
        <f t="shared" ref="N13:N52" si="45">J13*$D$6</f>
        <v>1.7706115450488724</v>
      </c>
      <c r="O13" s="3">
        <f t="shared" ref="O13:O52" si="46">N13*(1-$C$5)</f>
        <v>0.88530577252443621</v>
      </c>
      <c r="P13" s="38">
        <f t="shared" si="11"/>
        <v>0.17706115450488724</v>
      </c>
      <c r="Q13" s="38">
        <f t="shared" ref="Q13:Q52" si="47">N13*$C$5</f>
        <v>0.88530577252443621</v>
      </c>
      <c r="R13" s="38">
        <f t="shared" ref="R13:R52" si="48">($D$6*$C$7*$C$4)+O13</f>
        <v>1710000.8853057725</v>
      </c>
      <c r="S13" s="38">
        <f t="shared" si="13"/>
        <v>0.19122596619697455</v>
      </c>
      <c r="T13" s="39">
        <f t="shared" si="14"/>
        <v>0.10799995444042829</v>
      </c>
      <c r="U13" s="38">
        <f t="shared" si="5"/>
        <v>3.5412230900977448E-2</v>
      </c>
      <c r="V13" s="3">
        <f t="shared" si="6"/>
        <v>0</v>
      </c>
      <c r="W13" s="3">
        <f t="shared" si="7"/>
        <v>7.0824461801954897E-3</v>
      </c>
      <c r="X13" s="3">
        <f t="shared" ref="X13:X22" si="49">N13+X12</f>
        <v>5486.7953064821068</v>
      </c>
      <c r="Y13" s="3">
        <f t="shared" ref="Y13:Y22" si="50">O13+Y12</f>
        <v>2743.3976532410534</v>
      </c>
      <c r="Z13" s="3">
        <f t="shared" ref="Z13:Z52" si="51">R13+Z12</f>
        <v>18812743.397653244</v>
      </c>
      <c r="AA13" s="3">
        <f t="shared" ref="AA13:AA52" si="52">AA12+S13</f>
        <v>592.20577481297153</v>
      </c>
      <c r="AB13" s="3">
        <f t="shared" ref="AB13:AB52" si="53">AB12+U13</f>
        <v>109.73590612964212</v>
      </c>
      <c r="AC13" s="3">
        <f t="shared" ref="AC13:AC52" si="54">AC12+W13</f>
        <v>21.947181225928425</v>
      </c>
    </row>
    <row r="14" spans="1:41" x14ac:dyDescent="0.55000000000000004">
      <c r="A14" s="34" t="s">
        <v>64</v>
      </c>
      <c r="C14" s="9">
        <v>0.04</v>
      </c>
      <c r="D14" s="3"/>
      <c r="E14">
        <v>12</v>
      </c>
      <c r="F14">
        <f t="shared" si="39"/>
        <v>34.5</v>
      </c>
      <c r="G14" s="15">
        <f t="shared" si="0"/>
        <v>0</v>
      </c>
      <c r="H14" s="14">
        <f t="shared" si="40"/>
        <v>0</v>
      </c>
      <c r="I14" s="14">
        <f t="shared" si="9"/>
        <v>0.99990362826800983</v>
      </c>
      <c r="J14" s="14">
        <f t="shared" si="41"/>
        <v>1.1216520978685196E-7</v>
      </c>
      <c r="K14" s="14" t="str">
        <f t="shared" si="42"/>
        <v>Approaching elimination</v>
      </c>
      <c r="L14" s="14">
        <f t="shared" si="43"/>
        <v>1.2113824204830886E-8</v>
      </c>
      <c r="M14" s="14">
        <f t="shared" si="44"/>
        <v>9.6259566780387829E-5</v>
      </c>
      <c r="N14" s="3">
        <f t="shared" si="45"/>
        <v>6.3934169578505617</v>
      </c>
      <c r="O14" s="3">
        <f t="shared" si="46"/>
        <v>3.1967084789252809</v>
      </c>
      <c r="P14" s="38">
        <f t="shared" si="11"/>
        <v>0.63934169578505617</v>
      </c>
      <c r="Q14" s="38">
        <f t="shared" si="47"/>
        <v>3.1967084789252809</v>
      </c>
      <c r="R14" s="38">
        <f t="shared" si="48"/>
        <v>1710003.196708479</v>
      </c>
      <c r="S14" s="38">
        <f t="shared" si="13"/>
        <v>0.69048797967536046</v>
      </c>
      <c r="T14" s="39">
        <f t="shared" si="14"/>
        <v>0.10799983549133317</v>
      </c>
      <c r="U14" s="38">
        <f t="shared" si="5"/>
        <v>0.12786833915701123</v>
      </c>
      <c r="V14" s="3">
        <f t="shared" si="6"/>
        <v>0</v>
      </c>
      <c r="W14" s="3">
        <f t="shared" si="7"/>
        <v>2.5573667831402247E-2</v>
      </c>
      <c r="X14" s="3">
        <f t="shared" si="49"/>
        <v>5493.1887234399574</v>
      </c>
      <c r="Y14" s="3">
        <f t="shared" si="50"/>
        <v>2746.5943617199787</v>
      </c>
      <c r="Z14" s="3">
        <f t="shared" si="51"/>
        <v>20522746.594361722</v>
      </c>
      <c r="AA14" s="3">
        <f t="shared" si="52"/>
        <v>592.89626279264689</v>
      </c>
      <c r="AB14" s="3">
        <f t="shared" si="53"/>
        <v>109.86377446879914</v>
      </c>
      <c r="AC14" s="3">
        <f t="shared" si="54"/>
        <v>21.972754893759827</v>
      </c>
    </row>
    <row r="15" spans="1:41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39"/>
        <v>37.5</v>
      </c>
      <c r="G15" s="15">
        <f t="shared" si="0"/>
        <v>0</v>
      </c>
      <c r="H15" s="14">
        <f t="shared" si="40"/>
        <v>0</v>
      </c>
      <c r="I15" s="14">
        <f t="shared" si="9"/>
        <v>0.99990322325603487</v>
      </c>
      <c r="J15" s="14">
        <f t="shared" si="41"/>
        <v>4.0501197495768082E-7</v>
      </c>
      <c r="K15" s="14" t="str">
        <f t="shared" si="42"/>
        <v>Epidemic ongoing</v>
      </c>
      <c r="L15" s="14">
        <f t="shared" si="43"/>
        <v>4.3741052712827053E-8</v>
      </c>
      <c r="M15" s="14">
        <f t="shared" si="44"/>
        <v>9.6371731990174681E-5</v>
      </c>
      <c r="N15" s="3">
        <f t="shared" si="45"/>
        <v>23.085682572587807</v>
      </c>
      <c r="O15" s="3">
        <f t="shared" si="46"/>
        <v>11.542841286293903</v>
      </c>
      <c r="P15" s="38">
        <f t="shared" si="11"/>
        <v>2.3085682572587807</v>
      </c>
      <c r="Q15" s="38">
        <f t="shared" si="47"/>
        <v>11.542841286293903</v>
      </c>
      <c r="R15" s="38">
        <f t="shared" si="48"/>
        <v>1710011.5428412864</v>
      </c>
      <c r="S15" s="38">
        <f t="shared" si="13"/>
        <v>2.4932400046311418</v>
      </c>
      <c r="T15" s="39">
        <f t="shared" si="14"/>
        <v>0.10799940598644645</v>
      </c>
      <c r="U15" s="38">
        <f t="shared" si="5"/>
        <v>0.46171365145175614</v>
      </c>
      <c r="V15" s="3">
        <f t="shared" si="6"/>
        <v>0</v>
      </c>
      <c r="W15" s="3">
        <f t="shared" si="7"/>
        <v>9.2342730290351227E-2</v>
      </c>
      <c r="X15" s="3">
        <f t="shared" si="49"/>
        <v>5516.2744060125451</v>
      </c>
      <c r="Y15" s="3">
        <f t="shared" si="50"/>
        <v>2758.1372030062726</v>
      </c>
      <c r="Z15" s="3">
        <f t="shared" si="51"/>
        <v>22232758.137203008</v>
      </c>
      <c r="AA15" s="3">
        <f t="shared" si="52"/>
        <v>595.38950279727806</v>
      </c>
      <c r="AB15" s="3">
        <f t="shared" si="53"/>
        <v>110.3254881202509</v>
      </c>
      <c r="AC15" s="3">
        <f t="shared" si="54"/>
        <v>22.065097624050178</v>
      </c>
    </row>
    <row r="16" spans="1:41" x14ac:dyDescent="0.55000000000000004">
      <c r="A16" s="34" t="s">
        <v>58</v>
      </c>
      <c r="C16" s="9">
        <v>0.2</v>
      </c>
      <c r="D16" s="3"/>
      <c r="E16">
        <v>14</v>
      </c>
      <c r="F16">
        <f t="shared" si="39"/>
        <v>40.5</v>
      </c>
      <c r="G16" s="15">
        <f t="shared" si="0"/>
        <v>0</v>
      </c>
      <c r="H16" s="14">
        <f t="shared" si="40"/>
        <v>0</v>
      </c>
      <c r="I16" s="14">
        <f t="shared" si="9"/>
        <v>0.99990176081827076</v>
      </c>
      <c r="J16" s="14">
        <f t="shared" si="41"/>
        <v>1.4624377641103692E-6</v>
      </c>
      <c r="K16" s="14" t="str">
        <f t="shared" si="42"/>
        <v>Epidemic ongoing</v>
      </c>
      <c r="L16" s="14">
        <f t="shared" si="43"/>
        <v>1.5794014180486045E-7</v>
      </c>
      <c r="M16" s="14">
        <f t="shared" si="44"/>
        <v>9.6776743965132361E-5</v>
      </c>
      <c r="N16" s="3">
        <f t="shared" si="45"/>
        <v>83.358952554291051</v>
      </c>
      <c r="O16" s="3">
        <f t="shared" si="46"/>
        <v>41.679476277145525</v>
      </c>
      <c r="P16" s="38">
        <f t="shared" si="11"/>
        <v>8.3358952554291061</v>
      </c>
      <c r="Q16" s="38">
        <f t="shared" si="47"/>
        <v>41.679476277145525</v>
      </c>
      <c r="R16" s="38">
        <f t="shared" si="48"/>
        <v>1710041.6794762772</v>
      </c>
      <c r="S16" s="38">
        <f t="shared" si="13"/>
        <v>9.0025880828770468</v>
      </c>
      <c r="T16" s="39">
        <f t="shared" si="14"/>
        <v>0.10799785514355797</v>
      </c>
      <c r="U16" s="38">
        <f t="shared" si="5"/>
        <v>1.6671790510858211</v>
      </c>
      <c r="V16" s="3">
        <f t="shared" si="6"/>
        <v>0</v>
      </c>
      <c r="W16" s="3">
        <f t="shared" si="7"/>
        <v>0.33343581021716423</v>
      </c>
      <c r="X16" s="3">
        <f t="shared" si="49"/>
        <v>5599.6333585668363</v>
      </c>
      <c r="Y16" s="3">
        <f t="shared" si="50"/>
        <v>2799.8166792834181</v>
      </c>
      <c r="Z16" s="3">
        <f t="shared" si="51"/>
        <v>23942799.816679284</v>
      </c>
      <c r="AA16" s="3">
        <f t="shared" si="52"/>
        <v>604.39209088015514</v>
      </c>
      <c r="AB16" s="3">
        <f t="shared" si="53"/>
        <v>111.99266717133672</v>
      </c>
      <c r="AC16" s="3">
        <f t="shared" si="54"/>
        <v>22.398533434267343</v>
      </c>
    </row>
    <row r="17" spans="1:29" x14ac:dyDescent="0.55000000000000004">
      <c r="A17" s="33" t="s">
        <v>57</v>
      </c>
      <c r="C17" s="9">
        <v>0.5</v>
      </c>
      <c r="D17" s="3"/>
      <c r="E17">
        <v>15</v>
      </c>
      <c r="F17">
        <f t="shared" si="39"/>
        <v>43.5</v>
      </c>
      <c r="G17" s="15">
        <f t="shared" si="0"/>
        <v>0</v>
      </c>
      <c r="H17" s="14">
        <f t="shared" si="40"/>
        <v>0</v>
      </c>
      <c r="I17" s="14">
        <f t="shared" si="9"/>
        <v>0.9998964801810003</v>
      </c>
      <c r="J17" s="14">
        <f t="shared" si="41"/>
        <v>5.2806372704550242E-6</v>
      </c>
      <c r="K17" s="14" t="str">
        <f t="shared" si="42"/>
        <v>Epidemic ongoing</v>
      </c>
      <c r="L17" s="14">
        <f t="shared" si="43"/>
        <v>5.7026793061766065E-7</v>
      </c>
      <c r="M17" s="14">
        <f t="shared" si="44"/>
        <v>9.8239181729242731E-5</v>
      </c>
      <c r="N17" s="3">
        <f t="shared" si="45"/>
        <v>300.99632441593639</v>
      </c>
      <c r="O17" s="3">
        <f t="shared" si="46"/>
        <v>150.49816220796819</v>
      </c>
      <c r="P17" s="38">
        <f t="shared" si="11"/>
        <v>30.099632441593641</v>
      </c>
      <c r="Q17" s="38">
        <f t="shared" si="47"/>
        <v>150.49816220796819</v>
      </c>
      <c r="R17" s="38">
        <f t="shared" si="48"/>
        <v>1710150.4981622079</v>
      </c>
      <c r="S17" s="38">
        <f t="shared" si="13"/>
        <v>32.505272045206659</v>
      </c>
      <c r="T17" s="39">
        <f t="shared" si="14"/>
        <v>0.10799225574691321</v>
      </c>
      <c r="U17" s="38">
        <f t="shared" si="5"/>
        <v>6.0199264883187276</v>
      </c>
      <c r="V17" s="3">
        <f t="shared" si="6"/>
        <v>0</v>
      </c>
      <c r="W17" s="3">
        <f t="shared" si="7"/>
        <v>1.2039852976637455</v>
      </c>
      <c r="X17" s="3">
        <f t="shared" si="49"/>
        <v>5900.6296829827725</v>
      </c>
      <c r="Y17" s="3">
        <f t="shared" si="50"/>
        <v>2950.3148414913862</v>
      </c>
      <c r="Z17" s="3">
        <f t="shared" si="51"/>
        <v>25652950.31484149</v>
      </c>
      <c r="AA17" s="3">
        <f t="shared" si="52"/>
        <v>636.89736292536179</v>
      </c>
      <c r="AB17" s="3">
        <f t="shared" si="53"/>
        <v>118.01259365965545</v>
      </c>
      <c r="AC17" s="3">
        <f t="shared" si="54"/>
        <v>23.602518731931088</v>
      </c>
    </row>
    <row r="18" spans="1:29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39"/>
        <v>46.5</v>
      </c>
      <c r="G18" s="15">
        <f t="shared" si="0"/>
        <v>0</v>
      </c>
      <c r="H18" s="14">
        <f t="shared" si="40"/>
        <v>0</v>
      </c>
      <c r="I18" s="14">
        <f t="shared" si="9"/>
        <v>0.99987741270690256</v>
      </c>
      <c r="J18" s="14">
        <f t="shared" si="41"/>
        <v>1.9067474097744785E-5</v>
      </c>
      <c r="K18" s="14" t="str">
        <f t="shared" si="42"/>
        <v>Epidemic ongoing</v>
      </c>
      <c r="L18" s="14">
        <f t="shared" si="43"/>
        <v>2.0587541380592419E-6</v>
      </c>
      <c r="M18" s="14">
        <f t="shared" si="44"/>
        <v>1.0351981899969775E-4</v>
      </c>
      <c r="N18" s="3">
        <f t="shared" si="45"/>
        <v>1086.8460235714529</v>
      </c>
      <c r="O18" s="3">
        <f t="shared" si="46"/>
        <v>543.42301178572643</v>
      </c>
      <c r="P18" s="38">
        <f t="shared" si="11"/>
        <v>108.68460235714529</v>
      </c>
      <c r="Q18" s="38">
        <f t="shared" si="47"/>
        <v>543.42301178572643</v>
      </c>
      <c r="R18" s="38">
        <f t="shared" si="48"/>
        <v>1710543.4230117858</v>
      </c>
      <c r="S18" s="38">
        <f t="shared" si="13"/>
        <v>117.34898586937679</v>
      </c>
      <c r="T18" s="39">
        <f t="shared" si="14"/>
        <v>0.10797204325573159</v>
      </c>
      <c r="U18" s="38">
        <f t="shared" si="5"/>
        <v>21.736920471429059</v>
      </c>
      <c r="V18" s="3">
        <f t="shared" si="6"/>
        <v>0</v>
      </c>
      <c r="W18" s="3">
        <f t="shared" si="7"/>
        <v>4.347384094285812</v>
      </c>
      <c r="X18" s="3">
        <f t="shared" si="49"/>
        <v>6987.4757065542253</v>
      </c>
      <c r="Y18" s="3">
        <f t="shared" si="50"/>
        <v>3493.7378532771127</v>
      </c>
      <c r="Z18" s="3">
        <f t="shared" si="51"/>
        <v>27363493.737853277</v>
      </c>
      <c r="AA18" s="3">
        <f t="shared" si="52"/>
        <v>754.24634879473854</v>
      </c>
      <c r="AB18" s="3">
        <f t="shared" si="53"/>
        <v>139.74951413108451</v>
      </c>
      <c r="AC18" s="3">
        <f t="shared" si="54"/>
        <v>27.949902826216899</v>
      </c>
    </row>
    <row r="19" spans="1:29" x14ac:dyDescent="0.55000000000000004">
      <c r="A19" s="34" t="s">
        <v>60</v>
      </c>
      <c r="C19" s="9">
        <v>1</v>
      </c>
      <c r="D19" s="3"/>
      <c r="E19">
        <v>17</v>
      </c>
      <c r="F19">
        <f t="shared" si="39"/>
        <v>49.5</v>
      </c>
      <c r="G19" s="15">
        <f t="shared" si="0"/>
        <v>0</v>
      </c>
      <c r="H19" s="14">
        <f t="shared" si="40"/>
        <v>0</v>
      </c>
      <c r="I19" s="14">
        <f t="shared" si="9"/>
        <v>0.99980856454438649</v>
      </c>
      <c r="J19" s="14">
        <f t="shared" si="41"/>
        <v>6.8848162516066402E-5</v>
      </c>
      <c r="K19" s="14" t="str">
        <f t="shared" si="42"/>
        <v>Epidemic ongoing</v>
      </c>
      <c r="L19" s="14">
        <f t="shared" si="43"/>
        <v>7.4286574180092632E-6</v>
      </c>
      <c r="M19" s="14">
        <f t="shared" si="44"/>
        <v>1.2258729309744254E-4</v>
      </c>
      <c r="N19" s="3">
        <f t="shared" si="45"/>
        <v>3924.3452634157848</v>
      </c>
      <c r="O19" s="3">
        <f t="shared" si="46"/>
        <v>1962.1726317078924</v>
      </c>
      <c r="P19" s="38">
        <f t="shared" si="11"/>
        <v>392.43452634157848</v>
      </c>
      <c r="Q19" s="38">
        <f t="shared" si="47"/>
        <v>1962.1726317078924</v>
      </c>
      <c r="R19" s="38">
        <f t="shared" si="48"/>
        <v>1711962.172631708</v>
      </c>
      <c r="S19" s="38">
        <f t="shared" si="13"/>
        <v>423.43347282652798</v>
      </c>
      <c r="T19" s="39">
        <f t="shared" si="14"/>
        <v>0.10789913843053854</v>
      </c>
      <c r="U19" s="38">
        <f t="shared" si="5"/>
        <v>78.486905268315695</v>
      </c>
      <c r="V19" s="3">
        <f t="shared" si="6"/>
        <v>0</v>
      </c>
      <c r="W19" s="3">
        <f t="shared" si="7"/>
        <v>15.69738105366314</v>
      </c>
      <c r="X19" s="3">
        <f t="shared" si="49"/>
        <v>10911.820969970009</v>
      </c>
      <c r="Y19" s="3">
        <f t="shared" si="50"/>
        <v>5455.9104849850046</v>
      </c>
      <c r="Z19" s="3">
        <f t="shared" si="51"/>
        <v>29075455.910484985</v>
      </c>
      <c r="AA19" s="3">
        <f t="shared" si="52"/>
        <v>1177.6798216212665</v>
      </c>
      <c r="AB19" s="3">
        <f t="shared" si="53"/>
        <v>218.23641939940021</v>
      </c>
      <c r="AC19" s="3">
        <f t="shared" si="54"/>
        <v>43.647283879880035</v>
      </c>
    </row>
    <row r="20" spans="1:29" x14ac:dyDescent="0.55000000000000004">
      <c r="A20" s="34" t="s">
        <v>61</v>
      </c>
      <c r="C20" s="9">
        <v>0.9</v>
      </c>
      <c r="D20" s="3"/>
      <c r="E20">
        <v>18</v>
      </c>
      <c r="F20">
        <f t="shared" si="39"/>
        <v>52.5</v>
      </c>
      <c r="G20" s="15">
        <f t="shared" si="0"/>
        <v>0</v>
      </c>
      <c r="H20" s="14">
        <f t="shared" si="40"/>
        <v>0</v>
      </c>
      <c r="I20" s="14">
        <f t="shared" si="9"/>
        <v>0.9995599858409171</v>
      </c>
      <c r="J20" s="14">
        <f t="shared" si="41"/>
        <v>2.4857870346939315E-4</v>
      </c>
      <c r="K20" s="14" t="str">
        <f t="shared" si="42"/>
        <v>Epidemic ongoing</v>
      </c>
      <c r="L20" s="14">
        <f t="shared" si="43"/>
        <v>2.6756246547359801E-5</v>
      </c>
      <c r="M20" s="14">
        <f t="shared" si="44"/>
        <v>1.9143545561350894E-4</v>
      </c>
      <c r="N20" s="3">
        <f t="shared" si="45"/>
        <v>14168.986097755409</v>
      </c>
      <c r="O20" s="3">
        <f t="shared" si="46"/>
        <v>7084.4930488777045</v>
      </c>
      <c r="P20" s="38">
        <f t="shared" si="11"/>
        <v>1416.898609775541</v>
      </c>
      <c r="Q20" s="38">
        <f t="shared" si="47"/>
        <v>7084.4930488777045</v>
      </c>
      <c r="R20" s="38">
        <f t="shared" si="48"/>
        <v>1717084.4930488777</v>
      </c>
      <c r="S20" s="38">
        <f t="shared" si="13"/>
        <v>1525.1060531995086</v>
      </c>
      <c r="T20" s="39">
        <f t="shared" si="14"/>
        <v>0.10763692212536714</v>
      </c>
      <c r="U20" s="38">
        <f t="shared" si="5"/>
        <v>283.37972195510821</v>
      </c>
      <c r="V20" s="3">
        <f t="shared" si="6"/>
        <v>169.37972195510821</v>
      </c>
      <c r="W20" s="3">
        <f t="shared" si="7"/>
        <v>107.4898609775541</v>
      </c>
      <c r="X20" s="3">
        <f t="shared" si="49"/>
        <v>25080.807067725418</v>
      </c>
      <c r="Y20" s="3">
        <f t="shared" si="50"/>
        <v>12540.403533862709</v>
      </c>
      <c r="Z20" s="3">
        <f t="shared" si="51"/>
        <v>30792540.403533861</v>
      </c>
      <c r="AA20" s="3">
        <f t="shared" si="52"/>
        <v>2702.785874820775</v>
      </c>
      <c r="AB20" s="3">
        <f t="shared" si="53"/>
        <v>501.61614135450839</v>
      </c>
      <c r="AC20" s="3">
        <f t="shared" si="54"/>
        <v>151.13714485743412</v>
      </c>
    </row>
    <row r="21" spans="1:29" x14ac:dyDescent="0.55000000000000004">
      <c r="A21" s="34" t="s">
        <v>63</v>
      </c>
      <c r="C21" s="9">
        <v>0.9</v>
      </c>
      <c r="D21" s="3">
        <f>C21*D6</f>
        <v>51300000</v>
      </c>
      <c r="E21">
        <v>19</v>
      </c>
      <c r="F21">
        <f t="shared" si="39"/>
        <v>55.5</v>
      </c>
      <c r="G21" s="15">
        <f t="shared" si="0"/>
        <v>0</v>
      </c>
      <c r="H21" s="14">
        <f t="shared" si="40"/>
        <v>0</v>
      </c>
      <c r="I21" s="14">
        <f t="shared" si="9"/>
        <v>0.99866269086198578</v>
      </c>
      <c r="J21" s="14">
        <f t="shared" si="41"/>
        <v>8.9729497893131782E-4</v>
      </c>
      <c r="K21" s="14" t="str">
        <f t="shared" si="42"/>
        <v>Epidemic ongoing</v>
      </c>
      <c r="L21" s="14">
        <f t="shared" si="43"/>
        <v>9.5744387843112806E-5</v>
      </c>
      <c r="M21" s="14">
        <f t="shared" si="44"/>
        <v>4.4001415908290209E-4</v>
      </c>
      <c r="N21" s="3">
        <f t="shared" si="45"/>
        <v>51145.813799085117</v>
      </c>
      <c r="O21" s="3">
        <f t="shared" si="46"/>
        <v>25572.906899542559</v>
      </c>
      <c r="P21" s="38">
        <f t="shared" si="11"/>
        <v>5114.5813799085117</v>
      </c>
      <c r="Q21" s="38">
        <f t="shared" si="47"/>
        <v>25572.906899542559</v>
      </c>
      <c r="R21" s="38">
        <f t="shared" si="48"/>
        <v>1735572.9068995425</v>
      </c>
      <c r="S21" s="38">
        <f t="shared" si="13"/>
        <v>5457.4301070574302</v>
      </c>
      <c r="T21" s="39">
        <f t="shared" si="14"/>
        <v>0.10670335852892522</v>
      </c>
      <c r="U21" s="38">
        <f t="shared" si="5"/>
        <v>1022.9162759817024</v>
      </c>
      <c r="V21" s="3">
        <f t="shared" si="6"/>
        <v>908.91627598170237</v>
      </c>
      <c r="W21" s="3">
        <f t="shared" si="7"/>
        <v>477.2581379908512</v>
      </c>
      <c r="X21" s="3">
        <f t="shared" si="49"/>
        <v>76226.620866810539</v>
      </c>
      <c r="Y21" s="3">
        <f t="shared" si="50"/>
        <v>38113.31043340527</v>
      </c>
      <c r="Z21" s="3">
        <f t="shared" si="51"/>
        <v>32528113.310433403</v>
      </c>
      <c r="AA21" s="3">
        <f t="shared" si="52"/>
        <v>8160.2159818782056</v>
      </c>
      <c r="AB21" s="3">
        <f t="shared" si="53"/>
        <v>1524.5324173362108</v>
      </c>
      <c r="AC21" s="3">
        <f t="shared" si="54"/>
        <v>628.39528284828532</v>
      </c>
    </row>
    <row r="22" spans="1:29" x14ac:dyDescent="0.55000000000000004">
      <c r="A22" s="35" t="s">
        <v>62</v>
      </c>
      <c r="C22" s="11">
        <v>0.9</v>
      </c>
      <c r="E22">
        <v>20</v>
      </c>
      <c r="F22">
        <f t="shared" si="39"/>
        <v>58.5</v>
      </c>
      <c r="G22" s="15">
        <f t="shared" si="0"/>
        <v>0</v>
      </c>
      <c r="H22" s="14">
        <f t="shared" si="40"/>
        <v>0</v>
      </c>
      <c r="I22" s="14">
        <f t="shared" si="9"/>
        <v>0.99542646977460647</v>
      </c>
      <c r="J22" s="14">
        <f t="shared" si="41"/>
        <v>3.2362210873793096E-3</v>
      </c>
      <c r="K22" s="14" t="str">
        <f t="shared" si="42"/>
        <v>Epidemic ongoing</v>
      </c>
      <c r="L22" s="14">
        <f t="shared" si="43"/>
        <v>3.3493739538103168E-4</v>
      </c>
      <c r="M22" s="14">
        <f t="shared" si="44"/>
        <v>1.3373091380142199E-3</v>
      </c>
      <c r="N22" s="3">
        <f t="shared" si="45"/>
        <v>184464.60198062065</v>
      </c>
      <c r="O22" s="3">
        <f t="shared" si="46"/>
        <v>92232.300990310323</v>
      </c>
      <c r="P22" s="38">
        <f t="shared" si="11"/>
        <v>18446.460198062065</v>
      </c>
      <c r="Q22" s="38">
        <f t="shared" si="47"/>
        <v>92232.300990310323</v>
      </c>
      <c r="R22" s="38">
        <f t="shared" si="48"/>
        <v>1802232.3009903103</v>
      </c>
      <c r="S22" s="38">
        <f t="shared" si="13"/>
        <v>19091.431536718806</v>
      </c>
      <c r="T22" s="39">
        <f t="shared" si="14"/>
        <v>0.10349645043944258</v>
      </c>
      <c r="U22" s="38">
        <f t="shared" si="5"/>
        <v>3689.2920396124132</v>
      </c>
      <c r="V22" s="3">
        <f t="shared" si="6"/>
        <v>3575.2920396124132</v>
      </c>
      <c r="W22" s="3">
        <f t="shared" si="7"/>
        <v>1810.4460198062066</v>
      </c>
      <c r="X22" s="3">
        <f t="shared" si="49"/>
        <v>260691.2228474312</v>
      </c>
      <c r="Y22" s="3">
        <f t="shared" si="50"/>
        <v>130345.6114237156</v>
      </c>
      <c r="Z22" s="3">
        <f t="shared" si="51"/>
        <v>34330345.611423716</v>
      </c>
      <c r="AA22" s="3">
        <f t="shared" si="52"/>
        <v>27251.647518597012</v>
      </c>
      <c r="AB22" s="3">
        <f t="shared" si="53"/>
        <v>5213.8244569486242</v>
      </c>
      <c r="AC22" s="3">
        <f t="shared" si="54"/>
        <v>2438.8413026544918</v>
      </c>
    </row>
    <row r="23" spans="1:29" x14ac:dyDescent="0.55000000000000004">
      <c r="A23" s="33" t="s">
        <v>31</v>
      </c>
      <c r="C23">
        <f>C3*(1-(C21*C22))^2</f>
        <v>0.14439999999999992</v>
      </c>
      <c r="E23">
        <v>21</v>
      </c>
      <c r="F23">
        <f t="shared" si="39"/>
        <v>61.5</v>
      </c>
      <c r="G23" s="15">
        <f t="shared" si="0"/>
        <v>0</v>
      </c>
      <c r="H23" s="14">
        <f t="shared" si="40"/>
        <v>0</v>
      </c>
      <c r="I23" s="14">
        <f t="shared" si="9"/>
        <v>0.9837923898126556</v>
      </c>
      <c r="J23" s="14">
        <f t="shared" si="41"/>
        <v>1.1634079961950872E-2</v>
      </c>
      <c r="K23" s="14" t="str">
        <f t="shared" si="42"/>
        <v>Epidemic ongoing</v>
      </c>
      <c r="L23" s="14">
        <f t="shared" si="43"/>
        <v>5.9999999999999995E-4</v>
      </c>
      <c r="M23" s="14">
        <f t="shared" si="44"/>
        <v>4.5735302253935295E-3</v>
      </c>
      <c r="N23" s="3">
        <f t="shared" si="45"/>
        <v>663142.55783119972</v>
      </c>
      <c r="O23" s="3">
        <f t="shared" si="46"/>
        <v>331571.27891559986</v>
      </c>
      <c r="P23" s="38">
        <f t="shared" si="11"/>
        <v>66314.255783119981</v>
      </c>
      <c r="Q23" s="38">
        <f t="shared" si="47"/>
        <v>331571.27891559986</v>
      </c>
      <c r="R23" s="38">
        <f t="shared" si="48"/>
        <v>2041571.2789155999</v>
      </c>
      <c r="S23" s="38">
        <f t="shared" si="13"/>
        <v>34200</v>
      </c>
      <c r="T23" s="39">
        <f t="shared" si="14"/>
        <v>5.1572621295563829E-2</v>
      </c>
      <c r="U23" s="38">
        <f t="shared" si="5"/>
        <v>13262.851156623994</v>
      </c>
      <c r="V23" s="3">
        <f t="shared" si="6"/>
        <v>13148.851156623994</v>
      </c>
      <c r="W23" s="3">
        <f t="shared" si="7"/>
        <v>6597.2255783119972</v>
      </c>
      <c r="X23" s="3">
        <f t="shared" ref="X23:X36" si="55">N23+X22</f>
        <v>923833.78067863092</v>
      </c>
      <c r="Y23" s="3">
        <f t="shared" ref="Y23:Y36" si="56">O23+Y22</f>
        <v>461916.89033931546</v>
      </c>
      <c r="Z23" s="3">
        <f t="shared" si="51"/>
        <v>36371916.890339315</v>
      </c>
      <c r="AA23" s="3">
        <f t="shared" si="52"/>
        <v>61451.647518597012</v>
      </c>
      <c r="AB23" s="3">
        <f t="shared" si="53"/>
        <v>18476.675613572617</v>
      </c>
      <c r="AC23" s="3">
        <f t="shared" si="54"/>
        <v>9036.0668809664894</v>
      </c>
    </row>
    <row r="24" spans="1:29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39"/>
        <v>64.5</v>
      </c>
      <c r="G24" s="15">
        <f t="shared" si="0"/>
        <v>0</v>
      </c>
      <c r="H24" s="14">
        <f t="shared" si="40"/>
        <v>0</v>
      </c>
      <c r="I24" s="14">
        <f t="shared" si="9"/>
        <v>0.94085644850827344</v>
      </c>
      <c r="J24" s="14">
        <f t="shared" si="41"/>
        <v>4.2935941304382164E-2</v>
      </c>
      <c r="K24" s="14" t="str">
        <f t="shared" si="42"/>
        <v>Epidemic ongoing</v>
      </c>
      <c r="L24" s="14">
        <f t="shared" si="43"/>
        <v>5.9999999999999995E-4</v>
      </c>
      <c r="M24" s="14">
        <f t="shared" si="44"/>
        <v>1.6207610187344401E-2</v>
      </c>
      <c r="N24" s="3">
        <f t="shared" si="45"/>
        <v>2447348.6543497834</v>
      </c>
      <c r="O24" s="3">
        <f t="shared" si="46"/>
        <v>1223674.3271748917</v>
      </c>
      <c r="P24" s="38">
        <f t="shared" si="11"/>
        <v>244734.86543497836</v>
      </c>
      <c r="Q24" s="38">
        <f t="shared" si="47"/>
        <v>1223674.3271748917</v>
      </c>
      <c r="R24" s="38">
        <f t="shared" si="48"/>
        <v>2933674.3271748917</v>
      </c>
      <c r="S24" s="38">
        <f t="shared" si="13"/>
        <v>34200</v>
      </c>
      <c r="T24" s="39">
        <f t="shared" si="14"/>
        <v>1.3974306414909373E-2</v>
      </c>
      <c r="U24" s="38">
        <f t="shared" si="5"/>
        <v>48946.973086995669</v>
      </c>
      <c r="V24" s="3">
        <f t="shared" si="6"/>
        <v>48832.973086995669</v>
      </c>
      <c r="W24" s="3">
        <f t="shared" si="7"/>
        <v>24439.286543497834</v>
      </c>
      <c r="X24" s="3">
        <f t="shared" si="55"/>
        <v>3371182.4350284142</v>
      </c>
      <c r="Y24" s="3">
        <f t="shared" si="56"/>
        <v>1685591.2175142071</v>
      </c>
      <c r="Z24" s="3">
        <f t="shared" si="51"/>
        <v>39305591.217514209</v>
      </c>
      <c r="AA24" s="3">
        <f t="shared" si="52"/>
        <v>95651.647518597019</v>
      </c>
      <c r="AB24" s="3">
        <f t="shared" si="53"/>
        <v>67423.648700568287</v>
      </c>
      <c r="AC24" s="3">
        <f t="shared" si="54"/>
        <v>33475.353424464323</v>
      </c>
    </row>
    <row r="25" spans="1:29" x14ac:dyDescent="0.55000000000000004">
      <c r="A25" s="33" t="s">
        <v>48</v>
      </c>
      <c r="C25" s="26">
        <f>C23^(1/C4)-1</f>
        <v>-0.47536684735828405</v>
      </c>
      <c r="E25">
        <v>23</v>
      </c>
      <c r="F25">
        <f t="shared" si="39"/>
        <v>67.5</v>
      </c>
      <c r="G25" s="15">
        <f t="shared" si="0"/>
        <v>0</v>
      </c>
      <c r="H25" s="14">
        <f t="shared" si="40"/>
        <v>0</v>
      </c>
      <c r="I25" s="14">
        <f t="shared" si="9"/>
        <v>0.79116538591741425</v>
      </c>
      <c r="J25" s="14">
        <f t="shared" si="41"/>
        <v>0.14969106259085918</v>
      </c>
      <c r="K25" s="14" t="str">
        <f t="shared" si="42"/>
        <v>Epidemic ongoing</v>
      </c>
      <c r="L25" s="14">
        <f t="shared" si="43"/>
        <v>6.0000000000000006E-4</v>
      </c>
      <c r="M25" s="14">
        <f t="shared" si="44"/>
        <v>5.9143551491726565E-2</v>
      </c>
      <c r="N25" s="3">
        <f t="shared" si="45"/>
        <v>8532390.5676789731</v>
      </c>
      <c r="O25" s="3">
        <f t="shared" si="46"/>
        <v>4266195.2838394865</v>
      </c>
      <c r="P25" s="38">
        <f t="shared" si="11"/>
        <v>853239.05676789733</v>
      </c>
      <c r="Q25" s="38">
        <f t="shared" si="47"/>
        <v>4266195.2838394865</v>
      </c>
      <c r="R25" s="38">
        <f t="shared" si="48"/>
        <v>5976195.2838394865</v>
      </c>
      <c r="S25" s="38">
        <f t="shared" si="13"/>
        <v>34200</v>
      </c>
      <c r="T25" s="39">
        <f t="shared" si="14"/>
        <v>4.0082553334526115E-3</v>
      </c>
      <c r="U25" s="38">
        <f t="shared" si="5"/>
        <v>170647.81135357945</v>
      </c>
      <c r="V25" s="3">
        <f t="shared" si="6"/>
        <v>170533.81135357945</v>
      </c>
      <c r="W25" s="3">
        <f t="shared" si="7"/>
        <v>85289.70567678973</v>
      </c>
      <c r="X25" s="3">
        <f t="shared" si="55"/>
        <v>11903573.002707388</v>
      </c>
      <c r="Y25" s="3">
        <f t="shared" si="56"/>
        <v>5951786.5013536941</v>
      </c>
      <c r="Z25" s="3">
        <f t="shared" si="51"/>
        <v>45281786.501353696</v>
      </c>
      <c r="AA25" s="3">
        <f t="shared" si="52"/>
        <v>129851.64751859702</v>
      </c>
      <c r="AB25" s="3">
        <f t="shared" si="53"/>
        <v>238071.46005414776</v>
      </c>
      <c r="AC25" s="3">
        <f t="shared" si="54"/>
        <v>118765.05910125405</v>
      </c>
    </row>
    <row r="26" spans="1:29" x14ac:dyDescent="0.55000000000000004">
      <c r="A26" s="33"/>
      <c r="E26">
        <v>24</v>
      </c>
      <c r="F26">
        <f t="shared" si="39"/>
        <v>70.5</v>
      </c>
      <c r="G26" s="15">
        <f t="shared" si="0"/>
        <v>0</v>
      </c>
      <c r="H26" s="14">
        <f t="shared" si="40"/>
        <v>0</v>
      </c>
      <c r="I26" s="14">
        <f t="shared" si="9"/>
        <v>0.41464565760881406</v>
      </c>
      <c r="J26" s="14">
        <f t="shared" si="41"/>
        <v>0.3765197283086002</v>
      </c>
      <c r="K26" s="14" t="str">
        <f t="shared" si="42"/>
        <v>Epidemic ongoing</v>
      </c>
      <c r="L26" s="14">
        <f t="shared" si="43"/>
        <v>5.9999999999999995E-4</v>
      </c>
      <c r="M26" s="14">
        <f t="shared" si="44"/>
        <v>0.20883461408258575</v>
      </c>
      <c r="N26" s="3">
        <f t="shared" si="45"/>
        <v>21461624.513590213</v>
      </c>
      <c r="O26" s="3">
        <f t="shared" si="46"/>
        <v>10730812.256795106</v>
      </c>
      <c r="P26" s="38">
        <f t="shared" si="11"/>
        <v>2146162.4513590215</v>
      </c>
      <c r="Q26" s="38">
        <f t="shared" si="47"/>
        <v>10730812.256795106</v>
      </c>
      <c r="R26" s="38">
        <f t="shared" si="48"/>
        <v>12440812.256795106</v>
      </c>
      <c r="S26" s="38">
        <f t="shared" si="13"/>
        <v>34200</v>
      </c>
      <c r="T26" s="39">
        <f t="shared" si="14"/>
        <v>1.5935419976406458E-3</v>
      </c>
      <c r="U26" s="38">
        <f t="shared" si="5"/>
        <v>429232.49027180427</v>
      </c>
      <c r="V26" s="3">
        <f t="shared" si="6"/>
        <v>429118.49027180427</v>
      </c>
      <c r="W26" s="3">
        <f t="shared" si="7"/>
        <v>214582.04513590212</v>
      </c>
      <c r="X26" s="3">
        <f t="shared" si="55"/>
        <v>33365197.516297601</v>
      </c>
      <c r="Y26" s="3">
        <f t="shared" si="56"/>
        <v>16682598.758148801</v>
      </c>
      <c r="Z26" s="3">
        <f t="shared" si="51"/>
        <v>57722598.758148804</v>
      </c>
      <c r="AA26" s="3">
        <f t="shared" si="52"/>
        <v>164051.64751859702</v>
      </c>
      <c r="AB26" s="3">
        <f t="shared" si="53"/>
        <v>667303.95032595203</v>
      </c>
      <c r="AC26" s="3">
        <f t="shared" si="54"/>
        <v>333347.10423715616</v>
      </c>
    </row>
    <row r="27" spans="1:29" x14ac:dyDescent="0.55000000000000004">
      <c r="A27" s="33"/>
      <c r="E27">
        <v>25</v>
      </c>
      <c r="F27">
        <f t="shared" si="39"/>
        <v>73.5</v>
      </c>
      <c r="G27" s="15">
        <f t="shared" si="0"/>
        <v>0</v>
      </c>
      <c r="H27" s="14">
        <f t="shared" si="40"/>
        <v>0</v>
      </c>
      <c r="I27" s="14">
        <f t="shared" si="9"/>
        <v>6.2874119264188677E-2</v>
      </c>
      <c r="J27" s="14">
        <f t="shared" si="41"/>
        <v>0.35177153834462538</v>
      </c>
      <c r="K27" s="14" t="str">
        <f t="shared" si="42"/>
        <v>Epidemic ongoing</v>
      </c>
      <c r="L27" s="14">
        <f t="shared" si="43"/>
        <v>6.0000000000000006E-4</v>
      </c>
      <c r="M27" s="14">
        <f t="shared" si="44"/>
        <v>0.585354342391186</v>
      </c>
      <c r="N27" s="3">
        <f t="shared" si="45"/>
        <v>20050977.685643647</v>
      </c>
      <c r="O27" s="3">
        <f t="shared" si="46"/>
        <v>10025488.842821823</v>
      </c>
      <c r="P27" s="38">
        <f t="shared" si="11"/>
        <v>2005097.7685643649</v>
      </c>
      <c r="Q27" s="38">
        <f t="shared" si="47"/>
        <v>10025488.842821823</v>
      </c>
      <c r="R27" s="38">
        <f t="shared" si="48"/>
        <v>11735488.842821823</v>
      </c>
      <c r="S27" s="38">
        <f t="shared" si="13"/>
        <v>34200</v>
      </c>
      <c r="T27" s="39">
        <f t="shared" si="14"/>
        <v>1.7056524891794654E-3</v>
      </c>
      <c r="U27" s="38">
        <f t="shared" si="5"/>
        <v>401019.55371287296</v>
      </c>
      <c r="V27" s="3">
        <f t="shared" si="6"/>
        <v>400905.55371287296</v>
      </c>
      <c r="W27" s="3">
        <f t="shared" si="7"/>
        <v>200475.57685643647</v>
      </c>
      <c r="X27" s="3">
        <f t="shared" si="55"/>
        <v>53416175.201941252</v>
      </c>
      <c r="Y27" s="3">
        <f t="shared" si="56"/>
        <v>26708087.600970626</v>
      </c>
      <c r="Z27" s="3">
        <f t="shared" si="51"/>
        <v>69458087.600970626</v>
      </c>
      <c r="AA27" s="3">
        <f t="shared" si="52"/>
        <v>198251.64751859702</v>
      </c>
      <c r="AB27" s="3">
        <f t="shared" si="53"/>
        <v>1068323.5040388249</v>
      </c>
      <c r="AC27" s="3">
        <f t="shared" si="54"/>
        <v>533822.68109359266</v>
      </c>
    </row>
    <row r="28" spans="1:29" x14ac:dyDescent="0.55000000000000004">
      <c r="A28" s="33"/>
      <c r="E28">
        <v>26</v>
      </c>
      <c r="F28">
        <f t="shared" si="39"/>
        <v>76.5</v>
      </c>
      <c r="G28" s="15">
        <f t="shared" si="0"/>
        <v>0</v>
      </c>
      <c r="H28" s="14">
        <f t="shared" si="40"/>
        <v>0</v>
      </c>
      <c r="I28" s="14">
        <f t="shared" si="9"/>
        <v>1.1138605755364992E-2</v>
      </c>
      <c r="J28" s="14">
        <f t="shared" si="41"/>
        <v>5.1735513508823688E-2</v>
      </c>
      <c r="K28" s="14" t="str">
        <f t="shared" si="42"/>
        <v>Epidemic ongoing</v>
      </c>
      <c r="L28" s="14">
        <f t="shared" si="43"/>
        <v>5.9999999999999995E-4</v>
      </c>
      <c r="M28" s="14">
        <f t="shared" si="44"/>
        <v>0.93712588073581138</v>
      </c>
      <c r="N28" s="3">
        <f t="shared" si="45"/>
        <v>2948924.2700029504</v>
      </c>
      <c r="O28" s="3">
        <f t="shared" si="46"/>
        <v>1474462.1350014752</v>
      </c>
      <c r="P28" s="38">
        <f t="shared" si="11"/>
        <v>294892.42700029508</v>
      </c>
      <c r="Q28" s="38">
        <f t="shared" si="47"/>
        <v>1474462.1350014752</v>
      </c>
      <c r="R28" s="38">
        <f t="shared" si="48"/>
        <v>3184462.135001475</v>
      </c>
      <c r="S28" s="38">
        <f t="shared" si="13"/>
        <v>34200</v>
      </c>
      <c r="T28" s="39">
        <f t="shared" si="14"/>
        <v>1.159744939803618E-2</v>
      </c>
      <c r="U28" s="38">
        <f t="shared" si="5"/>
        <v>58978.485400059013</v>
      </c>
      <c r="V28" s="3">
        <f t="shared" si="6"/>
        <v>58864.485400059013</v>
      </c>
      <c r="W28" s="3">
        <f t="shared" si="7"/>
        <v>29455.042700029506</v>
      </c>
      <c r="X28" s="3">
        <f t="shared" si="55"/>
        <v>56365099.471944205</v>
      </c>
      <c r="Y28" s="3">
        <f t="shared" si="56"/>
        <v>28182549.735972103</v>
      </c>
      <c r="Z28" s="3">
        <f t="shared" si="51"/>
        <v>72642549.735972106</v>
      </c>
      <c r="AA28" s="3">
        <f t="shared" si="52"/>
        <v>232451.64751859702</v>
      </c>
      <c r="AB28" s="3">
        <f t="shared" si="53"/>
        <v>1127301.989438884</v>
      </c>
      <c r="AC28" s="3">
        <f t="shared" si="54"/>
        <v>563277.72379362222</v>
      </c>
    </row>
    <row r="29" spans="1:29" x14ac:dyDescent="0.55000000000000004">
      <c r="A29" s="33"/>
      <c r="E29">
        <v>27</v>
      </c>
      <c r="F29">
        <f t="shared" si="39"/>
        <v>79.5</v>
      </c>
      <c r="G29" s="15">
        <f t="shared" si="0"/>
        <v>0</v>
      </c>
      <c r="H29" s="14">
        <f t="shared" si="40"/>
        <v>0</v>
      </c>
      <c r="I29" s="14">
        <f t="shared" si="9"/>
        <v>9.0268817030414589E-3</v>
      </c>
      <c r="J29" s="14">
        <f t="shared" si="41"/>
        <v>2.1117240523235332E-3</v>
      </c>
      <c r="K29" s="14" t="str">
        <f t="shared" si="42"/>
        <v>Epidemic ongoing</v>
      </c>
      <c r="L29" s="14">
        <f t="shared" si="43"/>
        <v>2.2174814237835489E-4</v>
      </c>
      <c r="M29" s="14">
        <f t="shared" si="44"/>
        <v>0.98886139424463504</v>
      </c>
      <c r="N29" s="3">
        <f t="shared" si="45"/>
        <v>120368.27098244139</v>
      </c>
      <c r="O29" s="3">
        <f t="shared" si="46"/>
        <v>60184.135491220695</v>
      </c>
      <c r="P29" s="38">
        <f t="shared" si="11"/>
        <v>12036.827098244139</v>
      </c>
      <c r="Q29" s="38">
        <f t="shared" si="47"/>
        <v>60184.135491220695</v>
      </c>
      <c r="R29" s="38">
        <f t="shared" si="48"/>
        <v>1770184.1354912207</v>
      </c>
      <c r="S29" s="38">
        <f t="shared" si="13"/>
        <v>12639.644115566229</v>
      </c>
      <c r="T29" s="39">
        <f t="shared" si="14"/>
        <v>0.10500810564446859</v>
      </c>
      <c r="U29" s="38">
        <f t="shared" si="5"/>
        <v>2407.3654196488278</v>
      </c>
      <c r="V29" s="3">
        <f t="shared" si="6"/>
        <v>2293.3654196488278</v>
      </c>
      <c r="W29" s="3">
        <f t="shared" si="7"/>
        <v>1169.4827098244139</v>
      </c>
      <c r="X29" s="3">
        <f t="shared" si="55"/>
        <v>56485467.74292665</v>
      </c>
      <c r="Y29" s="3">
        <f t="shared" si="56"/>
        <v>28242733.871463325</v>
      </c>
      <c r="Z29" s="3">
        <f t="shared" si="51"/>
        <v>74412733.871463329</v>
      </c>
      <c r="AA29" s="3">
        <f t="shared" si="52"/>
        <v>245091.29163416324</v>
      </c>
      <c r="AB29" s="3">
        <f t="shared" si="53"/>
        <v>1129709.3548585328</v>
      </c>
      <c r="AC29" s="3">
        <f t="shared" si="54"/>
        <v>564447.20650344668</v>
      </c>
    </row>
    <row r="30" spans="1:29" x14ac:dyDescent="0.55000000000000004">
      <c r="A30" s="33"/>
      <c r="E30">
        <v>28</v>
      </c>
      <c r="F30">
        <f t="shared" si="39"/>
        <v>82.5</v>
      </c>
      <c r="G30" s="15">
        <f t="shared" si="0"/>
        <v>0</v>
      </c>
      <c r="H30" s="14">
        <f t="shared" si="40"/>
        <v>0</v>
      </c>
      <c r="I30" s="14">
        <f t="shared" si="9"/>
        <v>8.9580364482062247E-3</v>
      </c>
      <c r="J30" s="14">
        <f t="shared" si="41"/>
        <v>6.8845254835234182E-5</v>
      </c>
      <c r="K30" s="14" t="str">
        <f t="shared" si="42"/>
        <v>Epidemic ongoing</v>
      </c>
      <c r="L30" s="14">
        <f t="shared" si="43"/>
        <v>7.4283439746773944E-6</v>
      </c>
      <c r="M30" s="14">
        <f t="shared" si="44"/>
        <v>0.99097311829695856</v>
      </c>
      <c r="N30" s="3">
        <f t="shared" si="45"/>
        <v>3924.1795256083483</v>
      </c>
      <c r="O30" s="3">
        <f t="shared" si="46"/>
        <v>1962.0897628041741</v>
      </c>
      <c r="P30" s="38">
        <f t="shared" si="11"/>
        <v>392.41795256083486</v>
      </c>
      <c r="Q30" s="38">
        <f t="shared" si="47"/>
        <v>1962.0897628041741</v>
      </c>
      <c r="R30" s="38">
        <f t="shared" si="48"/>
        <v>1711962.0897628041</v>
      </c>
      <c r="S30" s="38">
        <f t="shared" si="13"/>
        <v>423.41560655661146</v>
      </c>
      <c r="T30" s="39">
        <f t="shared" si="14"/>
        <v>0.10789914268536713</v>
      </c>
      <c r="U30" s="38">
        <f t="shared" si="5"/>
        <v>78.48359051216697</v>
      </c>
      <c r="V30" s="3">
        <f t="shared" si="6"/>
        <v>0</v>
      </c>
      <c r="W30" s="3">
        <f t="shared" si="7"/>
        <v>15.696718102433394</v>
      </c>
      <c r="X30" s="3">
        <f t="shared" si="55"/>
        <v>56489391.922452256</v>
      </c>
      <c r="Y30" s="3">
        <f t="shared" si="56"/>
        <v>28244695.961226128</v>
      </c>
      <c r="Z30" s="3">
        <f t="shared" si="51"/>
        <v>76124695.961226135</v>
      </c>
      <c r="AA30" s="3">
        <f t="shared" si="52"/>
        <v>245514.70724071984</v>
      </c>
      <c r="AB30" s="3">
        <f t="shared" si="53"/>
        <v>1129787.8384490449</v>
      </c>
      <c r="AC30" s="3">
        <f t="shared" si="54"/>
        <v>564462.90322154912</v>
      </c>
    </row>
    <row r="31" spans="1:29" x14ac:dyDescent="0.55000000000000004">
      <c r="A31" s="33"/>
      <c r="E31">
        <v>29</v>
      </c>
      <c r="F31">
        <f t="shared" si="39"/>
        <v>85.5</v>
      </c>
      <c r="G31" s="15">
        <f t="shared" si="0"/>
        <v>0</v>
      </c>
      <c r="H31" s="14">
        <f t="shared" si="40"/>
        <v>0</v>
      </c>
      <c r="I31" s="14">
        <f t="shared" si="9"/>
        <v>8.9558093388172784E-3</v>
      </c>
      <c r="J31" s="14">
        <f t="shared" si="41"/>
        <v>2.2271093889462967E-6</v>
      </c>
      <c r="K31" s="14" t="str">
        <f t="shared" si="42"/>
        <v>Epidemic ongoing</v>
      </c>
      <c r="L31" s="14">
        <f t="shared" si="43"/>
        <v>2.4052053958574439E-7</v>
      </c>
      <c r="M31" s="14">
        <f t="shared" si="44"/>
        <v>0.99104196355179375</v>
      </c>
      <c r="N31" s="3">
        <f t="shared" si="45"/>
        <v>126.94523516993891</v>
      </c>
      <c r="O31" s="3">
        <f t="shared" si="46"/>
        <v>63.472617584969456</v>
      </c>
      <c r="P31" s="38">
        <f t="shared" si="11"/>
        <v>12.694523516993891</v>
      </c>
      <c r="Q31" s="38">
        <f t="shared" si="47"/>
        <v>63.472617584969456</v>
      </c>
      <c r="R31" s="38">
        <f t="shared" si="48"/>
        <v>1710063.472617585</v>
      </c>
      <c r="S31" s="38">
        <f t="shared" si="13"/>
        <v>13.70967075638743</v>
      </c>
      <c r="T31" s="39">
        <f t="shared" si="14"/>
        <v>0.10799673369413655</v>
      </c>
      <c r="U31" s="38">
        <f t="shared" si="5"/>
        <v>2.5389047033987784</v>
      </c>
      <c r="V31" s="3">
        <f t="shared" si="6"/>
        <v>0</v>
      </c>
      <c r="W31" s="3">
        <f t="shared" si="7"/>
        <v>0.50778094067975565</v>
      </c>
      <c r="X31" s="3">
        <f t="shared" si="55"/>
        <v>56489518.867687427</v>
      </c>
      <c r="Y31" s="3">
        <f t="shared" si="56"/>
        <v>28244759.433843713</v>
      </c>
      <c r="Z31" s="3">
        <f t="shared" si="51"/>
        <v>77834759.433843717</v>
      </c>
      <c r="AA31" s="3">
        <f t="shared" si="52"/>
        <v>245528.41691147623</v>
      </c>
      <c r="AB31" s="3">
        <f t="shared" si="53"/>
        <v>1129790.3773537483</v>
      </c>
      <c r="AC31" s="3">
        <f t="shared" si="54"/>
        <v>564463.41100248985</v>
      </c>
    </row>
    <row r="32" spans="1:29" x14ac:dyDescent="0.55000000000000004">
      <c r="A32" s="33"/>
      <c r="E32">
        <v>30</v>
      </c>
      <c r="F32">
        <f t="shared" si="39"/>
        <v>88.5</v>
      </c>
      <c r="G32" s="15">
        <f t="shared" si="0"/>
        <v>0</v>
      </c>
      <c r="H32" s="14">
        <f t="shared" si="40"/>
        <v>0</v>
      </c>
      <c r="I32" s="14">
        <f t="shared" si="9"/>
        <v>8.9557373113681935E-3</v>
      </c>
      <c r="J32" s="14">
        <f t="shared" si="41"/>
        <v>7.2027449084938189E-8</v>
      </c>
      <c r="K32" s="14" t="str">
        <f t="shared" si="42"/>
        <v>Approaching elimination</v>
      </c>
      <c r="L32" s="14">
        <f t="shared" si="43"/>
        <v>7.7789568921841069E-9</v>
      </c>
      <c r="M32" s="14">
        <f t="shared" si="44"/>
        <v>0.99104419066118266</v>
      </c>
      <c r="N32" s="3">
        <f t="shared" si="45"/>
        <v>4.105564597841477</v>
      </c>
      <c r="O32" s="3">
        <f t="shared" si="46"/>
        <v>2.0527822989207385</v>
      </c>
      <c r="P32" s="38">
        <f t="shared" si="11"/>
        <v>0.41055645978414773</v>
      </c>
      <c r="Q32" s="38">
        <f t="shared" si="47"/>
        <v>2.0527822989207385</v>
      </c>
      <c r="R32" s="38">
        <f t="shared" si="48"/>
        <v>1710002.052782299</v>
      </c>
      <c r="S32" s="38">
        <f t="shared" si="13"/>
        <v>0.44340054285449415</v>
      </c>
      <c r="T32" s="39">
        <f t="shared" si="14"/>
        <v>0.10799989435986816</v>
      </c>
      <c r="U32" s="38">
        <f t="shared" si="5"/>
        <v>8.2111291956829535E-2</v>
      </c>
      <c r="V32" s="3">
        <f t="shared" si="6"/>
        <v>0</v>
      </c>
      <c r="W32" s="3">
        <f t="shared" si="7"/>
        <v>1.6422258391365907E-2</v>
      </c>
      <c r="X32" s="3">
        <f t="shared" si="55"/>
        <v>56489522.973252021</v>
      </c>
      <c r="Y32" s="3">
        <f t="shared" si="56"/>
        <v>28244761.48662601</v>
      </c>
      <c r="Z32" s="3">
        <f t="shared" si="51"/>
        <v>79544761.486626014</v>
      </c>
      <c r="AA32" s="3">
        <f t="shared" si="52"/>
        <v>245528.8603120191</v>
      </c>
      <c r="AB32" s="3">
        <f t="shared" si="53"/>
        <v>1129790.4594650404</v>
      </c>
      <c r="AC32" s="3">
        <f t="shared" si="54"/>
        <v>564463.4274247482</v>
      </c>
    </row>
    <row r="33" spans="1:29" x14ac:dyDescent="0.55000000000000004">
      <c r="A33" s="33"/>
      <c r="E33">
        <v>31</v>
      </c>
      <c r="F33">
        <f t="shared" si="39"/>
        <v>91.5</v>
      </c>
      <c r="G33" s="15">
        <f t="shared" si="0"/>
        <v>0</v>
      </c>
      <c r="H33" s="14">
        <f t="shared" si="40"/>
        <v>0</v>
      </c>
      <c r="I33" s="14">
        <f t="shared" si="9"/>
        <v>8.955734981931425E-3</v>
      </c>
      <c r="J33" s="14">
        <f t="shared" si="41"/>
        <v>2.329436768477855E-9</v>
      </c>
      <c r="K33" s="14" t="str">
        <f t="shared" si="42"/>
        <v>Possibly eliminated</v>
      </c>
      <c r="L33" s="14">
        <f t="shared" si="43"/>
        <v>2.5157916303707102E-10</v>
      </c>
      <c r="M33" s="14">
        <f t="shared" si="44"/>
        <v>0.99104426268863177</v>
      </c>
      <c r="N33" s="3">
        <f t="shared" si="45"/>
        <v>0.13277789580323773</v>
      </c>
      <c r="O33" s="3">
        <f t="shared" si="46"/>
        <v>6.6388947901618867E-2</v>
      </c>
      <c r="P33" s="38">
        <f t="shared" si="11"/>
        <v>1.3277789580323773E-2</v>
      </c>
      <c r="Q33" s="38">
        <f t="shared" si="47"/>
        <v>6.6388947901618867E-2</v>
      </c>
      <c r="R33" s="38">
        <f t="shared" si="48"/>
        <v>1710000.0663889479</v>
      </c>
      <c r="S33" s="38">
        <f t="shared" si="13"/>
        <v>1.4340012293113047E-2</v>
      </c>
      <c r="T33" s="39">
        <f t="shared" si="14"/>
        <v>0.10799999658349287</v>
      </c>
      <c r="U33" s="38">
        <f t="shared" si="5"/>
        <v>2.6555579160647547E-3</v>
      </c>
      <c r="V33" s="3">
        <f t="shared" si="6"/>
        <v>0</v>
      </c>
      <c r="W33" s="3">
        <f t="shared" si="7"/>
        <v>5.3111158321295093E-4</v>
      </c>
      <c r="X33" s="3">
        <f t="shared" si="55"/>
        <v>56489523.10602992</v>
      </c>
      <c r="Y33" s="3">
        <f t="shared" si="56"/>
        <v>28244761.55301496</v>
      </c>
      <c r="Z33" s="3">
        <f t="shared" si="51"/>
        <v>81254761.553014964</v>
      </c>
      <c r="AA33" s="3">
        <f t="shared" si="52"/>
        <v>245528.8746520314</v>
      </c>
      <c r="AB33" s="3">
        <f t="shared" si="53"/>
        <v>1129790.4621205982</v>
      </c>
      <c r="AC33" s="3">
        <f t="shared" si="54"/>
        <v>564463.42795585981</v>
      </c>
    </row>
    <row r="34" spans="1:29" x14ac:dyDescent="0.55000000000000004">
      <c r="A34" s="33"/>
      <c r="E34">
        <v>32</v>
      </c>
      <c r="F34">
        <f t="shared" si="39"/>
        <v>94.5</v>
      </c>
      <c r="G34" s="15">
        <f t="shared" si="0"/>
        <v>0</v>
      </c>
      <c r="H34" s="14">
        <f t="shared" si="40"/>
        <v>0</v>
      </c>
      <c r="I34" s="14">
        <f t="shared" si="9"/>
        <v>8.9557349065952259E-3</v>
      </c>
      <c r="J34" s="14">
        <f t="shared" si="41"/>
        <v>7.5336199084619082E-11</v>
      </c>
      <c r="K34" s="14" t="str">
        <f t="shared" si="42"/>
        <v>Eliminated</v>
      </c>
      <c r="L34" s="14">
        <f t="shared" si="43"/>
        <v>0</v>
      </c>
      <c r="M34" s="14">
        <f t="shared" si="44"/>
        <v>0.99104426501806853</v>
      </c>
      <c r="N34" s="3">
        <f t="shared" si="45"/>
        <v>4.2941633478232877E-3</v>
      </c>
      <c r="O34" s="3">
        <f t="shared" si="46"/>
        <v>2.1470816739116438E-3</v>
      </c>
      <c r="P34" s="38">
        <f t="shared" si="11"/>
        <v>4.2941633478232877E-4</v>
      </c>
      <c r="Q34" s="38">
        <f t="shared" si="47"/>
        <v>2.1470816739116438E-3</v>
      </c>
      <c r="R34" s="38">
        <f t="shared" si="48"/>
        <v>1710000.0021470818</v>
      </c>
      <c r="S34" s="38">
        <f t="shared" si="13"/>
        <v>4.6376964109043968E-4</v>
      </c>
      <c r="T34" s="39">
        <f t="shared" si="14"/>
        <v>0</v>
      </c>
      <c r="U34" s="38">
        <f t="shared" si="5"/>
        <v>8.5883266956465754E-5</v>
      </c>
      <c r="V34" s="3">
        <f t="shared" si="6"/>
        <v>0</v>
      </c>
      <c r="W34" s="3">
        <f t="shared" si="7"/>
        <v>1.7176653391293151E-5</v>
      </c>
      <c r="X34" s="3">
        <f t="shared" si="55"/>
        <v>56489523.110324085</v>
      </c>
      <c r="Y34" s="3">
        <f t="shared" si="56"/>
        <v>28244761.555162042</v>
      </c>
      <c r="Z34" s="3">
        <f t="shared" si="51"/>
        <v>82964761.555162042</v>
      </c>
      <c r="AA34" s="3">
        <f t="shared" si="52"/>
        <v>245528.87511580106</v>
      </c>
      <c r="AB34" s="3">
        <f t="shared" si="53"/>
        <v>1129790.4622064815</v>
      </c>
      <c r="AC34" s="3">
        <f t="shared" si="54"/>
        <v>564463.42797303642</v>
      </c>
    </row>
    <row r="35" spans="1:29" x14ac:dyDescent="0.55000000000000004">
      <c r="A35" s="33"/>
      <c r="E35">
        <v>33</v>
      </c>
      <c r="F35">
        <f t="shared" si="39"/>
        <v>97.5</v>
      </c>
      <c r="G35" s="15">
        <f t="shared" ref="G35:G52" si="57">IF(F35&lt;$C$10,IF(F35&lt;$C$9,$C$8*$C$4*$C$3,$C$8*$C$4*$C$3*(1-$C$19)),IF(F35&lt;$C$9,$C$8*$C$4*$C$23,$C$8*$C$4*$C$23*(1-$C$19)))</f>
        <v>0</v>
      </c>
      <c r="H35" s="14">
        <f t="shared" si="40"/>
        <v>0</v>
      </c>
      <c r="I35" s="14">
        <f t="shared" si="9"/>
        <v>8.9557349038964628E-3</v>
      </c>
      <c r="J35" s="14">
        <f t="shared" si="41"/>
        <v>0</v>
      </c>
      <c r="K35" s="14" t="str">
        <f t="shared" si="42"/>
        <v>Eliminated</v>
      </c>
      <c r="L35" s="14">
        <f t="shared" si="43"/>
        <v>0</v>
      </c>
      <c r="M35" s="14">
        <f t="shared" si="44"/>
        <v>0.99104426509340471</v>
      </c>
      <c r="N35" s="3">
        <f t="shared" si="45"/>
        <v>0</v>
      </c>
      <c r="O35" s="3">
        <f t="shared" si="46"/>
        <v>0</v>
      </c>
      <c r="P35" s="38">
        <f t="shared" si="11"/>
        <v>0</v>
      </c>
      <c r="Q35" s="38">
        <f t="shared" si="47"/>
        <v>0</v>
      </c>
      <c r="R35" s="38">
        <f t="shared" si="48"/>
        <v>1710000</v>
      </c>
      <c r="S35" s="38">
        <f t="shared" si="13"/>
        <v>0</v>
      </c>
      <c r="T35" s="39">
        <f t="shared" si="14"/>
        <v>0</v>
      </c>
      <c r="U35" s="38">
        <f t="shared" ref="U35:U52" si="58">O35*$C$14</f>
        <v>0</v>
      </c>
      <c r="V35" s="3">
        <f t="shared" ref="V35:V52" si="59">IF(U35&gt;($C$6*1000000*$C$15),U35-($C$6*1000000*$C$15),0)</f>
        <v>0</v>
      </c>
      <c r="W35" s="3">
        <f t="shared" ref="W35:W52" si="60">((U35-V35)*$C$16)+(V35*$C$17)</f>
        <v>0</v>
      </c>
      <c r="X35" s="3">
        <f t="shared" si="55"/>
        <v>56489523.110324085</v>
      </c>
      <c r="Y35" s="3">
        <f t="shared" si="56"/>
        <v>28244761.555162042</v>
      </c>
      <c r="Z35" s="3">
        <f t="shared" si="51"/>
        <v>84674761.555162042</v>
      </c>
      <c r="AA35" s="3">
        <f t="shared" si="52"/>
        <v>245528.87511580106</v>
      </c>
      <c r="AB35" s="3">
        <f t="shared" si="53"/>
        <v>1129790.4622064815</v>
      </c>
      <c r="AC35" s="3">
        <f t="shared" si="54"/>
        <v>564463.42797303642</v>
      </c>
    </row>
    <row r="36" spans="1:29" x14ac:dyDescent="0.55000000000000004">
      <c r="A36" s="33"/>
      <c r="E36">
        <v>34</v>
      </c>
      <c r="F36">
        <f t="shared" si="39"/>
        <v>100.5</v>
      </c>
      <c r="G36" s="15">
        <f t="shared" si="57"/>
        <v>0</v>
      </c>
      <c r="H36" s="14">
        <f t="shared" si="40"/>
        <v>0</v>
      </c>
      <c r="I36" s="14">
        <f t="shared" ref="I36:I52" si="61">IF(AND(F35&gt;$C$10,F35&lt;$C$12),(I35-H35)*((1-J35+(L35*$C$20))^$C$23),(I35-H35)*((1-J35+(L35*$C$20))^$C$3))</f>
        <v>8.9557349038964628E-3</v>
      </c>
      <c r="J36" s="14">
        <f t="shared" si="41"/>
        <v>0</v>
      </c>
      <c r="K36" s="14" t="str">
        <f t="shared" si="42"/>
        <v>Eliminated</v>
      </c>
      <c r="L36" s="14">
        <f t="shared" si="43"/>
        <v>0</v>
      </c>
      <c r="M36" s="14">
        <f t="shared" si="44"/>
        <v>0.99104426509340471</v>
      </c>
      <c r="N36" s="3">
        <f t="shared" si="45"/>
        <v>0</v>
      </c>
      <c r="O36" s="3">
        <f t="shared" si="46"/>
        <v>0</v>
      </c>
      <c r="P36" s="38">
        <f t="shared" si="11"/>
        <v>0</v>
      </c>
      <c r="Q36" s="38">
        <f t="shared" si="47"/>
        <v>0</v>
      </c>
      <c r="R36" s="38">
        <f t="shared" si="48"/>
        <v>1710000</v>
      </c>
      <c r="S36" s="38">
        <f t="shared" si="13"/>
        <v>0</v>
      </c>
      <c r="T36" s="39">
        <f t="shared" si="14"/>
        <v>0</v>
      </c>
      <c r="U36" s="38">
        <f t="shared" si="58"/>
        <v>0</v>
      </c>
      <c r="V36" s="3">
        <f t="shared" si="59"/>
        <v>0</v>
      </c>
      <c r="W36" s="3">
        <f t="shared" si="60"/>
        <v>0</v>
      </c>
      <c r="X36" s="3">
        <f t="shared" si="55"/>
        <v>56489523.110324085</v>
      </c>
      <c r="Y36" s="3">
        <f t="shared" si="56"/>
        <v>28244761.555162042</v>
      </c>
      <c r="Z36" s="3">
        <f t="shared" si="51"/>
        <v>86384761.555162042</v>
      </c>
      <c r="AA36" s="3">
        <f t="shared" si="52"/>
        <v>245528.87511580106</v>
      </c>
      <c r="AB36" s="3">
        <f t="shared" si="53"/>
        <v>1129790.4622064815</v>
      </c>
      <c r="AC36" s="3">
        <f t="shared" si="54"/>
        <v>564463.42797303642</v>
      </c>
    </row>
    <row r="37" spans="1:29" x14ac:dyDescent="0.55000000000000004">
      <c r="A37" s="33"/>
      <c r="E37">
        <v>35</v>
      </c>
      <c r="F37">
        <f t="shared" si="39"/>
        <v>103.5</v>
      </c>
      <c r="G37" s="15">
        <f t="shared" si="57"/>
        <v>0</v>
      </c>
      <c r="H37" s="14">
        <f t="shared" si="40"/>
        <v>0</v>
      </c>
      <c r="I37" s="14">
        <f t="shared" si="61"/>
        <v>8.9557349038964628E-3</v>
      </c>
      <c r="J37" s="14">
        <f t="shared" si="41"/>
        <v>0</v>
      </c>
      <c r="K37" s="14" t="str">
        <f t="shared" si="42"/>
        <v>Eliminated</v>
      </c>
      <c r="L37" s="14">
        <f t="shared" si="43"/>
        <v>0</v>
      </c>
      <c r="M37" s="14">
        <f t="shared" si="44"/>
        <v>0.99104426509340471</v>
      </c>
      <c r="N37" s="3">
        <f t="shared" si="45"/>
        <v>0</v>
      </c>
      <c r="O37" s="3">
        <f t="shared" si="46"/>
        <v>0</v>
      </c>
      <c r="P37" s="38">
        <f t="shared" si="11"/>
        <v>0</v>
      </c>
      <c r="Q37" s="38">
        <f t="shared" si="47"/>
        <v>0</v>
      </c>
      <c r="R37" s="38">
        <f t="shared" si="48"/>
        <v>1710000</v>
      </c>
      <c r="S37" s="38">
        <f t="shared" si="13"/>
        <v>0</v>
      </c>
      <c r="T37" s="39">
        <f t="shared" si="14"/>
        <v>0</v>
      </c>
      <c r="U37" s="38">
        <f t="shared" si="58"/>
        <v>0</v>
      </c>
      <c r="V37" s="3">
        <f t="shared" si="59"/>
        <v>0</v>
      </c>
      <c r="W37" s="3">
        <f t="shared" si="60"/>
        <v>0</v>
      </c>
      <c r="X37" s="3">
        <f t="shared" ref="X37:X52" si="62">N37+X36</f>
        <v>56489523.110324085</v>
      </c>
      <c r="Y37" s="3">
        <f t="shared" ref="Y37:Y52" si="63">O37+Y36</f>
        <v>28244761.555162042</v>
      </c>
      <c r="Z37" s="3">
        <f t="shared" si="51"/>
        <v>88094761.555162042</v>
      </c>
      <c r="AA37" s="3">
        <f t="shared" si="52"/>
        <v>245528.87511580106</v>
      </c>
      <c r="AB37" s="3">
        <f t="shared" si="53"/>
        <v>1129790.4622064815</v>
      </c>
      <c r="AC37" s="3">
        <f t="shared" si="54"/>
        <v>564463.42797303642</v>
      </c>
    </row>
    <row r="38" spans="1:29" x14ac:dyDescent="0.55000000000000004">
      <c r="A38" s="33"/>
      <c r="E38">
        <v>36</v>
      </c>
      <c r="F38">
        <f t="shared" si="39"/>
        <v>106.5</v>
      </c>
      <c r="G38" s="15">
        <f t="shared" si="57"/>
        <v>0</v>
      </c>
      <c r="H38" s="14">
        <f t="shared" si="40"/>
        <v>0</v>
      </c>
      <c r="I38" s="14">
        <f t="shared" si="61"/>
        <v>8.9557349038964628E-3</v>
      </c>
      <c r="J38" s="14">
        <f t="shared" si="41"/>
        <v>0</v>
      </c>
      <c r="K38" s="14" t="str">
        <f t="shared" si="42"/>
        <v>Eliminated</v>
      </c>
      <c r="L38" s="14">
        <f t="shared" si="43"/>
        <v>0</v>
      </c>
      <c r="M38" s="14">
        <f t="shared" si="44"/>
        <v>0.99104426509340471</v>
      </c>
      <c r="N38" s="3">
        <f t="shared" si="45"/>
        <v>0</v>
      </c>
      <c r="O38" s="3">
        <f t="shared" si="46"/>
        <v>0</v>
      </c>
      <c r="P38" s="38">
        <f t="shared" si="11"/>
        <v>0</v>
      </c>
      <c r="Q38" s="38">
        <f t="shared" si="47"/>
        <v>0</v>
      </c>
      <c r="R38" s="38">
        <f t="shared" si="48"/>
        <v>1710000</v>
      </c>
      <c r="S38" s="38">
        <f t="shared" si="13"/>
        <v>0</v>
      </c>
      <c r="T38" s="39">
        <f t="shared" si="14"/>
        <v>0</v>
      </c>
      <c r="U38" s="38">
        <f t="shared" si="58"/>
        <v>0</v>
      </c>
      <c r="V38" s="3">
        <f t="shared" si="59"/>
        <v>0</v>
      </c>
      <c r="W38" s="3">
        <f t="shared" si="60"/>
        <v>0</v>
      </c>
      <c r="X38" s="3">
        <f t="shared" si="62"/>
        <v>56489523.110324085</v>
      </c>
      <c r="Y38" s="3">
        <f t="shared" si="63"/>
        <v>28244761.555162042</v>
      </c>
      <c r="Z38" s="3">
        <f t="shared" si="51"/>
        <v>89804761.555162042</v>
      </c>
      <c r="AA38" s="3">
        <f t="shared" si="52"/>
        <v>245528.87511580106</v>
      </c>
      <c r="AB38" s="3">
        <f t="shared" si="53"/>
        <v>1129790.4622064815</v>
      </c>
      <c r="AC38" s="3">
        <f t="shared" si="54"/>
        <v>564463.42797303642</v>
      </c>
    </row>
    <row r="39" spans="1:29" x14ac:dyDescent="0.55000000000000004">
      <c r="A39" s="33"/>
      <c r="E39">
        <v>37</v>
      </c>
      <c r="F39">
        <f t="shared" si="39"/>
        <v>109.5</v>
      </c>
      <c r="G39" s="15">
        <f t="shared" si="57"/>
        <v>0</v>
      </c>
      <c r="H39" s="14">
        <f t="shared" si="40"/>
        <v>0</v>
      </c>
      <c r="I39" s="14">
        <f t="shared" si="61"/>
        <v>8.9557349038964628E-3</v>
      </c>
      <c r="J39" s="14">
        <f t="shared" si="41"/>
        <v>0</v>
      </c>
      <c r="K39" s="14" t="str">
        <f t="shared" si="42"/>
        <v>Eliminated</v>
      </c>
      <c r="L39" s="14">
        <f t="shared" si="43"/>
        <v>0</v>
      </c>
      <c r="M39" s="14">
        <f t="shared" si="44"/>
        <v>0.99104426509340471</v>
      </c>
      <c r="N39" s="3">
        <f t="shared" si="45"/>
        <v>0</v>
      </c>
      <c r="O39" s="3">
        <f t="shared" si="46"/>
        <v>0</v>
      </c>
      <c r="P39" s="38">
        <f t="shared" si="11"/>
        <v>0</v>
      </c>
      <c r="Q39" s="38">
        <f t="shared" si="47"/>
        <v>0</v>
      </c>
      <c r="R39" s="38">
        <f t="shared" si="48"/>
        <v>1710000</v>
      </c>
      <c r="S39" s="38">
        <f t="shared" si="13"/>
        <v>0</v>
      </c>
      <c r="T39" s="39">
        <f t="shared" si="14"/>
        <v>0</v>
      </c>
      <c r="U39" s="38">
        <f t="shared" si="58"/>
        <v>0</v>
      </c>
      <c r="V39" s="3">
        <f t="shared" si="59"/>
        <v>0</v>
      </c>
      <c r="W39" s="3">
        <f t="shared" si="60"/>
        <v>0</v>
      </c>
      <c r="X39" s="3">
        <f t="shared" si="62"/>
        <v>56489523.110324085</v>
      </c>
      <c r="Y39" s="3">
        <f t="shared" si="63"/>
        <v>28244761.555162042</v>
      </c>
      <c r="Z39" s="3">
        <f t="shared" si="51"/>
        <v>91514761.555162042</v>
      </c>
      <c r="AA39" s="3">
        <f t="shared" si="52"/>
        <v>245528.87511580106</v>
      </c>
      <c r="AB39" s="3">
        <f t="shared" si="53"/>
        <v>1129790.4622064815</v>
      </c>
      <c r="AC39" s="3">
        <f t="shared" si="54"/>
        <v>564463.42797303642</v>
      </c>
    </row>
    <row r="40" spans="1:29" x14ac:dyDescent="0.55000000000000004">
      <c r="A40" s="34"/>
      <c r="E40">
        <v>38</v>
      </c>
      <c r="F40">
        <f t="shared" si="39"/>
        <v>112.5</v>
      </c>
      <c r="G40" s="15">
        <f t="shared" si="57"/>
        <v>0</v>
      </c>
      <c r="H40" s="14">
        <f t="shared" si="40"/>
        <v>0</v>
      </c>
      <c r="I40" s="14">
        <f t="shared" si="61"/>
        <v>8.9557349038964628E-3</v>
      </c>
      <c r="J40" s="14">
        <f t="shared" si="41"/>
        <v>0</v>
      </c>
      <c r="K40" s="14" t="str">
        <f t="shared" si="42"/>
        <v>Eliminated</v>
      </c>
      <c r="L40" s="14">
        <f t="shared" si="43"/>
        <v>0</v>
      </c>
      <c r="M40" s="14">
        <f t="shared" si="44"/>
        <v>0.99104426509340471</v>
      </c>
      <c r="N40" s="3">
        <f t="shared" si="45"/>
        <v>0</v>
      </c>
      <c r="O40" s="3">
        <f t="shared" si="46"/>
        <v>0</v>
      </c>
      <c r="P40" s="38">
        <f t="shared" si="11"/>
        <v>0</v>
      </c>
      <c r="Q40" s="38">
        <f t="shared" si="47"/>
        <v>0</v>
      </c>
      <c r="R40" s="38">
        <f t="shared" si="48"/>
        <v>1710000</v>
      </c>
      <c r="S40" s="38">
        <f t="shared" si="13"/>
        <v>0</v>
      </c>
      <c r="T40" s="39">
        <f t="shared" si="14"/>
        <v>0</v>
      </c>
      <c r="U40" s="38">
        <f t="shared" si="58"/>
        <v>0</v>
      </c>
      <c r="V40" s="3">
        <f t="shared" si="59"/>
        <v>0</v>
      </c>
      <c r="W40" s="3">
        <f t="shared" si="60"/>
        <v>0</v>
      </c>
      <c r="X40" s="3">
        <f t="shared" si="62"/>
        <v>56489523.110324085</v>
      </c>
      <c r="Y40" s="3">
        <f t="shared" si="63"/>
        <v>28244761.555162042</v>
      </c>
      <c r="Z40" s="3">
        <f t="shared" si="51"/>
        <v>93224761.555162042</v>
      </c>
      <c r="AA40" s="3">
        <f t="shared" si="52"/>
        <v>245528.87511580106</v>
      </c>
      <c r="AB40" s="3">
        <f t="shared" si="53"/>
        <v>1129790.4622064815</v>
      </c>
      <c r="AC40" s="3">
        <f t="shared" si="54"/>
        <v>564463.42797303642</v>
      </c>
    </row>
    <row r="41" spans="1:29" x14ac:dyDescent="0.55000000000000004">
      <c r="A41" s="33"/>
      <c r="E41">
        <v>39</v>
      </c>
      <c r="F41">
        <f t="shared" si="39"/>
        <v>115.5</v>
      </c>
      <c r="G41" s="15">
        <f t="shared" si="57"/>
        <v>0</v>
      </c>
      <c r="H41" s="14">
        <f t="shared" si="40"/>
        <v>0</v>
      </c>
      <c r="I41" s="14">
        <f t="shared" si="61"/>
        <v>8.9557349038964628E-3</v>
      </c>
      <c r="J41" s="14">
        <f t="shared" si="41"/>
        <v>0</v>
      </c>
      <c r="K41" s="14" t="str">
        <f t="shared" si="42"/>
        <v>Eliminated</v>
      </c>
      <c r="L41" s="14">
        <f t="shared" si="43"/>
        <v>0</v>
      </c>
      <c r="M41" s="14">
        <f t="shared" si="44"/>
        <v>0.99104426509340471</v>
      </c>
      <c r="N41" s="3">
        <f t="shared" si="45"/>
        <v>0</v>
      </c>
      <c r="O41" s="3">
        <f t="shared" si="46"/>
        <v>0</v>
      </c>
      <c r="P41" s="38">
        <f t="shared" si="11"/>
        <v>0</v>
      </c>
      <c r="Q41" s="38">
        <f t="shared" si="47"/>
        <v>0</v>
      </c>
      <c r="R41" s="38">
        <f t="shared" si="48"/>
        <v>1710000</v>
      </c>
      <c r="S41" s="38">
        <f t="shared" si="13"/>
        <v>0</v>
      </c>
      <c r="T41" s="39">
        <f t="shared" si="14"/>
        <v>0</v>
      </c>
      <c r="U41" s="38">
        <f t="shared" si="58"/>
        <v>0</v>
      </c>
      <c r="V41" s="3">
        <f t="shared" si="59"/>
        <v>0</v>
      </c>
      <c r="W41" s="3">
        <f t="shared" si="60"/>
        <v>0</v>
      </c>
      <c r="X41" s="3">
        <f t="shared" si="62"/>
        <v>56489523.110324085</v>
      </c>
      <c r="Y41" s="3">
        <f t="shared" si="63"/>
        <v>28244761.555162042</v>
      </c>
      <c r="Z41" s="3">
        <f t="shared" si="51"/>
        <v>94934761.555162042</v>
      </c>
      <c r="AA41" s="3">
        <f t="shared" si="52"/>
        <v>245528.87511580106</v>
      </c>
      <c r="AB41" s="3">
        <f t="shared" si="53"/>
        <v>1129790.4622064815</v>
      </c>
      <c r="AC41" s="3">
        <f t="shared" si="54"/>
        <v>564463.42797303642</v>
      </c>
    </row>
    <row r="42" spans="1:29" x14ac:dyDescent="0.55000000000000004">
      <c r="A42" s="33"/>
      <c r="E42">
        <v>40</v>
      </c>
      <c r="F42">
        <f t="shared" si="39"/>
        <v>118.5</v>
      </c>
      <c r="G42" s="15">
        <f t="shared" si="57"/>
        <v>0</v>
      </c>
      <c r="H42" s="14">
        <f t="shared" si="40"/>
        <v>0</v>
      </c>
      <c r="I42" s="14">
        <f t="shared" si="61"/>
        <v>8.9557349038964628E-3</v>
      </c>
      <c r="J42" s="14">
        <f t="shared" si="41"/>
        <v>0</v>
      </c>
      <c r="K42" s="14" t="str">
        <f t="shared" si="42"/>
        <v>Eliminated</v>
      </c>
      <c r="L42" s="14">
        <f t="shared" si="43"/>
        <v>0</v>
      </c>
      <c r="M42" s="14">
        <f t="shared" si="44"/>
        <v>0.99104426509340471</v>
      </c>
      <c r="N42" s="3">
        <f t="shared" si="45"/>
        <v>0</v>
      </c>
      <c r="O42" s="3">
        <f t="shared" si="46"/>
        <v>0</v>
      </c>
      <c r="P42" s="38">
        <f t="shared" si="11"/>
        <v>0</v>
      </c>
      <c r="Q42" s="38">
        <f t="shared" si="47"/>
        <v>0</v>
      </c>
      <c r="R42" s="38">
        <f t="shared" si="48"/>
        <v>1710000</v>
      </c>
      <c r="S42" s="38">
        <f t="shared" si="13"/>
        <v>0</v>
      </c>
      <c r="T42" s="39">
        <f t="shared" si="14"/>
        <v>0</v>
      </c>
      <c r="U42" s="38">
        <f t="shared" si="58"/>
        <v>0</v>
      </c>
      <c r="V42" s="3">
        <f t="shared" si="59"/>
        <v>0</v>
      </c>
      <c r="W42" s="3">
        <f t="shared" si="60"/>
        <v>0</v>
      </c>
      <c r="X42" s="3">
        <f t="shared" si="62"/>
        <v>56489523.110324085</v>
      </c>
      <c r="Y42" s="3">
        <f t="shared" si="63"/>
        <v>28244761.555162042</v>
      </c>
      <c r="Z42" s="3">
        <f t="shared" si="51"/>
        <v>96644761.555162042</v>
      </c>
      <c r="AA42" s="3">
        <f t="shared" si="52"/>
        <v>245528.87511580106</v>
      </c>
      <c r="AB42" s="3">
        <f t="shared" si="53"/>
        <v>1129790.4622064815</v>
      </c>
      <c r="AC42" s="3">
        <f t="shared" si="54"/>
        <v>564463.42797303642</v>
      </c>
    </row>
    <row r="43" spans="1:29" x14ac:dyDescent="0.55000000000000004">
      <c r="A43" s="33"/>
      <c r="E43">
        <v>41</v>
      </c>
      <c r="F43">
        <f t="shared" si="39"/>
        <v>121.5</v>
      </c>
      <c r="G43" s="15">
        <f t="shared" si="57"/>
        <v>0</v>
      </c>
      <c r="H43" s="14">
        <f t="shared" si="40"/>
        <v>0</v>
      </c>
      <c r="I43" s="14">
        <f t="shared" si="61"/>
        <v>8.9557349038964628E-3</v>
      </c>
      <c r="J43" s="14">
        <f t="shared" si="41"/>
        <v>0</v>
      </c>
      <c r="K43" s="14" t="str">
        <f t="shared" si="42"/>
        <v>Eliminated</v>
      </c>
      <c r="L43" s="14">
        <f t="shared" si="43"/>
        <v>0</v>
      </c>
      <c r="M43" s="14">
        <f t="shared" si="44"/>
        <v>0.99104426509340471</v>
      </c>
      <c r="N43" s="3">
        <f t="shared" si="45"/>
        <v>0</v>
      </c>
      <c r="O43" s="3">
        <f t="shared" si="46"/>
        <v>0</v>
      </c>
      <c r="P43" s="38">
        <f t="shared" si="11"/>
        <v>0</v>
      </c>
      <c r="Q43" s="38">
        <f t="shared" si="47"/>
        <v>0</v>
      </c>
      <c r="R43" s="38">
        <f t="shared" si="48"/>
        <v>1710000</v>
      </c>
      <c r="S43" s="38">
        <f t="shared" si="13"/>
        <v>0</v>
      </c>
      <c r="T43" s="39">
        <f t="shared" si="14"/>
        <v>0</v>
      </c>
      <c r="U43" s="38">
        <f t="shared" si="58"/>
        <v>0</v>
      </c>
      <c r="V43" s="3">
        <f t="shared" si="59"/>
        <v>0</v>
      </c>
      <c r="W43" s="3">
        <f t="shared" si="60"/>
        <v>0</v>
      </c>
      <c r="X43" s="3">
        <f t="shared" si="62"/>
        <v>56489523.110324085</v>
      </c>
      <c r="Y43" s="3">
        <f t="shared" si="63"/>
        <v>28244761.555162042</v>
      </c>
      <c r="Z43" s="3">
        <f t="shared" si="51"/>
        <v>98354761.555162042</v>
      </c>
      <c r="AA43" s="3">
        <f t="shared" si="52"/>
        <v>245528.87511580106</v>
      </c>
      <c r="AB43" s="3">
        <f t="shared" si="53"/>
        <v>1129790.4622064815</v>
      </c>
      <c r="AC43" s="3">
        <f t="shared" si="54"/>
        <v>564463.42797303642</v>
      </c>
    </row>
    <row r="44" spans="1:29" x14ac:dyDescent="0.55000000000000004">
      <c r="A44" s="33"/>
      <c r="E44">
        <v>42</v>
      </c>
      <c r="F44">
        <f t="shared" si="39"/>
        <v>124.5</v>
      </c>
      <c r="G44" s="15">
        <f t="shared" si="57"/>
        <v>0</v>
      </c>
      <c r="H44" s="14">
        <f t="shared" si="40"/>
        <v>0</v>
      </c>
      <c r="I44" s="14">
        <f t="shared" si="61"/>
        <v>8.9557349038964628E-3</v>
      </c>
      <c r="J44" s="14">
        <f t="shared" si="41"/>
        <v>0</v>
      </c>
      <c r="K44" s="14" t="str">
        <f t="shared" si="42"/>
        <v>Eliminated</v>
      </c>
      <c r="L44" s="14">
        <f t="shared" si="43"/>
        <v>0</v>
      </c>
      <c r="M44" s="14">
        <f t="shared" si="44"/>
        <v>0.99104426509340471</v>
      </c>
      <c r="N44" s="3">
        <f t="shared" si="45"/>
        <v>0</v>
      </c>
      <c r="O44" s="3">
        <f t="shared" si="46"/>
        <v>0</v>
      </c>
      <c r="P44" s="38">
        <f t="shared" si="11"/>
        <v>0</v>
      </c>
      <c r="Q44" s="38">
        <f t="shared" si="47"/>
        <v>0</v>
      </c>
      <c r="R44" s="38">
        <f t="shared" si="48"/>
        <v>1710000</v>
      </c>
      <c r="S44" s="38">
        <f t="shared" si="13"/>
        <v>0</v>
      </c>
      <c r="T44" s="39">
        <f t="shared" si="14"/>
        <v>0</v>
      </c>
      <c r="U44" s="38">
        <f t="shared" si="58"/>
        <v>0</v>
      </c>
      <c r="V44" s="3">
        <f t="shared" si="59"/>
        <v>0</v>
      </c>
      <c r="W44" s="3">
        <f t="shared" si="60"/>
        <v>0</v>
      </c>
      <c r="X44" s="3">
        <f t="shared" si="62"/>
        <v>56489523.110324085</v>
      </c>
      <c r="Y44" s="3">
        <f t="shared" si="63"/>
        <v>28244761.555162042</v>
      </c>
      <c r="Z44" s="3">
        <f t="shared" si="51"/>
        <v>100064761.55516204</v>
      </c>
      <c r="AA44" s="3">
        <f t="shared" si="52"/>
        <v>245528.87511580106</v>
      </c>
      <c r="AB44" s="3">
        <f t="shared" si="53"/>
        <v>1129790.4622064815</v>
      </c>
      <c r="AC44" s="3">
        <f t="shared" si="54"/>
        <v>564463.42797303642</v>
      </c>
    </row>
    <row r="45" spans="1:29" x14ac:dyDescent="0.55000000000000004">
      <c r="A45" s="33"/>
      <c r="E45">
        <v>43</v>
      </c>
      <c r="F45">
        <f t="shared" si="39"/>
        <v>127.5</v>
      </c>
      <c r="G45" s="15">
        <f t="shared" si="57"/>
        <v>0</v>
      </c>
      <c r="H45" s="14">
        <f t="shared" si="40"/>
        <v>0</v>
      </c>
      <c r="I45" s="14">
        <f t="shared" si="61"/>
        <v>8.9557349038964628E-3</v>
      </c>
      <c r="J45" s="14">
        <f t="shared" si="41"/>
        <v>0</v>
      </c>
      <c r="K45" s="14" t="str">
        <f t="shared" si="42"/>
        <v>Eliminated</v>
      </c>
      <c r="L45" s="14">
        <f t="shared" si="43"/>
        <v>0</v>
      </c>
      <c r="M45" s="14">
        <f t="shared" si="44"/>
        <v>0.99104426509340471</v>
      </c>
      <c r="N45" s="3">
        <f t="shared" si="45"/>
        <v>0</v>
      </c>
      <c r="O45" s="3">
        <f t="shared" si="46"/>
        <v>0</v>
      </c>
      <c r="P45" s="38">
        <f t="shared" si="11"/>
        <v>0</v>
      </c>
      <c r="Q45" s="38">
        <f t="shared" si="47"/>
        <v>0</v>
      </c>
      <c r="R45" s="38">
        <f t="shared" si="48"/>
        <v>1710000</v>
      </c>
      <c r="S45" s="38">
        <f t="shared" si="13"/>
        <v>0</v>
      </c>
      <c r="T45" s="39">
        <f t="shared" si="14"/>
        <v>0</v>
      </c>
      <c r="U45" s="38">
        <f t="shared" si="58"/>
        <v>0</v>
      </c>
      <c r="V45" s="3">
        <f t="shared" si="59"/>
        <v>0</v>
      </c>
      <c r="W45" s="3">
        <f t="shared" si="60"/>
        <v>0</v>
      </c>
      <c r="X45" s="3">
        <f t="shared" si="62"/>
        <v>56489523.110324085</v>
      </c>
      <c r="Y45" s="3">
        <f t="shared" si="63"/>
        <v>28244761.555162042</v>
      </c>
      <c r="Z45" s="3">
        <f t="shared" si="51"/>
        <v>101774761.55516204</v>
      </c>
      <c r="AA45" s="3">
        <f t="shared" si="52"/>
        <v>245528.87511580106</v>
      </c>
      <c r="AB45" s="3">
        <f t="shared" si="53"/>
        <v>1129790.4622064815</v>
      </c>
      <c r="AC45" s="3">
        <f t="shared" si="54"/>
        <v>564463.42797303642</v>
      </c>
    </row>
    <row r="46" spans="1:29" x14ac:dyDescent="0.55000000000000004">
      <c r="A46" s="33"/>
      <c r="E46">
        <v>44</v>
      </c>
      <c r="F46">
        <f t="shared" si="39"/>
        <v>130.5</v>
      </c>
      <c r="G46" s="15">
        <f t="shared" si="57"/>
        <v>0</v>
      </c>
      <c r="H46" s="14">
        <f t="shared" si="40"/>
        <v>0</v>
      </c>
      <c r="I46" s="14">
        <f t="shared" si="61"/>
        <v>8.9557349038964628E-3</v>
      </c>
      <c r="J46" s="14">
        <f t="shared" si="41"/>
        <v>0</v>
      </c>
      <c r="K46" s="14" t="str">
        <f t="shared" si="42"/>
        <v>Eliminated</v>
      </c>
      <c r="L46" s="14">
        <f t="shared" si="43"/>
        <v>0</v>
      </c>
      <c r="M46" s="14">
        <f t="shared" si="44"/>
        <v>0.99104426509340471</v>
      </c>
      <c r="N46" s="3">
        <f t="shared" si="45"/>
        <v>0</v>
      </c>
      <c r="O46" s="3">
        <f t="shared" si="46"/>
        <v>0</v>
      </c>
      <c r="P46" s="38">
        <f t="shared" si="11"/>
        <v>0</v>
      </c>
      <c r="Q46" s="38">
        <f t="shared" si="47"/>
        <v>0</v>
      </c>
      <c r="R46" s="38">
        <f t="shared" si="48"/>
        <v>1710000</v>
      </c>
      <c r="S46" s="38">
        <f t="shared" si="13"/>
        <v>0</v>
      </c>
      <c r="T46" s="39">
        <f t="shared" si="14"/>
        <v>0</v>
      </c>
      <c r="U46" s="38">
        <f t="shared" si="58"/>
        <v>0</v>
      </c>
      <c r="V46" s="3">
        <f t="shared" si="59"/>
        <v>0</v>
      </c>
      <c r="W46" s="3">
        <f t="shared" si="60"/>
        <v>0</v>
      </c>
      <c r="X46" s="3">
        <f t="shared" si="62"/>
        <v>56489523.110324085</v>
      </c>
      <c r="Y46" s="3">
        <f t="shared" si="63"/>
        <v>28244761.555162042</v>
      </c>
      <c r="Z46" s="3">
        <f t="shared" si="51"/>
        <v>103484761.55516204</v>
      </c>
      <c r="AA46" s="3">
        <f t="shared" si="52"/>
        <v>245528.87511580106</v>
      </c>
      <c r="AB46" s="3">
        <f t="shared" si="53"/>
        <v>1129790.4622064815</v>
      </c>
      <c r="AC46" s="3">
        <f t="shared" si="54"/>
        <v>564463.42797303642</v>
      </c>
    </row>
    <row r="47" spans="1:29" x14ac:dyDescent="0.55000000000000004">
      <c r="A47" s="33"/>
      <c r="E47">
        <v>45</v>
      </c>
      <c r="F47">
        <f t="shared" si="39"/>
        <v>133.5</v>
      </c>
      <c r="G47" s="15">
        <f t="shared" si="57"/>
        <v>0</v>
      </c>
      <c r="H47" s="14">
        <f t="shared" si="40"/>
        <v>0</v>
      </c>
      <c r="I47" s="14">
        <f t="shared" si="61"/>
        <v>8.9557349038964628E-3</v>
      </c>
      <c r="J47" s="14">
        <f t="shared" si="41"/>
        <v>0</v>
      </c>
      <c r="K47" s="14" t="str">
        <f t="shared" si="42"/>
        <v>Eliminated</v>
      </c>
      <c r="L47" s="14">
        <f t="shared" si="43"/>
        <v>0</v>
      </c>
      <c r="M47" s="14">
        <f t="shared" si="44"/>
        <v>0.99104426509340471</v>
      </c>
      <c r="N47" s="3">
        <f t="shared" si="45"/>
        <v>0</v>
      </c>
      <c r="O47" s="3">
        <f t="shared" si="46"/>
        <v>0</v>
      </c>
      <c r="P47" s="38">
        <f t="shared" si="11"/>
        <v>0</v>
      </c>
      <c r="Q47" s="38">
        <f t="shared" si="47"/>
        <v>0</v>
      </c>
      <c r="R47" s="38">
        <f t="shared" si="48"/>
        <v>1710000</v>
      </c>
      <c r="S47" s="38">
        <f t="shared" si="13"/>
        <v>0</v>
      </c>
      <c r="T47" s="39">
        <f t="shared" si="14"/>
        <v>0</v>
      </c>
      <c r="U47" s="38">
        <f t="shared" si="58"/>
        <v>0</v>
      </c>
      <c r="V47" s="3">
        <f t="shared" si="59"/>
        <v>0</v>
      </c>
      <c r="W47" s="3">
        <f t="shared" si="60"/>
        <v>0</v>
      </c>
      <c r="X47" s="3">
        <f t="shared" si="62"/>
        <v>56489523.110324085</v>
      </c>
      <c r="Y47" s="3">
        <f t="shared" si="63"/>
        <v>28244761.555162042</v>
      </c>
      <c r="Z47" s="3">
        <f t="shared" si="51"/>
        <v>105194761.55516204</v>
      </c>
      <c r="AA47" s="3">
        <f t="shared" si="52"/>
        <v>245528.87511580106</v>
      </c>
      <c r="AB47" s="3">
        <f t="shared" si="53"/>
        <v>1129790.4622064815</v>
      </c>
      <c r="AC47" s="3">
        <f t="shared" si="54"/>
        <v>564463.42797303642</v>
      </c>
    </row>
    <row r="48" spans="1:29" x14ac:dyDescent="0.55000000000000004">
      <c r="A48" s="33"/>
      <c r="E48">
        <v>46</v>
      </c>
      <c r="F48">
        <f t="shared" si="39"/>
        <v>136.5</v>
      </c>
      <c r="G48" s="15">
        <f t="shared" si="57"/>
        <v>0</v>
      </c>
      <c r="H48" s="14">
        <f t="shared" si="40"/>
        <v>0</v>
      </c>
      <c r="I48" s="14">
        <f t="shared" si="61"/>
        <v>8.9557349038964628E-3</v>
      </c>
      <c r="J48" s="14">
        <f t="shared" si="41"/>
        <v>0</v>
      </c>
      <c r="K48" s="14" t="str">
        <f t="shared" si="42"/>
        <v>Eliminated</v>
      </c>
      <c r="L48" s="14">
        <f t="shared" si="43"/>
        <v>0</v>
      </c>
      <c r="M48" s="14">
        <f t="shared" si="44"/>
        <v>0.99104426509340471</v>
      </c>
      <c r="N48" s="3">
        <f t="shared" si="45"/>
        <v>0</v>
      </c>
      <c r="O48" s="3">
        <f t="shared" si="46"/>
        <v>0</v>
      </c>
      <c r="P48" s="38">
        <f t="shared" si="11"/>
        <v>0</v>
      </c>
      <c r="Q48" s="38">
        <f t="shared" si="47"/>
        <v>0</v>
      </c>
      <c r="R48" s="38">
        <f t="shared" si="48"/>
        <v>1710000</v>
      </c>
      <c r="S48" s="38">
        <f t="shared" si="13"/>
        <v>0</v>
      </c>
      <c r="T48" s="39">
        <f t="shared" si="14"/>
        <v>0</v>
      </c>
      <c r="U48" s="38">
        <f t="shared" si="58"/>
        <v>0</v>
      </c>
      <c r="V48" s="3">
        <f t="shared" si="59"/>
        <v>0</v>
      </c>
      <c r="W48" s="3">
        <f t="shared" si="60"/>
        <v>0</v>
      </c>
      <c r="X48" s="3">
        <f t="shared" si="62"/>
        <v>56489523.110324085</v>
      </c>
      <c r="Y48" s="3">
        <f t="shared" si="63"/>
        <v>28244761.555162042</v>
      </c>
      <c r="Z48" s="3">
        <f t="shared" si="51"/>
        <v>106904761.55516204</v>
      </c>
      <c r="AA48" s="3">
        <f t="shared" si="52"/>
        <v>245528.87511580106</v>
      </c>
      <c r="AB48" s="3">
        <f t="shared" si="53"/>
        <v>1129790.4622064815</v>
      </c>
      <c r="AC48" s="3">
        <f t="shared" si="54"/>
        <v>564463.42797303642</v>
      </c>
    </row>
    <row r="49" spans="1:29" x14ac:dyDescent="0.55000000000000004">
      <c r="A49" s="33"/>
      <c r="E49">
        <v>47</v>
      </c>
      <c r="F49">
        <f t="shared" si="39"/>
        <v>139.5</v>
      </c>
      <c r="G49" s="15">
        <f t="shared" si="57"/>
        <v>0</v>
      </c>
      <c r="H49" s="14">
        <f t="shared" si="40"/>
        <v>0</v>
      </c>
      <c r="I49" s="14">
        <f t="shared" si="61"/>
        <v>8.9557349038964628E-3</v>
      </c>
      <c r="J49" s="14">
        <f t="shared" si="41"/>
        <v>0</v>
      </c>
      <c r="K49" s="14" t="str">
        <f t="shared" si="42"/>
        <v>Eliminated</v>
      </c>
      <c r="L49" s="14">
        <f t="shared" si="43"/>
        <v>0</v>
      </c>
      <c r="M49" s="14">
        <f t="shared" si="44"/>
        <v>0.99104426509340471</v>
      </c>
      <c r="N49" s="3">
        <f t="shared" si="45"/>
        <v>0</v>
      </c>
      <c r="O49" s="3">
        <f t="shared" si="46"/>
        <v>0</v>
      </c>
      <c r="P49" s="38">
        <f t="shared" si="11"/>
        <v>0</v>
      </c>
      <c r="Q49" s="38">
        <f t="shared" si="47"/>
        <v>0</v>
      </c>
      <c r="R49" s="38">
        <f t="shared" si="48"/>
        <v>1710000</v>
      </c>
      <c r="S49" s="38">
        <f t="shared" si="13"/>
        <v>0</v>
      </c>
      <c r="T49" s="39">
        <f t="shared" si="14"/>
        <v>0</v>
      </c>
      <c r="U49" s="38">
        <f t="shared" si="58"/>
        <v>0</v>
      </c>
      <c r="V49" s="3">
        <f t="shared" si="59"/>
        <v>0</v>
      </c>
      <c r="W49" s="3">
        <f t="shared" si="60"/>
        <v>0</v>
      </c>
      <c r="X49" s="3">
        <f t="shared" si="62"/>
        <v>56489523.110324085</v>
      </c>
      <c r="Y49" s="3">
        <f t="shared" si="63"/>
        <v>28244761.555162042</v>
      </c>
      <c r="Z49" s="3">
        <f t="shared" si="51"/>
        <v>108614761.55516204</v>
      </c>
      <c r="AA49" s="3">
        <f t="shared" si="52"/>
        <v>245528.87511580106</v>
      </c>
      <c r="AB49" s="3">
        <f t="shared" si="53"/>
        <v>1129790.4622064815</v>
      </c>
      <c r="AC49" s="3">
        <f t="shared" si="54"/>
        <v>564463.42797303642</v>
      </c>
    </row>
    <row r="50" spans="1:29" x14ac:dyDescent="0.55000000000000004">
      <c r="A50" s="33"/>
      <c r="E50">
        <v>48</v>
      </c>
      <c r="F50">
        <f t="shared" si="39"/>
        <v>142.5</v>
      </c>
      <c r="G50" s="15">
        <f t="shared" si="57"/>
        <v>0</v>
      </c>
      <c r="H50" s="14">
        <f t="shared" si="40"/>
        <v>0</v>
      </c>
      <c r="I50" s="14">
        <f t="shared" si="61"/>
        <v>8.9557349038964628E-3</v>
      </c>
      <c r="J50" s="14">
        <f t="shared" si="41"/>
        <v>0</v>
      </c>
      <c r="K50" s="14" t="str">
        <f t="shared" si="42"/>
        <v>Eliminated</v>
      </c>
      <c r="L50" s="14">
        <f t="shared" si="43"/>
        <v>0</v>
      </c>
      <c r="M50" s="14">
        <f t="shared" si="44"/>
        <v>0.99104426509340471</v>
      </c>
      <c r="N50" s="3">
        <f t="shared" si="45"/>
        <v>0</v>
      </c>
      <c r="O50" s="3">
        <f t="shared" si="46"/>
        <v>0</v>
      </c>
      <c r="P50" s="38">
        <f t="shared" si="11"/>
        <v>0</v>
      </c>
      <c r="Q50" s="38">
        <f t="shared" si="47"/>
        <v>0</v>
      </c>
      <c r="R50" s="38">
        <f t="shared" si="48"/>
        <v>1710000</v>
      </c>
      <c r="S50" s="38">
        <f t="shared" si="13"/>
        <v>0</v>
      </c>
      <c r="T50" s="39">
        <f t="shared" si="14"/>
        <v>0</v>
      </c>
      <c r="U50" s="38">
        <f t="shared" si="58"/>
        <v>0</v>
      </c>
      <c r="V50" s="3">
        <f t="shared" si="59"/>
        <v>0</v>
      </c>
      <c r="W50" s="3">
        <f t="shared" si="60"/>
        <v>0</v>
      </c>
      <c r="X50" s="3">
        <f t="shared" si="62"/>
        <v>56489523.110324085</v>
      </c>
      <c r="Y50" s="3">
        <f t="shared" si="63"/>
        <v>28244761.555162042</v>
      </c>
      <c r="Z50" s="3">
        <f t="shared" si="51"/>
        <v>110324761.55516204</v>
      </c>
      <c r="AA50" s="3">
        <f t="shared" si="52"/>
        <v>245528.87511580106</v>
      </c>
      <c r="AB50" s="3">
        <f t="shared" si="53"/>
        <v>1129790.4622064815</v>
      </c>
      <c r="AC50" s="3">
        <f t="shared" si="54"/>
        <v>564463.42797303642</v>
      </c>
    </row>
    <row r="51" spans="1:29" x14ac:dyDescent="0.55000000000000004">
      <c r="A51" s="33"/>
      <c r="E51">
        <v>49</v>
      </c>
      <c r="F51">
        <f t="shared" si="39"/>
        <v>145.5</v>
      </c>
      <c r="G51" s="15">
        <f t="shared" si="57"/>
        <v>0</v>
      </c>
      <c r="H51" s="14">
        <f t="shared" si="40"/>
        <v>0</v>
      </c>
      <c r="I51" s="14">
        <f t="shared" si="61"/>
        <v>8.9557349038964628E-3</v>
      </c>
      <c r="J51" s="14">
        <f t="shared" si="41"/>
        <v>0</v>
      </c>
      <c r="K51" s="14" t="str">
        <f t="shared" si="42"/>
        <v>Eliminated</v>
      </c>
      <c r="L51" s="14">
        <f t="shared" si="43"/>
        <v>0</v>
      </c>
      <c r="M51" s="14">
        <f t="shared" si="44"/>
        <v>0.99104426509340471</v>
      </c>
      <c r="N51" s="3">
        <f t="shared" si="45"/>
        <v>0</v>
      </c>
      <c r="O51" s="3">
        <f t="shared" si="46"/>
        <v>0</v>
      </c>
      <c r="P51" s="38">
        <f t="shared" si="11"/>
        <v>0</v>
      </c>
      <c r="Q51" s="38">
        <f t="shared" si="47"/>
        <v>0</v>
      </c>
      <c r="R51" s="38">
        <f t="shared" si="48"/>
        <v>1710000</v>
      </c>
      <c r="S51" s="38">
        <f t="shared" si="13"/>
        <v>0</v>
      </c>
      <c r="T51" s="39">
        <f t="shared" si="14"/>
        <v>0</v>
      </c>
      <c r="U51" s="38">
        <f t="shared" si="58"/>
        <v>0</v>
      </c>
      <c r="V51" s="3">
        <f t="shared" si="59"/>
        <v>0</v>
      </c>
      <c r="W51" s="3">
        <f t="shared" si="60"/>
        <v>0</v>
      </c>
      <c r="X51" s="3">
        <f t="shared" si="62"/>
        <v>56489523.110324085</v>
      </c>
      <c r="Y51" s="3">
        <f t="shared" si="63"/>
        <v>28244761.555162042</v>
      </c>
      <c r="Z51" s="3">
        <f t="shared" si="51"/>
        <v>112034761.55516204</v>
      </c>
      <c r="AA51" s="3">
        <f t="shared" si="52"/>
        <v>245528.87511580106</v>
      </c>
      <c r="AB51" s="3">
        <f t="shared" si="53"/>
        <v>1129790.4622064815</v>
      </c>
      <c r="AC51" s="3">
        <f t="shared" si="54"/>
        <v>564463.42797303642</v>
      </c>
    </row>
    <row r="52" spans="1:29" x14ac:dyDescent="0.55000000000000004">
      <c r="A52" s="33"/>
      <c r="E52">
        <v>50</v>
      </c>
      <c r="F52">
        <f t="shared" si="39"/>
        <v>148.5</v>
      </c>
      <c r="G52" s="15">
        <f t="shared" si="57"/>
        <v>0</v>
      </c>
      <c r="H52" s="14">
        <f t="shared" si="40"/>
        <v>0</v>
      </c>
      <c r="I52" s="14">
        <f t="shared" si="61"/>
        <v>8.9557349038964628E-3</v>
      </c>
      <c r="J52" s="14">
        <f t="shared" si="41"/>
        <v>0</v>
      </c>
      <c r="K52" s="14" t="str">
        <f t="shared" si="42"/>
        <v>Eliminated</v>
      </c>
      <c r="L52" s="14">
        <f t="shared" si="43"/>
        <v>0</v>
      </c>
      <c r="M52" s="14">
        <f t="shared" si="44"/>
        <v>0.99104426509340471</v>
      </c>
      <c r="N52" s="3">
        <f t="shared" si="45"/>
        <v>0</v>
      </c>
      <c r="O52" s="3">
        <f t="shared" si="46"/>
        <v>0</v>
      </c>
      <c r="P52" s="38">
        <f t="shared" si="11"/>
        <v>0</v>
      </c>
      <c r="Q52" s="38">
        <f t="shared" si="47"/>
        <v>0</v>
      </c>
      <c r="R52" s="38">
        <f t="shared" si="48"/>
        <v>1710000</v>
      </c>
      <c r="S52" s="38">
        <f t="shared" si="13"/>
        <v>0</v>
      </c>
      <c r="T52" s="39">
        <f t="shared" si="14"/>
        <v>0</v>
      </c>
      <c r="U52" s="38">
        <f t="shared" si="58"/>
        <v>0</v>
      </c>
      <c r="V52" s="3">
        <f t="shared" si="59"/>
        <v>0</v>
      </c>
      <c r="W52" s="3">
        <f t="shared" si="60"/>
        <v>0</v>
      </c>
      <c r="X52" s="3">
        <f t="shared" si="62"/>
        <v>56489523.110324085</v>
      </c>
      <c r="Y52" s="3">
        <f t="shared" si="63"/>
        <v>28244761.555162042</v>
      </c>
      <c r="Z52" s="3">
        <f t="shared" si="51"/>
        <v>113744761.55516204</v>
      </c>
      <c r="AA52" s="3">
        <f t="shared" si="52"/>
        <v>245528.87511580106</v>
      </c>
      <c r="AB52" s="3">
        <f t="shared" si="53"/>
        <v>1129790.4622064815</v>
      </c>
      <c r="AC52" s="3">
        <f t="shared" si="54"/>
        <v>564463.42797303642</v>
      </c>
    </row>
    <row r="53" spans="1:29" x14ac:dyDescent="0.55000000000000004">
      <c r="A53" s="33"/>
      <c r="E53" s="21" t="s">
        <v>26</v>
      </c>
      <c r="F53" s="21"/>
      <c r="G53" s="21"/>
      <c r="H53" s="21"/>
      <c r="I53" s="16">
        <f>I52</f>
        <v>8.9557349038964628E-3</v>
      </c>
      <c r="J53" s="16">
        <f>J52</f>
        <v>0</v>
      </c>
      <c r="K53" s="16" t="str">
        <f>K52</f>
        <v>Eliminated</v>
      </c>
      <c r="L53" s="16">
        <f>L52</f>
        <v>0</v>
      </c>
      <c r="M53" s="16">
        <f>M52</f>
        <v>0.99104426509340471</v>
      </c>
      <c r="N53" s="12">
        <f t="shared" ref="N53:S53" si="64">SUM(N3:N52)</f>
        <v>56489523.110324085</v>
      </c>
      <c r="O53" s="12">
        <f t="shared" si="64"/>
        <v>28244761.555162042</v>
      </c>
      <c r="P53" s="12">
        <f t="shared" si="64"/>
        <v>5648952.3110324079</v>
      </c>
      <c r="Q53" s="12">
        <f t="shared" si="64"/>
        <v>28244761.555162042</v>
      </c>
      <c r="R53" s="12">
        <f t="shared" si="64"/>
        <v>113744761.55516204</v>
      </c>
      <c r="S53" s="12">
        <f t="shared" si="64"/>
        <v>245528.87511580106</v>
      </c>
      <c r="T53" s="12"/>
      <c r="U53" s="12">
        <f>SUM(U3:U52)</f>
        <v>1129790.4622064815</v>
      </c>
      <c r="V53" s="12">
        <f>SUM(V3:V52)</f>
        <v>1128351.1184391335</v>
      </c>
      <c r="W53" s="12">
        <f>SUM(W3:W52)</f>
        <v>564463.42797303642</v>
      </c>
      <c r="X53" s="12">
        <f t="shared" ref="X53:AB53" si="65">X52</f>
        <v>56489523.110324085</v>
      </c>
      <c r="Y53" s="12">
        <f t="shared" si="65"/>
        <v>28244761.555162042</v>
      </c>
      <c r="Z53" s="12">
        <f t="shared" si="65"/>
        <v>113744761.55516204</v>
      </c>
      <c r="AA53" s="12">
        <f t="shared" si="65"/>
        <v>245528.87511580106</v>
      </c>
      <c r="AB53" s="12">
        <f t="shared" si="65"/>
        <v>1129790.4622064815</v>
      </c>
      <c r="AC53" s="12">
        <f>AC52</f>
        <v>564463.42797303642</v>
      </c>
    </row>
    <row r="54" spans="1:29" x14ac:dyDescent="0.55000000000000004">
      <c r="A54" s="33"/>
      <c r="G54" s="15"/>
      <c r="H54" s="14"/>
      <c r="I54" s="14"/>
      <c r="J54" s="14"/>
      <c r="K54" s="14"/>
      <c r="L54" s="14"/>
      <c r="M54" s="14"/>
      <c r="T54" s="2"/>
      <c r="V54" s="3">
        <f>U53/(U53-V53)</f>
        <v>784.93441791751002</v>
      </c>
    </row>
    <row r="55" spans="1:29" x14ac:dyDescent="0.55000000000000004">
      <c r="A55" s="33"/>
    </row>
    <row r="56" spans="1:29" x14ac:dyDescent="0.55000000000000004">
      <c r="A56" s="33"/>
    </row>
    <row r="57" spans="1:29" x14ac:dyDescent="0.55000000000000004">
      <c r="A57" s="33"/>
    </row>
    <row r="58" spans="1:29" x14ac:dyDescent="0.55000000000000004">
      <c r="A58" s="33"/>
      <c r="G58" s="15"/>
      <c r="H58" s="14"/>
      <c r="I58" s="14"/>
      <c r="J58" s="14"/>
      <c r="K58" s="14"/>
      <c r="L58" s="14"/>
      <c r="M58" s="14"/>
      <c r="T58" s="2"/>
    </row>
    <row r="59" spans="1:29" x14ac:dyDescent="0.55000000000000004">
      <c r="A59" s="33"/>
    </row>
    <row r="60" spans="1:29" x14ac:dyDescent="0.55000000000000004">
      <c r="A60" s="36" t="s">
        <v>37</v>
      </c>
    </row>
    <row r="61" spans="1:29" x14ac:dyDescent="0.55000000000000004">
      <c r="A61" s="33" t="s">
        <v>38</v>
      </c>
    </row>
    <row r="62" spans="1:29" x14ac:dyDescent="0.55000000000000004">
      <c r="A62" s="33" t="s">
        <v>39</v>
      </c>
    </row>
    <row r="63" spans="1:29" x14ac:dyDescent="0.55000000000000004">
      <c r="A63" s="33" t="s">
        <v>45</v>
      </c>
    </row>
    <row r="64" spans="1:29" x14ac:dyDescent="0.55000000000000004">
      <c r="A64" s="33" t="s">
        <v>42</v>
      </c>
    </row>
    <row r="65" spans="1:1" x14ac:dyDescent="0.55000000000000004">
      <c r="A65" s="33" t="s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DEE69-A841-4120-8E4D-CFBFD8FBB471}">
  <dimension ref="A1:AO65"/>
  <sheetViews>
    <sheetView topLeftCell="I1" zoomScale="83" zoomScaleNormal="83" workbookViewId="0">
      <selection activeCell="P2" sqref="P2:U52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7" width="10.41796875" customWidth="1"/>
    <col min="8" max="10" width="12.9453125" customWidth="1"/>
    <col min="11" max="11" width="22.62890625" customWidth="1"/>
    <col min="12" max="12" width="15.05078125" customWidth="1"/>
    <col min="13" max="13" width="15.83984375" customWidth="1"/>
    <col min="14" max="14" width="12.1015625" style="3" customWidth="1"/>
    <col min="15" max="16" width="13.7890625" style="3" customWidth="1"/>
    <col min="17" max="17" width="13.3671875" style="3" customWidth="1"/>
    <col min="18" max="18" width="12.578125" style="3" customWidth="1"/>
    <col min="19" max="19" width="12.47265625" style="3" customWidth="1"/>
    <col min="20" max="20" width="14.3671875" style="3" customWidth="1"/>
    <col min="21" max="23" width="10.578125" style="3" customWidth="1"/>
    <col min="24" max="26" width="16.05078125" style="3" customWidth="1"/>
    <col min="27" max="29" width="15.83984375" style="3" customWidth="1"/>
  </cols>
  <sheetData>
    <row r="1" spans="1:41" x14ac:dyDescent="0.55000000000000004">
      <c r="A1" s="27" t="s">
        <v>53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41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30</v>
      </c>
      <c r="H2" s="4" t="s">
        <v>32</v>
      </c>
      <c r="I2" s="6" t="s">
        <v>36</v>
      </c>
      <c r="J2" s="6" t="s">
        <v>25</v>
      </c>
      <c r="K2" s="6" t="s">
        <v>41</v>
      </c>
      <c r="L2" s="6" t="s">
        <v>28</v>
      </c>
      <c r="M2" s="6" t="s">
        <v>40</v>
      </c>
      <c r="N2" s="5" t="s">
        <v>9</v>
      </c>
      <c r="O2" s="5" t="s">
        <v>10</v>
      </c>
      <c r="P2" s="37" t="s">
        <v>66</v>
      </c>
      <c r="Q2" s="37" t="s">
        <v>11</v>
      </c>
      <c r="R2" s="37" t="s">
        <v>17</v>
      </c>
      <c r="S2" s="37" t="s">
        <v>12</v>
      </c>
      <c r="T2" s="37" t="s">
        <v>16</v>
      </c>
      <c r="U2" s="37" t="s">
        <v>13</v>
      </c>
      <c r="V2" s="5" t="s">
        <v>19</v>
      </c>
      <c r="W2" s="5" t="s">
        <v>21</v>
      </c>
      <c r="X2" s="5" t="s">
        <v>14</v>
      </c>
      <c r="Y2" s="5" t="s">
        <v>23</v>
      </c>
      <c r="Z2" s="5" t="s">
        <v>43</v>
      </c>
      <c r="AA2" s="5" t="s">
        <v>15</v>
      </c>
      <c r="AB2" s="5" t="s">
        <v>24</v>
      </c>
      <c r="AC2" s="5" t="s">
        <v>22</v>
      </c>
      <c r="AH2"/>
      <c r="AI2"/>
      <c r="AJ2"/>
      <c r="AK2"/>
      <c r="AL2"/>
      <c r="AM2"/>
      <c r="AN2"/>
      <c r="AO2"/>
    </row>
    <row r="3" spans="1:41" x14ac:dyDescent="0.55000000000000004">
      <c r="A3" t="s">
        <v>2</v>
      </c>
      <c r="C3" s="7">
        <v>4</v>
      </c>
      <c r="E3">
        <v>1</v>
      </c>
      <c r="F3">
        <f>(E3-0.5)*$C$4</f>
        <v>1.5</v>
      </c>
      <c r="G3" s="15">
        <f t="shared" ref="G3:G34" si="0">IF(F3&lt;$C$10,IF(F3&lt;$C$9,$C$8*$C$4*$C$3,$C$8*$C$4*$C$3*(1-$C$19)),IF(F3&lt;$C$9,$C$8*$C$4*$C$23,$C$8*$C$4*$C$23*(1-$C$19)))</f>
        <v>60</v>
      </c>
      <c r="H3" s="14">
        <f>G3/$D$6</f>
        <v>1.0526315789473683E-6</v>
      </c>
      <c r="I3" s="14">
        <f>1-$H$3</f>
        <v>0.9999989473684211</v>
      </c>
      <c r="J3" s="14">
        <f>1-I3</f>
        <v>1.0526315789016749E-6</v>
      </c>
      <c r="K3" s="14" t="str">
        <f>IF(J3*$D$6&lt;0.1,"Eliminated",IF(J3*$D$6&lt;1,"Possibly eliminated",IF(J3*$D$6&lt;10,"Approaching elimination", "Epidemic ongoing")))</f>
        <v>Epidemic ongoing</v>
      </c>
      <c r="L3" s="14">
        <f t="shared" ref="L3:L10" si="1">J3*T3</f>
        <v>1.0806864883711133E-7</v>
      </c>
      <c r="M3" s="14">
        <v>0</v>
      </c>
      <c r="N3" s="3">
        <f t="shared" ref="N3:N10" si="2">J3*$D$6</f>
        <v>59.99999999739547</v>
      </c>
      <c r="O3" s="3">
        <f t="shared" ref="O3:O10" si="3">N3*(1-$C$5)</f>
        <v>29.999999998697735</v>
      </c>
      <c r="P3" s="38">
        <f>O3*$C$13</f>
        <v>5.999999999739547</v>
      </c>
      <c r="Q3" s="38">
        <f t="shared" ref="Q3:Q10" si="4">N3*$C$5</f>
        <v>29.999999998697735</v>
      </c>
      <c r="R3" s="38">
        <f>($D$6*$C$7*$C$4)+O3</f>
        <v>1710029.9999999986</v>
      </c>
      <c r="S3" s="38">
        <f>P3+(($D$18-P3)*(O3-P3)/R3)</f>
        <v>6.1599129837153459</v>
      </c>
      <c r="T3" s="39">
        <f>IF(N3&gt;0.1,S3/N3,0)</f>
        <v>0.10266521639971234</v>
      </c>
      <c r="U3" s="38">
        <f t="shared" ref="U3:U34" si="5">O3*$C$14</f>
        <v>1.1999999999479094</v>
      </c>
      <c r="V3" s="3">
        <f t="shared" ref="V3:V34" si="6">IF(U3&gt;($C$6*1000000*$C$15),U3-($C$6*1000000*$C$15),0)</f>
        <v>0</v>
      </c>
      <c r="W3" s="3">
        <f t="shared" ref="W3:W34" si="7">((U3-V3)*$C$16)+(V3*$C$17)</f>
        <v>0.23999999998958188</v>
      </c>
      <c r="X3" s="3">
        <f>N3</f>
        <v>59.99999999739547</v>
      </c>
      <c r="Y3" s="3">
        <f>O3</f>
        <v>29.999999998697735</v>
      </c>
      <c r="Z3" s="3">
        <f>R3</f>
        <v>1710029.9999999986</v>
      </c>
      <c r="AA3" s="3">
        <f>S3</f>
        <v>6.1599129837153459</v>
      </c>
      <c r="AB3" s="3">
        <f>U3</f>
        <v>1.1999999999479094</v>
      </c>
      <c r="AC3" s="3">
        <f>W3</f>
        <v>0.23999999998958188</v>
      </c>
    </row>
    <row r="4" spans="1:41" x14ac:dyDescent="0.55000000000000004">
      <c r="A4" t="s">
        <v>4</v>
      </c>
      <c r="C4" s="8">
        <v>3</v>
      </c>
      <c r="E4">
        <v>2</v>
      </c>
      <c r="F4">
        <f>(E4-0.5)*$C$4</f>
        <v>4.5</v>
      </c>
      <c r="G4" s="15">
        <f t="shared" si="0"/>
        <v>0</v>
      </c>
      <c r="H4" s="14">
        <f t="shared" ref="H4:H10" si="8">G4/$D$6</f>
        <v>0</v>
      </c>
      <c r="I4" s="14">
        <f t="shared" ref="I4:I35" si="9">IF(AND(F3&gt;$C$10,F3&lt;$C$12),(I3-H3)*((1-J3+(L3*$C$20))^$C$23),(I3-H3)*((1-J3+(L3*$C$20))^$C$3))</f>
        <v>0.99999407327118406</v>
      </c>
      <c r="J4" s="14">
        <f>IF(K3="Eliminated",0,I3-I4)</f>
        <v>4.8740972370397984E-6</v>
      </c>
      <c r="K4" s="14" t="str">
        <f t="shared" ref="K4:K10" si="10">IF(J4*$D$6&lt;0.1,"Eliminated",IF(J4*$D$6&lt;1,"Possibly eliminated",IF(J4*$D$6&lt;10,"Approaching elimination", "Epidemic ongoing")))</f>
        <v>Epidemic ongoing</v>
      </c>
      <c r="L4" s="14">
        <f t="shared" si="1"/>
        <v>5.0037458737081487E-7</v>
      </c>
      <c r="M4" s="14">
        <f>M3+J3</f>
        <v>1.0526315789016749E-6</v>
      </c>
      <c r="N4" s="3">
        <f t="shared" si="2"/>
        <v>277.8235425112685</v>
      </c>
      <c r="O4" s="3">
        <f t="shared" si="3"/>
        <v>138.91177125563425</v>
      </c>
      <c r="P4" s="38">
        <f t="shared" ref="P4:P52" si="11">O4*$C$13</f>
        <v>27.782354251126851</v>
      </c>
      <c r="Q4" s="38">
        <f t="shared" si="4"/>
        <v>138.91177125563425</v>
      </c>
      <c r="R4" s="38">
        <f t="shared" ref="R4:R10" si="12">($D$6*$C$7*$C$4)+O4</f>
        <v>1710138.9117712555</v>
      </c>
      <c r="S4" s="38">
        <f t="shared" ref="S4:S52" si="13">P4+(($D$18-P4)*(O4-P4)/R4)</f>
        <v>28.521351480136445</v>
      </c>
      <c r="T4" s="39">
        <f t="shared" ref="T4:T52" si="14">IF(N4&gt;0.1,S4/N4,0)</f>
        <v>0.10265995178928949</v>
      </c>
      <c r="U4" s="38">
        <f t="shared" si="5"/>
        <v>5.5564708502253701</v>
      </c>
      <c r="V4" s="3">
        <f t="shared" si="6"/>
        <v>0</v>
      </c>
      <c r="W4" s="3">
        <f t="shared" si="7"/>
        <v>1.111294170045074</v>
      </c>
      <c r="X4" s="3">
        <f t="shared" ref="X4:Y10" si="15">N4+X3</f>
        <v>337.82354250866399</v>
      </c>
      <c r="Y4" s="3">
        <f t="shared" si="15"/>
        <v>168.911771254332</v>
      </c>
      <c r="Z4" s="3">
        <f>R4+Z3</f>
        <v>3420168.9117712541</v>
      </c>
      <c r="AA4" s="3">
        <f>AA3+S4</f>
        <v>34.68126446385179</v>
      </c>
      <c r="AB4" s="3">
        <f>AB3+U4</f>
        <v>6.7564708501732795</v>
      </c>
      <c r="AC4" s="3">
        <f>AC3+W4</f>
        <v>1.3512941700346559</v>
      </c>
    </row>
    <row r="5" spans="1:41" x14ac:dyDescent="0.55000000000000004">
      <c r="A5" t="s">
        <v>27</v>
      </c>
      <c r="C5" s="9">
        <v>0.5</v>
      </c>
      <c r="E5">
        <v>3</v>
      </c>
      <c r="F5">
        <f t="shared" ref="F5:F10" si="16">(E5-0.5)*$C$4</f>
        <v>7.5</v>
      </c>
      <c r="G5" s="15">
        <f t="shared" si="0"/>
        <v>0</v>
      </c>
      <c r="H5" s="14">
        <f t="shared" si="8"/>
        <v>0</v>
      </c>
      <c r="I5" s="14">
        <f t="shared" si="9"/>
        <v>0.99997637845304088</v>
      </c>
      <c r="J5" s="14">
        <f t="shared" ref="J5:J10" si="17">IF(K4="Eliminated",0,I4-I5)</f>
        <v>1.769481814317686E-5</v>
      </c>
      <c r="K5" s="14" t="str">
        <f t="shared" si="10"/>
        <v>Epidemic ongoing</v>
      </c>
      <c r="L5" s="14">
        <f t="shared" si="1"/>
        <v>1.8162367319179269E-6</v>
      </c>
      <c r="M5" s="14">
        <f t="shared" ref="M5:M10" si="18">M4+J4</f>
        <v>5.9267288159414733E-6</v>
      </c>
      <c r="N5" s="3">
        <f t="shared" si="2"/>
        <v>1008.6046341610811</v>
      </c>
      <c r="O5" s="3">
        <f t="shared" si="3"/>
        <v>504.30231708054055</v>
      </c>
      <c r="P5" s="38">
        <f t="shared" si="11"/>
        <v>100.86046341610812</v>
      </c>
      <c r="Q5" s="38">
        <f t="shared" si="4"/>
        <v>504.30231708054055</v>
      </c>
      <c r="R5" s="38">
        <f t="shared" si="12"/>
        <v>1710504.3023170806</v>
      </c>
      <c r="S5" s="38">
        <f t="shared" si="13"/>
        <v>103.52549371932184</v>
      </c>
      <c r="T5" s="39">
        <f t="shared" si="14"/>
        <v>0.10264229432718243</v>
      </c>
      <c r="U5" s="38">
        <f t="shared" si="5"/>
        <v>20.172092683221621</v>
      </c>
      <c r="V5" s="3">
        <f t="shared" si="6"/>
        <v>0</v>
      </c>
      <c r="W5" s="3">
        <f t="shared" si="7"/>
        <v>4.0344185366443241</v>
      </c>
      <c r="X5" s="3">
        <f t="shared" si="15"/>
        <v>1346.428176669745</v>
      </c>
      <c r="Y5" s="3">
        <f t="shared" si="15"/>
        <v>673.21408833487249</v>
      </c>
      <c r="Z5" s="3">
        <f t="shared" ref="Z5:Z10" si="19">R5+Z4</f>
        <v>5130673.2140883347</v>
      </c>
      <c r="AA5" s="3">
        <f t="shared" ref="AA5:AA10" si="20">AA4+S5</f>
        <v>138.20675818317363</v>
      </c>
      <c r="AB5" s="3">
        <f t="shared" ref="AB5:AB10" si="21">AB4+U5</f>
        <v>26.9285635333949</v>
      </c>
      <c r="AC5" s="3">
        <f t="shared" ref="AC5:AC10" si="22">AC4+W5</f>
        <v>5.3857127066789801</v>
      </c>
    </row>
    <row r="6" spans="1:41" x14ac:dyDescent="0.55000000000000004">
      <c r="A6" t="s">
        <v>5</v>
      </c>
      <c r="C6" s="8">
        <v>57</v>
      </c>
      <c r="D6" s="3">
        <f>C6*1000000</f>
        <v>57000000</v>
      </c>
      <c r="E6">
        <v>4</v>
      </c>
      <c r="F6">
        <f t="shared" si="16"/>
        <v>10.5</v>
      </c>
      <c r="G6" s="15">
        <f t="shared" si="0"/>
        <v>0</v>
      </c>
      <c r="H6" s="14">
        <f t="shared" si="8"/>
        <v>0</v>
      </c>
      <c r="I6" s="14">
        <f t="shared" si="9"/>
        <v>0.99996805300719183</v>
      </c>
      <c r="J6" s="14">
        <f t="shared" si="17"/>
        <v>8.3254458490555905E-6</v>
      </c>
      <c r="K6" s="14" t="str">
        <f t="shared" si="10"/>
        <v>Epidemic ongoing</v>
      </c>
      <c r="L6" s="14">
        <f t="shared" si="1"/>
        <v>8.5465028910753839E-7</v>
      </c>
      <c r="M6" s="14">
        <f t="shared" si="18"/>
        <v>2.3621546959118334E-5</v>
      </c>
      <c r="N6" s="3">
        <f t="shared" si="2"/>
        <v>474.55041339616866</v>
      </c>
      <c r="O6" s="3">
        <f t="shared" si="3"/>
        <v>237.27520669808433</v>
      </c>
      <c r="P6" s="38">
        <f t="shared" si="11"/>
        <v>47.455041339616869</v>
      </c>
      <c r="Q6" s="38">
        <f t="shared" si="4"/>
        <v>237.27520669808433</v>
      </c>
      <c r="R6" s="38">
        <f t="shared" si="12"/>
        <v>1710237.2752066981</v>
      </c>
      <c r="S6" s="38">
        <f t="shared" si="13"/>
        <v>48.715066479129689</v>
      </c>
      <c r="T6" s="39">
        <f t="shared" si="14"/>
        <v>0.10265519764379789</v>
      </c>
      <c r="U6" s="38">
        <f t="shared" si="5"/>
        <v>9.4910082679233732</v>
      </c>
      <c r="V6" s="3">
        <f t="shared" si="6"/>
        <v>0</v>
      </c>
      <c r="W6" s="3">
        <f t="shared" si="7"/>
        <v>1.8982016535846746</v>
      </c>
      <c r="X6" s="3">
        <f t="shared" si="15"/>
        <v>1820.9785900659135</v>
      </c>
      <c r="Y6" s="3">
        <f t="shared" si="15"/>
        <v>910.48929503295676</v>
      </c>
      <c r="Z6" s="3">
        <f t="shared" si="19"/>
        <v>6840910.4892950328</v>
      </c>
      <c r="AA6" s="3">
        <f t="shared" si="20"/>
        <v>186.92182466230332</v>
      </c>
      <c r="AB6" s="3">
        <f t="shared" si="21"/>
        <v>36.41957180131827</v>
      </c>
      <c r="AC6" s="3">
        <f t="shared" si="22"/>
        <v>7.2839143602636547</v>
      </c>
    </row>
    <row r="7" spans="1:41" x14ac:dyDescent="0.55000000000000004">
      <c r="A7" t="s">
        <v>18</v>
      </c>
      <c r="C7" s="10">
        <v>0.01</v>
      </c>
      <c r="D7" s="3">
        <f>C7*D6</f>
        <v>570000</v>
      </c>
      <c r="E7">
        <v>5</v>
      </c>
      <c r="F7">
        <f t="shared" si="16"/>
        <v>13.5</v>
      </c>
      <c r="G7" s="15">
        <f t="shared" si="0"/>
        <v>0</v>
      </c>
      <c r="H7" s="14">
        <f t="shared" si="8"/>
        <v>0</v>
      </c>
      <c r="I7" s="14">
        <f t="shared" si="9"/>
        <v>0.99996413595971689</v>
      </c>
      <c r="J7" s="14">
        <f t="shared" si="17"/>
        <v>3.9170474749328221E-6</v>
      </c>
      <c r="K7" s="14" t="str">
        <f t="shared" si="10"/>
        <v>Epidemic ongoing</v>
      </c>
      <c r="L7" s="14">
        <f t="shared" si="1"/>
        <v>4.0212906920249146E-7</v>
      </c>
      <c r="M7" s="14">
        <f t="shared" si="18"/>
        <v>3.1946992808173924E-5</v>
      </c>
      <c r="N7" s="3">
        <f t="shared" si="2"/>
        <v>223.27170607117085</v>
      </c>
      <c r="O7" s="3">
        <f t="shared" si="3"/>
        <v>111.63585303558543</v>
      </c>
      <c r="P7" s="38">
        <f t="shared" si="11"/>
        <v>22.327170607117086</v>
      </c>
      <c r="Q7" s="38">
        <f t="shared" si="4"/>
        <v>111.63585303558543</v>
      </c>
      <c r="R7" s="38">
        <f t="shared" si="12"/>
        <v>1710111.6358530356</v>
      </c>
      <c r="S7" s="38">
        <f t="shared" si="13"/>
        <v>22.921356944542012</v>
      </c>
      <c r="T7" s="39">
        <f t="shared" si="14"/>
        <v>0.10266127019800494</v>
      </c>
      <c r="U7" s="38">
        <f t="shared" si="5"/>
        <v>4.4654341214234172</v>
      </c>
      <c r="V7" s="3">
        <f t="shared" si="6"/>
        <v>0</v>
      </c>
      <c r="W7" s="3">
        <f t="shared" si="7"/>
        <v>0.89308682428468344</v>
      </c>
      <c r="X7" s="3">
        <f t="shared" si="15"/>
        <v>2044.2502961370844</v>
      </c>
      <c r="Y7" s="3">
        <f t="shared" si="15"/>
        <v>1022.1251480685422</v>
      </c>
      <c r="Z7" s="3">
        <f t="shared" si="19"/>
        <v>8551022.1251480691</v>
      </c>
      <c r="AA7" s="3">
        <f t="shared" si="20"/>
        <v>209.84318160684535</v>
      </c>
      <c r="AB7" s="3">
        <f t="shared" si="21"/>
        <v>40.885005922741684</v>
      </c>
      <c r="AC7" s="3">
        <f t="shared" si="22"/>
        <v>8.1770011845483381</v>
      </c>
    </row>
    <row r="8" spans="1:41" x14ac:dyDescent="0.55000000000000004">
      <c r="A8" t="s">
        <v>34</v>
      </c>
      <c r="C8" s="8">
        <v>5</v>
      </c>
      <c r="D8" s="3"/>
      <c r="E8">
        <v>6</v>
      </c>
      <c r="F8">
        <f t="shared" si="16"/>
        <v>16.5</v>
      </c>
      <c r="G8" s="15">
        <f t="shared" si="0"/>
        <v>0</v>
      </c>
      <c r="H8" s="14">
        <f t="shared" si="8"/>
        <v>0</v>
      </c>
      <c r="I8" s="14">
        <f t="shared" si="9"/>
        <v>0.99996229304416351</v>
      </c>
      <c r="J8" s="14">
        <f t="shared" si="17"/>
        <v>1.842915553385005E-6</v>
      </c>
      <c r="K8" s="14" t="str">
        <f t="shared" si="10"/>
        <v>Epidemic ongoing</v>
      </c>
      <c r="L8" s="14">
        <f t="shared" si="1"/>
        <v>1.8920131755925865E-7</v>
      </c>
      <c r="M8" s="14">
        <f t="shared" si="18"/>
        <v>3.5864040283106746E-5</v>
      </c>
      <c r="N8" s="3">
        <f t="shared" si="2"/>
        <v>105.04618654294529</v>
      </c>
      <c r="O8" s="3">
        <f t="shared" si="3"/>
        <v>52.523093271472646</v>
      </c>
      <c r="P8" s="38">
        <f t="shared" si="11"/>
        <v>10.50461865429453</v>
      </c>
      <c r="Q8" s="38">
        <f t="shared" si="4"/>
        <v>52.523093271472646</v>
      </c>
      <c r="R8" s="38">
        <f t="shared" si="12"/>
        <v>1710052.5230932715</v>
      </c>
      <c r="S8" s="38">
        <f t="shared" si="13"/>
        <v>10.784475100877744</v>
      </c>
      <c r="T8" s="39">
        <f t="shared" si="14"/>
        <v>0.10266412761655848</v>
      </c>
      <c r="U8" s="38">
        <f t="shared" si="5"/>
        <v>2.1009237308589057</v>
      </c>
      <c r="V8" s="3">
        <f t="shared" si="6"/>
        <v>0</v>
      </c>
      <c r="W8" s="3">
        <f t="shared" si="7"/>
        <v>0.42018474617178114</v>
      </c>
      <c r="X8" s="3">
        <f t="shared" si="15"/>
        <v>2149.2964826800298</v>
      </c>
      <c r="Y8" s="3">
        <f t="shared" si="15"/>
        <v>1074.6482413400149</v>
      </c>
      <c r="Z8" s="3">
        <f t="shared" si="19"/>
        <v>10261074.648241341</v>
      </c>
      <c r="AA8" s="3">
        <f t="shared" si="20"/>
        <v>220.62765670772311</v>
      </c>
      <c r="AB8" s="3">
        <f t="shared" si="21"/>
        <v>42.985929653600593</v>
      </c>
      <c r="AC8" s="3">
        <f t="shared" si="22"/>
        <v>8.5971859307201193</v>
      </c>
    </row>
    <row r="9" spans="1:41" x14ac:dyDescent="0.55000000000000004">
      <c r="A9" s="1" t="s">
        <v>29</v>
      </c>
      <c r="C9" s="8">
        <v>2</v>
      </c>
      <c r="D9" s="3"/>
      <c r="E9">
        <v>7</v>
      </c>
      <c r="F9">
        <f t="shared" si="16"/>
        <v>19.5</v>
      </c>
      <c r="G9" s="15">
        <f t="shared" si="0"/>
        <v>0</v>
      </c>
      <c r="H9" s="14">
        <f t="shared" si="8"/>
        <v>0</v>
      </c>
      <c r="I9" s="14">
        <f t="shared" si="9"/>
        <v>0.99996142598285365</v>
      </c>
      <c r="J9" s="14">
        <f t="shared" si="17"/>
        <v>8.6706130986158314E-7</v>
      </c>
      <c r="K9" s="14" t="str">
        <f t="shared" si="10"/>
        <v>Epidemic ongoing</v>
      </c>
      <c r="L9" s="14">
        <f t="shared" si="1"/>
        <v>8.9017258687212261E-8</v>
      </c>
      <c r="M9" s="14">
        <f t="shared" si="18"/>
        <v>3.7706955836491751E-5</v>
      </c>
      <c r="N9" s="3">
        <f t="shared" si="2"/>
        <v>49.422494662110239</v>
      </c>
      <c r="O9" s="3">
        <f t="shared" si="3"/>
        <v>24.71124733105512</v>
      </c>
      <c r="P9" s="38">
        <f t="shared" si="11"/>
        <v>4.9422494662110239</v>
      </c>
      <c r="Q9" s="38">
        <f t="shared" si="4"/>
        <v>24.71124733105512</v>
      </c>
      <c r="R9" s="38">
        <f t="shared" si="12"/>
        <v>1710024.711247331</v>
      </c>
      <c r="S9" s="38">
        <f t="shared" si="13"/>
        <v>5.0739837451710992</v>
      </c>
      <c r="T9" s="39">
        <f t="shared" si="14"/>
        <v>0.10266547206612517</v>
      </c>
      <c r="U9" s="38">
        <f t="shared" si="5"/>
        <v>0.98844989324220478</v>
      </c>
      <c r="V9" s="3">
        <f t="shared" si="6"/>
        <v>0</v>
      </c>
      <c r="W9" s="3">
        <f t="shared" si="7"/>
        <v>0.19768997864844096</v>
      </c>
      <c r="X9" s="3">
        <f t="shared" si="15"/>
        <v>2198.7189773421401</v>
      </c>
      <c r="Y9" s="3">
        <f t="shared" si="15"/>
        <v>1099.35948867107</v>
      </c>
      <c r="Z9" s="3">
        <f t="shared" si="19"/>
        <v>11971099.359488672</v>
      </c>
      <c r="AA9" s="3">
        <f t="shared" si="20"/>
        <v>225.7016404528942</v>
      </c>
      <c r="AB9" s="3">
        <f t="shared" si="21"/>
        <v>43.974379546842798</v>
      </c>
      <c r="AC9" s="3">
        <f t="shared" si="22"/>
        <v>8.7948759093685602</v>
      </c>
    </row>
    <row r="10" spans="1:41" x14ac:dyDescent="0.55000000000000004">
      <c r="A10" s="34" t="s">
        <v>3</v>
      </c>
      <c r="C10" s="8">
        <v>5</v>
      </c>
      <c r="D10" s="3"/>
      <c r="E10">
        <v>8</v>
      </c>
      <c r="F10">
        <f t="shared" si="16"/>
        <v>22.5</v>
      </c>
      <c r="G10" s="15">
        <f t="shared" si="0"/>
        <v>0</v>
      </c>
      <c r="H10" s="14">
        <f t="shared" si="8"/>
        <v>0</v>
      </c>
      <c r="I10" s="14">
        <f t="shared" si="9"/>
        <v>0.99996101804582194</v>
      </c>
      <c r="J10" s="14">
        <f t="shared" si="17"/>
        <v>4.0793703171004836E-7</v>
      </c>
      <c r="K10" s="14" t="str">
        <f t="shared" si="10"/>
        <v>Epidemic ongoing</v>
      </c>
      <c r="L10" s="14">
        <f t="shared" si="1"/>
        <v>4.1881305977511501E-8</v>
      </c>
      <c r="M10" s="14">
        <f t="shared" si="18"/>
        <v>3.8574017146353334E-5</v>
      </c>
      <c r="N10" s="3">
        <f t="shared" si="2"/>
        <v>23.252410807472756</v>
      </c>
      <c r="O10" s="3">
        <f t="shared" si="3"/>
        <v>11.626205403736378</v>
      </c>
      <c r="P10" s="38">
        <f t="shared" si="11"/>
        <v>2.3252410807472756</v>
      </c>
      <c r="Q10" s="38">
        <f t="shared" si="4"/>
        <v>11.626205403736378</v>
      </c>
      <c r="R10" s="38">
        <f t="shared" si="12"/>
        <v>1710011.6262054038</v>
      </c>
      <c r="S10" s="38">
        <f t="shared" si="13"/>
        <v>2.3872344407181556</v>
      </c>
      <c r="T10" s="39">
        <f t="shared" si="14"/>
        <v>0.10266610462391094</v>
      </c>
      <c r="U10" s="38">
        <f t="shared" si="5"/>
        <v>0.46504821614945513</v>
      </c>
      <c r="V10" s="3">
        <f t="shared" si="6"/>
        <v>0</v>
      </c>
      <c r="W10" s="3">
        <f t="shared" si="7"/>
        <v>9.3009643229891026E-2</v>
      </c>
      <c r="X10" s="3">
        <f t="shared" si="15"/>
        <v>2221.9713881496127</v>
      </c>
      <c r="Y10" s="3">
        <f t="shared" si="15"/>
        <v>1110.9856940748064</v>
      </c>
      <c r="Z10" s="3">
        <f t="shared" si="19"/>
        <v>13681110.985694075</v>
      </c>
      <c r="AA10" s="3">
        <f t="shared" si="20"/>
        <v>228.08887489361234</v>
      </c>
      <c r="AB10" s="3">
        <f t="shared" si="21"/>
        <v>44.439427762992253</v>
      </c>
      <c r="AC10" s="3">
        <f t="shared" si="22"/>
        <v>8.8878855525984513</v>
      </c>
    </row>
    <row r="11" spans="1:41" x14ac:dyDescent="0.55000000000000004">
      <c r="A11" s="34" t="s">
        <v>46</v>
      </c>
      <c r="C11" s="8">
        <v>15</v>
      </c>
      <c r="D11" s="3"/>
      <c r="E11">
        <v>9</v>
      </c>
      <c r="F11">
        <f t="shared" ref="F11:F12" si="23">(E11-0.5)*$C$4</f>
        <v>25.5</v>
      </c>
      <c r="G11" s="15">
        <f t="shared" si="0"/>
        <v>0</v>
      </c>
      <c r="H11" s="14">
        <f t="shared" ref="H11:H12" si="24">G11/$D$6</f>
        <v>0</v>
      </c>
      <c r="I11" s="14">
        <f t="shared" si="9"/>
        <v>0.99995953712895036</v>
      </c>
      <c r="J11" s="14">
        <f t="shared" ref="J11:J12" si="25">IF(K10="Eliminated",0,I10-I11)</f>
        <v>1.4809168715768095E-6</v>
      </c>
      <c r="K11" s="14" t="str">
        <f t="shared" ref="K11:K12" si="26">IF(J11*$D$6&lt;0.1,"Eliminated",IF(J11*$D$6&lt;1,"Possibly eliminated",IF(J11*$D$6&lt;10,"Approaching elimination", "Epidemic ongoing")))</f>
        <v>Epidemic ongoing</v>
      </c>
      <c r="L11" s="14">
        <f t="shared" ref="L11:L12" si="27">J11*T11</f>
        <v>1.5203777726498813E-7</v>
      </c>
      <c r="M11" s="14">
        <f t="shared" ref="M11:M12" si="28">M10+J10</f>
        <v>3.8981954178063383E-5</v>
      </c>
      <c r="N11" s="3">
        <f t="shared" ref="N11:N12" si="29">J11*$D$6</f>
        <v>84.412261679878142</v>
      </c>
      <c r="O11" s="3">
        <f t="shared" ref="O11:O12" si="30">N11*(1-$C$5)</f>
        <v>42.206130839939071</v>
      </c>
      <c r="P11" s="38">
        <f t="shared" si="11"/>
        <v>8.4412261679878142</v>
      </c>
      <c r="Q11" s="38">
        <f t="shared" ref="Q11:Q12" si="31">N11*$C$5</f>
        <v>42.206130839939071</v>
      </c>
      <c r="R11" s="38">
        <f t="shared" ref="R11:R12" si="32">($D$6*$C$7*$C$4)+O11</f>
        <v>1710042.2061308399</v>
      </c>
      <c r="S11" s="38">
        <f t="shared" si="13"/>
        <v>8.6661533041043235</v>
      </c>
      <c r="T11" s="39">
        <f t="shared" si="14"/>
        <v>0.10266462634266944</v>
      </c>
      <c r="U11" s="38">
        <f t="shared" si="5"/>
        <v>1.6882452335975628</v>
      </c>
      <c r="V11" s="3">
        <f t="shared" si="6"/>
        <v>0</v>
      </c>
      <c r="W11" s="3">
        <f t="shared" si="7"/>
        <v>0.33764904671951257</v>
      </c>
      <c r="X11" s="3">
        <f t="shared" ref="X11:X12" si="33">N11+X10</f>
        <v>2306.3836498294909</v>
      </c>
      <c r="Y11" s="3">
        <f t="shared" ref="Y11:Y12" si="34">O11+Y10</f>
        <v>1153.1918249147454</v>
      </c>
      <c r="Z11" s="3">
        <f t="shared" ref="Z11:Z12" si="35">R11+Z10</f>
        <v>15391153.191824915</v>
      </c>
      <c r="AA11" s="3">
        <f t="shared" ref="AA11:AA12" si="36">AA10+S11</f>
        <v>236.75502819771665</v>
      </c>
      <c r="AB11" s="3">
        <f t="shared" ref="AB11:AB12" si="37">AB10+U11</f>
        <v>46.127672996589816</v>
      </c>
      <c r="AC11" s="3">
        <f t="shared" ref="AC11:AC12" si="38">AC10+W11</f>
        <v>9.2255345993179638</v>
      </c>
    </row>
    <row r="12" spans="1:41" x14ac:dyDescent="0.55000000000000004">
      <c r="A12" s="34" t="s">
        <v>33</v>
      </c>
      <c r="C12" s="25">
        <f>C10+C11</f>
        <v>20</v>
      </c>
      <c r="D12" s="3"/>
      <c r="E12">
        <v>10</v>
      </c>
      <c r="F12">
        <f t="shared" si="23"/>
        <v>28.5</v>
      </c>
      <c r="G12" s="15">
        <f t="shared" si="0"/>
        <v>0</v>
      </c>
      <c r="H12" s="14">
        <f t="shared" si="24"/>
        <v>0</v>
      </c>
      <c r="I12" s="14">
        <f t="shared" si="9"/>
        <v>0.999954161025843</v>
      </c>
      <c r="J12" s="14">
        <f t="shared" si="25"/>
        <v>5.3761031073573662E-6</v>
      </c>
      <c r="K12" s="14" t="str">
        <f t="shared" si="26"/>
        <v>Epidemic ongoing</v>
      </c>
      <c r="L12" s="14">
        <f t="shared" si="27"/>
        <v>5.5190676805538468E-7</v>
      </c>
      <c r="M12" s="14">
        <f t="shared" si="28"/>
        <v>4.0462871049640192E-5</v>
      </c>
      <c r="N12" s="3">
        <f t="shared" si="29"/>
        <v>306.43787711936989</v>
      </c>
      <c r="O12" s="3">
        <f t="shared" si="30"/>
        <v>153.21893855968494</v>
      </c>
      <c r="P12" s="38">
        <f t="shared" si="11"/>
        <v>30.643787711936991</v>
      </c>
      <c r="Q12" s="38">
        <f t="shared" si="31"/>
        <v>153.21893855968494</v>
      </c>
      <c r="R12" s="38">
        <f t="shared" si="32"/>
        <v>1710153.2189385598</v>
      </c>
      <c r="S12" s="38">
        <f t="shared" si="13"/>
        <v>31.45868577915693</v>
      </c>
      <c r="T12" s="39">
        <f t="shared" si="14"/>
        <v>0.10265926025490153</v>
      </c>
      <c r="U12" s="38">
        <f t="shared" si="5"/>
        <v>6.1287575423873975</v>
      </c>
      <c r="V12" s="3">
        <f t="shared" si="6"/>
        <v>0</v>
      </c>
      <c r="W12" s="3">
        <f t="shared" si="7"/>
        <v>1.2257515084774795</v>
      </c>
      <c r="X12" s="3">
        <f t="shared" si="33"/>
        <v>2612.821526948861</v>
      </c>
      <c r="Y12" s="3">
        <f t="shared" si="34"/>
        <v>1306.4107634744305</v>
      </c>
      <c r="Z12" s="3">
        <f t="shared" si="35"/>
        <v>17101306.410763476</v>
      </c>
      <c r="AA12" s="3">
        <f t="shared" si="36"/>
        <v>268.21371397687358</v>
      </c>
      <c r="AB12" s="3">
        <f t="shared" si="37"/>
        <v>52.256430538977213</v>
      </c>
      <c r="AC12" s="3">
        <f t="shared" si="38"/>
        <v>10.451286107795443</v>
      </c>
    </row>
    <row r="13" spans="1:41" x14ac:dyDescent="0.55000000000000004">
      <c r="A13" s="34" t="s">
        <v>65</v>
      </c>
      <c r="C13" s="9">
        <v>0.2</v>
      </c>
      <c r="D13" s="3"/>
      <c r="E13">
        <v>11</v>
      </c>
      <c r="F13">
        <f t="shared" ref="F13:F52" si="39">(E13-0.5)*$C$4</f>
        <v>31.5</v>
      </c>
      <c r="G13" s="15">
        <f t="shared" si="0"/>
        <v>0</v>
      </c>
      <c r="H13" s="14">
        <f t="shared" ref="H13:H52" si="40">G13/$D$6</f>
        <v>0</v>
      </c>
      <c r="I13" s="14">
        <f t="shared" si="9"/>
        <v>0.99993464451528635</v>
      </c>
      <c r="J13" s="14">
        <f t="shared" ref="J13:J52" si="41">IF(K12="Eliminated",0,I12-I13)</f>
        <v>1.9516510556649713E-5</v>
      </c>
      <c r="K13" s="14" t="str">
        <f t="shared" ref="K13:K52" si="42">IF(J13*$D$6&lt;0.1,"Eliminated",IF(J13*$D$6&lt;1,"Possibly eliminated",IF(J13*$D$6&lt;10,"Approaching elimination", "Epidemic ongoing")))</f>
        <v>Epidemic ongoing</v>
      </c>
      <c r="L13" s="14">
        <f t="shared" ref="L13:L52" si="43">J13*T13</f>
        <v>2.0031704669180672E-6</v>
      </c>
      <c r="M13" s="14">
        <f t="shared" ref="M13:M52" si="44">M12+J12</f>
        <v>4.5838974156997558E-5</v>
      </c>
      <c r="N13" s="3">
        <f t="shared" ref="N13:N52" si="45">J13*$D$6</f>
        <v>1112.4411017290336</v>
      </c>
      <c r="O13" s="3">
        <f t="shared" ref="O13:O52" si="46">N13*(1-$C$5)</f>
        <v>556.22055086451678</v>
      </c>
      <c r="P13" s="38">
        <f t="shared" si="11"/>
        <v>111.24411017290336</v>
      </c>
      <c r="Q13" s="38">
        <f t="shared" ref="Q13:Q52" si="47">N13*$C$5</f>
        <v>556.22055086451678</v>
      </c>
      <c r="R13" s="38">
        <f t="shared" ref="R13:R52" si="48">($D$6*$C$7*$C$4)+O13</f>
        <v>1710556.2205508645</v>
      </c>
      <c r="S13" s="38">
        <f t="shared" si="13"/>
        <v>114.18071661432981</v>
      </c>
      <c r="T13" s="39">
        <f t="shared" si="14"/>
        <v>0.10263978599573692</v>
      </c>
      <c r="U13" s="38">
        <f t="shared" si="5"/>
        <v>22.248822034580673</v>
      </c>
      <c r="V13" s="3">
        <f t="shared" si="6"/>
        <v>0</v>
      </c>
      <c r="W13" s="3">
        <f t="shared" si="7"/>
        <v>4.4497644069161346</v>
      </c>
      <c r="X13" s="3">
        <f t="shared" ref="X13:X22" si="49">N13+X12</f>
        <v>3725.2626286778946</v>
      </c>
      <c r="Y13" s="3">
        <f t="shared" ref="Y13:Y22" si="50">O13+Y12</f>
        <v>1862.6313143389473</v>
      </c>
      <c r="Z13" s="3">
        <f t="shared" ref="Z13:Z52" si="51">R13+Z12</f>
        <v>18811862.631314341</v>
      </c>
      <c r="AA13" s="3">
        <f t="shared" ref="AA13:AA52" si="52">AA12+S13</f>
        <v>382.39443059120339</v>
      </c>
      <c r="AB13" s="3">
        <f t="shared" ref="AB13:AB52" si="53">AB12+U13</f>
        <v>74.505252573557883</v>
      </c>
      <c r="AC13" s="3">
        <f t="shared" ref="AC13:AC52" si="54">AC12+W13</f>
        <v>14.901050514711578</v>
      </c>
    </row>
    <row r="14" spans="1:41" x14ac:dyDescent="0.55000000000000004">
      <c r="A14" s="34" t="s">
        <v>64</v>
      </c>
      <c r="C14" s="9">
        <v>0.04</v>
      </c>
      <c r="D14" s="3"/>
      <c r="E14">
        <v>12</v>
      </c>
      <c r="F14">
        <f t="shared" si="39"/>
        <v>34.5</v>
      </c>
      <c r="G14" s="15">
        <f t="shared" si="0"/>
        <v>0</v>
      </c>
      <c r="H14" s="14">
        <f t="shared" si="40"/>
        <v>0</v>
      </c>
      <c r="I14" s="14">
        <f t="shared" si="9"/>
        <v>0.99986379639997591</v>
      </c>
      <c r="J14" s="14">
        <f t="shared" si="41"/>
        <v>7.0848115310440107E-5</v>
      </c>
      <c r="K14" s="14" t="str">
        <f t="shared" si="42"/>
        <v>Epidemic ongoing</v>
      </c>
      <c r="L14" s="14">
        <f t="shared" si="43"/>
        <v>7.2668323008063791E-6</v>
      </c>
      <c r="M14" s="14">
        <f t="shared" si="44"/>
        <v>6.5355484713647272E-5</v>
      </c>
      <c r="N14" s="3">
        <f t="shared" si="45"/>
        <v>4038.3425726950863</v>
      </c>
      <c r="O14" s="3">
        <f t="shared" si="46"/>
        <v>2019.1712863475432</v>
      </c>
      <c r="P14" s="38">
        <f t="shared" si="11"/>
        <v>403.83425726950867</v>
      </c>
      <c r="Q14" s="38">
        <f t="shared" si="47"/>
        <v>2019.1712863475432</v>
      </c>
      <c r="R14" s="38">
        <f t="shared" si="48"/>
        <v>1712019.1712863476</v>
      </c>
      <c r="S14" s="38">
        <f t="shared" si="13"/>
        <v>414.20944114596364</v>
      </c>
      <c r="T14" s="39">
        <f t="shared" si="14"/>
        <v>0.10256916883342337</v>
      </c>
      <c r="U14" s="38">
        <f t="shared" si="5"/>
        <v>80.766851453901722</v>
      </c>
      <c r="V14" s="3">
        <f t="shared" si="6"/>
        <v>0</v>
      </c>
      <c r="W14" s="3">
        <f t="shared" si="7"/>
        <v>16.153370290780344</v>
      </c>
      <c r="X14" s="3">
        <f t="shared" si="49"/>
        <v>7763.6052013729804</v>
      </c>
      <c r="Y14" s="3">
        <f t="shared" si="50"/>
        <v>3881.8026006864902</v>
      </c>
      <c r="Z14" s="3">
        <f t="shared" si="51"/>
        <v>20523881.802600689</v>
      </c>
      <c r="AA14" s="3">
        <f t="shared" si="52"/>
        <v>796.60387173716708</v>
      </c>
      <c r="AB14" s="3">
        <f t="shared" si="53"/>
        <v>155.27210402745959</v>
      </c>
      <c r="AC14" s="3">
        <f t="shared" si="54"/>
        <v>31.054420805491922</v>
      </c>
    </row>
    <row r="15" spans="1:41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39"/>
        <v>37.5</v>
      </c>
      <c r="G15" s="15">
        <f t="shared" si="0"/>
        <v>0</v>
      </c>
      <c r="H15" s="14">
        <f t="shared" si="40"/>
        <v>0</v>
      </c>
      <c r="I15" s="14">
        <f t="shared" si="9"/>
        <v>0.99960662437956704</v>
      </c>
      <c r="J15" s="14">
        <f t="shared" si="41"/>
        <v>2.57172020408869E-4</v>
      </c>
      <c r="K15" s="14" t="str">
        <f t="shared" si="42"/>
        <v>Epidemic ongoing</v>
      </c>
      <c r="L15" s="14">
        <f t="shared" si="43"/>
        <v>2.6312260292322599E-5</v>
      </c>
      <c r="M15" s="14">
        <f t="shared" si="44"/>
        <v>1.3620360002408738E-4</v>
      </c>
      <c r="N15" s="3">
        <f t="shared" si="45"/>
        <v>14658.805163305533</v>
      </c>
      <c r="O15" s="3">
        <f t="shared" si="46"/>
        <v>7329.4025816527665</v>
      </c>
      <c r="P15" s="38">
        <f t="shared" si="11"/>
        <v>1465.8805163305533</v>
      </c>
      <c r="Q15" s="38">
        <f t="shared" si="47"/>
        <v>7329.4025816527665</v>
      </c>
      <c r="R15" s="38">
        <f t="shared" si="48"/>
        <v>1717329.4025816529</v>
      </c>
      <c r="S15" s="38">
        <f t="shared" si="13"/>
        <v>1499.7988366623881</v>
      </c>
      <c r="T15" s="39">
        <f t="shared" si="14"/>
        <v>0.10231385300193091</v>
      </c>
      <c r="U15" s="38">
        <f t="shared" si="5"/>
        <v>293.17610326611066</v>
      </c>
      <c r="V15" s="3">
        <f t="shared" si="6"/>
        <v>179.17610326611066</v>
      </c>
      <c r="W15" s="3">
        <f t="shared" si="7"/>
        <v>112.38805163305533</v>
      </c>
      <c r="X15" s="3">
        <f t="shared" si="49"/>
        <v>22422.410364678515</v>
      </c>
      <c r="Y15" s="3">
        <f t="shared" si="50"/>
        <v>11211.205182339258</v>
      </c>
      <c r="Z15" s="3">
        <f t="shared" si="51"/>
        <v>22241211.205182344</v>
      </c>
      <c r="AA15" s="3">
        <f t="shared" si="52"/>
        <v>2296.4027083995552</v>
      </c>
      <c r="AB15" s="3">
        <f t="shared" si="53"/>
        <v>448.44820729357025</v>
      </c>
      <c r="AC15" s="3">
        <f t="shared" si="54"/>
        <v>143.44247243854724</v>
      </c>
    </row>
    <row r="16" spans="1:41" x14ac:dyDescent="0.55000000000000004">
      <c r="A16" s="34" t="s">
        <v>58</v>
      </c>
      <c r="C16" s="9">
        <v>0.2</v>
      </c>
      <c r="D16" s="3"/>
      <c r="E16">
        <v>14</v>
      </c>
      <c r="F16">
        <f t="shared" si="39"/>
        <v>40.5</v>
      </c>
      <c r="G16" s="15">
        <f t="shared" si="0"/>
        <v>0</v>
      </c>
      <c r="H16" s="14">
        <f t="shared" si="40"/>
        <v>0</v>
      </c>
      <c r="I16" s="14">
        <f t="shared" si="9"/>
        <v>0.99867335476230246</v>
      </c>
      <c r="J16" s="14">
        <f t="shared" si="41"/>
        <v>9.3326961726458713E-4</v>
      </c>
      <c r="K16" s="14" t="str">
        <f t="shared" si="42"/>
        <v>Epidemic ongoing</v>
      </c>
      <c r="L16" s="14">
        <f t="shared" si="43"/>
        <v>9.4634027061732198E-5</v>
      </c>
      <c r="M16" s="14">
        <f t="shared" si="44"/>
        <v>3.9337562043295637E-4</v>
      </c>
      <c r="N16" s="3">
        <f t="shared" si="45"/>
        <v>53196.368184081468</v>
      </c>
      <c r="O16" s="3">
        <f t="shared" si="46"/>
        <v>26598.184092040734</v>
      </c>
      <c r="P16" s="38">
        <f t="shared" si="11"/>
        <v>5319.6368184081475</v>
      </c>
      <c r="Q16" s="38">
        <f t="shared" si="47"/>
        <v>26598.184092040734</v>
      </c>
      <c r="R16" s="38">
        <f t="shared" si="48"/>
        <v>1736598.1840920406</v>
      </c>
      <c r="S16" s="38">
        <f t="shared" si="13"/>
        <v>5394.1395425187357</v>
      </c>
      <c r="T16" s="39">
        <f t="shared" si="14"/>
        <v>0.10140052275472601</v>
      </c>
      <c r="U16" s="38">
        <f t="shared" si="5"/>
        <v>1063.9273636816295</v>
      </c>
      <c r="V16" s="3">
        <f t="shared" si="6"/>
        <v>949.92736368162946</v>
      </c>
      <c r="W16" s="3">
        <f t="shared" si="7"/>
        <v>497.76368184081474</v>
      </c>
      <c r="X16" s="3">
        <f t="shared" si="49"/>
        <v>75618.77854875999</v>
      </c>
      <c r="Y16" s="3">
        <f t="shared" si="50"/>
        <v>37809.389274379995</v>
      </c>
      <c r="Z16" s="3">
        <f t="shared" si="51"/>
        <v>23977809.389274385</v>
      </c>
      <c r="AA16" s="3">
        <f t="shared" si="52"/>
        <v>7690.5422509182908</v>
      </c>
      <c r="AB16" s="3">
        <f t="shared" si="53"/>
        <v>1512.3755709751997</v>
      </c>
      <c r="AC16" s="3">
        <f t="shared" si="54"/>
        <v>641.20615427936195</v>
      </c>
    </row>
    <row r="17" spans="1:29" x14ac:dyDescent="0.55000000000000004">
      <c r="A17" s="33" t="s">
        <v>57</v>
      </c>
      <c r="C17" s="9">
        <v>0.5</v>
      </c>
      <c r="D17" s="3"/>
      <c r="E17">
        <v>15</v>
      </c>
      <c r="F17">
        <f t="shared" si="39"/>
        <v>43.5</v>
      </c>
      <c r="G17" s="15">
        <f t="shared" si="0"/>
        <v>0</v>
      </c>
      <c r="H17" s="14">
        <f t="shared" si="40"/>
        <v>0</v>
      </c>
      <c r="I17" s="14">
        <f t="shared" si="9"/>
        <v>0.99528976676642389</v>
      </c>
      <c r="J17" s="14">
        <f t="shared" si="41"/>
        <v>3.3835879958785675E-3</v>
      </c>
      <c r="K17" s="14" t="str">
        <f t="shared" si="42"/>
        <v>Epidemic ongoing</v>
      </c>
      <c r="L17" s="14">
        <f t="shared" si="43"/>
        <v>3.3245002492599847E-4</v>
      </c>
      <c r="M17" s="14">
        <f t="shared" si="44"/>
        <v>1.3266452376975435E-3</v>
      </c>
      <c r="N17" s="3">
        <f t="shared" si="45"/>
        <v>192864.51576507834</v>
      </c>
      <c r="O17" s="3">
        <f t="shared" si="46"/>
        <v>96432.257882539168</v>
      </c>
      <c r="P17" s="38">
        <f t="shared" si="11"/>
        <v>19286.451576507836</v>
      </c>
      <c r="Q17" s="38">
        <f t="shared" si="47"/>
        <v>96432.257882539168</v>
      </c>
      <c r="R17" s="38">
        <f t="shared" si="48"/>
        <v>1806432.2578825392</v>
      </c>
      <c r="S17" s="38">
        <f t="shared" si="13"/>
        <v>18949.651420781913</v>
      </c>
      <c r="T17" s="39">
        <f t="shared" si="14"/>
        <v>9.8253695583192885E-2</v>
      </c>
      <c r="U17" s="38">
        <f t="shared" si="5"/>
        <v>3857.2903153015668</v>
      </c>
      <c r="V17" s="3">
        <f t="shared" si="6"/>
        <v>3743.2903153015668</v>
      </c>
      <c r="W17" s="3">
        <f t="shared" si="7"/>
        <v>1894.4451576507834</v>
      </c>
      <c r="X17" s="3">
        <f t="shared" si="49"/>
        <v>268483.29431383836</v>
      </c>
      <c r="Y17" s="3">
        <f t="shared" si="50"/>
        <v>134241.64715691918</v>
      </c>
      <c r="Z17" s="3">
        <f t="shared" si="51"/>
        <v>25784241.647156924</v>
      </c>
      <c r="AA17" s="3">
        <f t="shared" si="52"/>
        <v>26640.193671700203</v>
      </c>
      <c r="AB17" s="3">
        <f t="shared" si="53"/>
        <v>5369.6658862767663</v>
      </c>
      <c r="AC17" s="3">
        <f t="shared" si="54"/>
        <v>2535.6513119301453</v>
      </c>
    </row>
    <row r="18" spans="1:29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39"/>
        <v>46.5</v>
      </c>
      <c r="G18" s="15">
        <f t="shared" si="0"/>
        <v>0</v>
      </c>
      <c r="H18" s="14">
        <f t="shared" si="40"/>
        <v>0</v>
      </c>
      <c r="I18" s="14">
        <f t="shared" si="9"/>
        <v>0.98306704244366272</v>
      </c>
      <c r="J18" s="14">
        <f t="shared" si="41"/>
        <v>1.2222724322761169E-2</v>
      </c>
      <c r="K18" s="14" t="str">
        <f t="shared" si="42"/>
        <v>Epidemic ongoing</v>
      </c>
      <c r="L18" s="14">
        <f t="shared" si="43"/>
        <v>1.0838677488235243E-3</v>
      </c>
      <c r="M18" s="14">
        <f t="shared" si="44"/>
        <v>4.710233233576111E-3</v>
      </c>
      <c r="N18" s="3">
        <f t="shared" si="45"/>
        <v>696695.28639738669</v>
      </c>
      <c r="O18" s="3">
        <f t="shared" si="46"/>
        <v>348347.64319869335</v>
      </c>
      <c r="P18" s="38">
        <f t="shared" si="11"/>
        <v>69669.528639738666</v>
      </c>
      <c r="Q18" s="38">
        <f t="shared" si="47"/>
        <v>348347.64319869335</v>
      </c>
      <c r="R18" s="38">
        <f t="shared" si="48"/>
        <v>2058347.6431986934</v>
      </c>
      <c r="S18" s="38">
        <f t="shared" si="13"/>
        <v>61780.461682940891</v>
      </c>
      <c r="T18" s="39">
        <f t="shared" si="14"/>
        <v>8.8676445627194969E-2</v>
      </c>
      <c r="U18" s="38">
        <f t="shared" si="5"/>
        <v>13933.905727947735</v>
      </c>
      <c r="V18" s="3">
        <f t="shared" si="6"/>
        <v>13819.905727947735</v>
      </c>
      <c r="W18" s="3">
        <f t="shared" si="7"/>
        <v>6932.7528639738675</v>
      </c>
      <c r="X18" s="3">
        <f t="shared" si="49"/>
        <v>965178.58071122505</v>
      </c>
      <c r="Y18" s="3">
        <f t="shared" si="50"/>
        <v>482589.29035561252</v>
      </c>
      <c r="Z18" s="3">
        <f t="shared" si="51"/>
        <v>27842589.290355619</v>
      </c>
      <c r="AA18" s="3">
        <f t="shared" si="52"/>
        <v>88420.655354641087</v>
      </c>
      <c r="AB18" s="3">
        <f t="shared" si="53"/>
        <v>19303.5716142245</v>
      </c>
      <c r="AC18" s="3">
        <f t="shared" si="54"/>
        <v>9468.4041759040119</v>
      </c>
    </row>
    <row r="19" spans="1:29" x14ac:dyDescent="0.55000000000000004">
      <c r="A19" s="34" t="s">
        <v>60</v>
      </c>
      <c r="C19" s="9">
        <v>1</v>
      </c>
      <c r="D19" s="3"/>
      <c r="E19">
        <v>17</v>
      </c>
      <c r="F19">
        <f t="shared" si="39"/>
        <v>49.5</v>
      </c>
      <c r="G19" s="15">
        <f t="shared" si="0"/>
        <v>0</v>
      </c>
      <c r="H19" s="14">
        <f t="shared" si="40"/>
        <v>0</v>
      </c>
      <c r="I19" s="14">
        <f t="shared" si="9"/>
        <v>0.93958043713137462</v>
      </c>
      <c r="J19" s="14">
        <f t="shared" si="41"/>
        <v>4.3486605312288096E-2</v>
      </c>
      <c r="K19" s="14" t="str">
        <f t="shared" si="42"/>
        <v>Epidemic ongoing</v>
      </c>
      <c r="L19" s="14">
        <f t="shared" si="43"/>
        <v>2.9539976176910132E-3</v>
      </c>
      <c r="M19" s="14">
        <f t="shared" si="44"/>
        <v>1.693295755633728E-2</v>
      </c>
      <c r="N19" s="3">
        <f t="shared" si="45"/>
        <v>2478736.5028004213</v>
      </c>
      <c r="O19" s="3">
        <f t="shared" si="46"/>
        <v>1239368.2514002107</v>
      </c>
      <c r="P19" s="38">
        <f t="shared" si="11"/>
        <v>247873.65028004214</v>
      </c>
      <c r="Q19" s="38">
        <f t="shared" si="47"/>
        <v>1239368.2514002107</v>
      </c>
      <c r="R19" s="38">
        <f t="shared" si="48"/>
        <v>2949368.2514002109</v>
      </c>
      <c r="S19" s="38">
        <f t="shared" si="13"/>
        <v>168377.86420838773</v>
      </c>
      <c r="T19" s="39">
        <f t="shared" si="14"/>
        <v>6.7928908142579167E-2</v>
      </c>
      <c r="U19" s="38">
        <f t="shared" si="5"/>
        <v>49574.730056008426</v>
      </c>
      <c r="V19" s="3">
        <f t="shared" si="6"/>
        <v>49460.730056008426</v>
      </c>
      <c r="W19" s="3">
        <f t="shared" si="7"/>
        <v>24753.165028004212</v>
      </c>
      <c r="X19" s="3">
        <f t="shared" si="49"/>
        <v>3443915.0835116464</v>
      </c>
      <c r="Y19" s="3">
        <f t="shared" si="50"/>
        <v>1721957.5417558232</v>
      </c>
      <c r="Z19" s="3">
        <f t="shared" si="51"/>
        <v>30791957.541755829</v>
      </c>
      <c r="AA19" s="3">
        <f t="shared" si="52"/>
        <v>256798.51956302882</v>
      </c>
      <c r="AB19" s="3">
        <f t="shared" si="53"/>
        <v>68878.301670232933</v>
      </c>
      <c r="AC19" s="3">
        <f t="shared" si="54"/>
        <v>34221.569203908221</v>
      </c>
    </row>
    <row r="20" spans="1:29" x14ac:dyDescent="0.55000000000000004">
      <c r="A20" s="34" t="s">
        <v>61</v>
      </c>
      <c r="C20" s="9">
        <v>0.9</v>
      </c>
      <c r="D20" s="3"/>
      <c r="E20">
        <v>18</v>
      </c>
      <c r="F20">
        <f t="shared" si="39"/>
        <v>52.5</v>
      </c>
      <c r="G20" s="15">
        <f t="shared" si="0"/>
        <v>0</v>
      </c>
      <c r="H20" s="14">
        <f t="shared" si="40"/>
        <v>0</v>
      </c>
      <c r="I20" s="14">
        <f t="shared" si="9"/>
        <v>0.79527974582650096</v>
      </c>
      <c r="J20" s="14">
        <f t="shared" si="41"/>
        <v>0.14430069130487366</v>
      </c>
      <c r="K20" s="14" t="str">
        <f t="shared" si="42"/>
        <v>Epidemic ongoing</v>
      </c>
      <c r="L20" s="14">
        <f t="shared" si="43"/>
        <v>6.389337404205696E-3</v>
      </c>
      <c r="M20" s="14">
        <f t="shared" si="44"/>
        <v>6.0419562868625376E-2</v>
      </c>
      <c r="N20" s="3">
        <f t="shared" si="45"/>
        <v>8225139.4043777985</v>
      </c>
      <c r="O20" s="3">
        <f t="shared" si="46"/>
        <v>4112569.7021888993</v>
      </c>
      <c r="P20" s="38">
        <f t="shared" si="11"/>
        <v>822513.94043777988</v>
      </c>
      <c r="Q20" s="38">
        <f t="shared" si="47"/>
        <v>4112569.7021888993</v>
      </c>
      <c r="R20" s="38">
        <f t="shared" si="48"/>
        <v>5822569.7021888997</v>
      </c>
      <c r="S20" s="38">
        <f t="shared" si="13"/>
        <v>364192.23203972465</v>
      </c>
      <c r="T20" s="39">
        <f t="shared" si="14"/>
        <v>4.4277940364862968E-2</v>
      </c>
      <c r="U20" s="38">
        <f t="shared" si="5"/>
        <v>164502.78808755596</v>
      </c>
      <c r="V20" s="3">
        <f t="shared" si="6"/>
        <v>164388.78808755596</v>
      </c>
      <c r="W20" s="3">
        <f t="shared" si="7"/>
        <v>82217.194043777985</v>
      </c>
      <c r="X20" s="3">
        <f t="shared" si="49"/>
        <v>11669054.487889444</v>
      </c>
      <c r="Y20" s="3">
        <f t="shared" si="50"/>
        <v>5834527.2439447222</v>
      </c>
      <c r="Z20" s="3">
        <f t="shared" si="51"/>
        <v>36614527.243944727</v>
      </c>
      <c r="AA20" s="3">
        <f t="shared" si="52"/>
        <v>620990.75160275353</v>
      </c>
      <c r="AB20" s="3">
        <f t="shared" si="53"/>
        <v>233381.0897577889</v>
      </c>
      <c r="AC20" s="3">
        <f t="shared" si="54"/>
        <v>116438.76324768621</v>
      </c>
    </row>
    <row r="21" spans="1:29" x14ac:dyDescent="0.55000000000000004">
      <c r="A21" s="34" t="s">
        <v>63</v>
      </c>
      <c r="C21" s="23">
        <v>0.8</v>
      </c>
      <c r="D21" s="3">
        <f>C21*D6</f>
        <v>45600000</v>
      </c>
      <c r="E21">
        <v>19</v>
      </c>
      <c r="F21">
        <f t="shared" si="39"/>
        <v>55.5</v>
      </c>
      <c r="G21" s="15">
        <f t="shared" si="0"/>
        <v>0</v>
      </c>
      <c r="H21" s="14">
        <f t="shared" si="40"/>
        <v>0</v>
      </c>
      <c r="I21" s="14">
        <f t="shared" si="9"/>
        <v>0.43796524007706217</v>
      </c>
      <c r="J21" s="14">
        <f t="shared" si="41"/>
        <v>0.35731450574943879</v>
      </c>
      <c r="K21" s="14" t="str">
        <f t="shared" si="42"/>
        <v>Epidemic ongoing</v>
      </c>
      <c r="L21" s="14">
        <f t="shared" si="43"/>
        <v>1.1393158901240161E-2</v>
      </c>
      <c r="M21" s="14">
        <f t="shared" si="44"/>
        <v>0.20472025417349904</v>
      </c>
      <c r="N21" s="3">
        <f t="shared" si="45"/>
        <v>20366926.827718012</v>
      </c>
      <c r="O21" s="3">
        <f t="shared" si="46"/>
        <v>10183463.413859006</v>
      </c>
      <c r="P21" s="38">
        <f t="shared" si="11"/>
        <v>2036692.6827718013</v>
      </c>
      <c r="Q21" s="38">
        <f t="shared" si="47"/>
        <v>10183463.413859006</v>
      </c>
      <c r="R21" s="38">
        <f t="shared" si="48"/>
        <v>11893463.413859006</v>
      </c>
      <c r="S21" s="38">
        <f t="shared" si="13"/>
        <v>649410.05737068923</v>
      </c>
      <c r="T21" s="39">
        <f t="shared" si="14"/>
        <v>3.1885520229143552E-2</v>
      </c>
      <c r="U21" s="38">
        <f t="shared" si="5"/>
        <v>407338.53655436024</v>
      </c>
      <c r="V21" s="3">
        <f t="shared" si="6"/>
        <v>407224.53655436024</v>
      </c>
      <c r="W21" s="3">
        <f t="shared" si="7"/>
        <v>203635.06827718011</v>
      </c>
      <c r="X21" s="3">
        <f t="shared" si="49"/>
        <v>32035981.315607458</v>
      </c>
      <c r="Y21" s="3">
        <f t="shared" si="50"/>
        <v>16017990.657803729</v>
      </c>
      <c r="Z21" s="3">
        <f t="shared" si="51"/>
        <v>48507990.657803729</v>
      </c>
      <c r="AA21" s="3">
        <f t="shared" si="52"/>
        <v>1270400.8089734428</v>
      </c>
      <c r="AB21" s="3">
        <f t="shared" si="53"/>
        <v>640719.62631214911</v>
      </c>
      <c r="AC21" s="3">
        <f t="shared" si="54"/>
        <v>320073.83152486628</v>
      </c>
    </row>
    <row r="22" spans="1:29" x14ac:dyDescent="0.55000000000000004">
      <c r="A22" s="35" t="s">
        <v>62</v>
      </c>
      <c r="C22" s="24">
        <v>0.8</v>
      </c>
      <c r="E22">
        <v>20</v>
      </c>
      <c r="F22">
        <f t="shared" si="39"/>
        <v>58.5</v>
      </c>
      <c r="G22" s="15">
        <f t="shared" si="0"/>
        <v>0</v>
      </c>
      <c r="H22" s="14">
        <f t="shared" si="40"/>
        <v>0</v>
      </c>
      <c r="I22" s="14">
        <f t="shared" si="9"/>
        <v>7.9603283060562691E-2</v>
      </c>
      <c r="J22" s="14">
        <f t="shared" si="41"/>
        <v>0.35836195701649948</v>
      </c>
      <c r="K22" s="14" t="str">
        <f t="shared" si="42"/>
        <v>Epidemic ongoing</v>
      </c>
      <c r="L22" s="14">
        <f t="shared" si="43"/>
        <v>1.1415893390534049E-2</v>
      </c>
      <c r="M22" s="14">
        <f t="shared" si="44"/>
        <v>0.56203475992293783</v>
      </c>
      <c r="N22" s="3">
        <f t="shared" si="45"/>
        <v>20426631.549940471</v>
      </c>
      <c r="O22" s="3">
        <f t="shared" si="46"/>
        <v>10213315.774970235</v>
      </c>
      <c r="P22" s="38">
        <f t="shared" si="11"/>
        <v>2042663.1549940472</v>
      </c>
      <c r="Q22" s="38">
        <f t="shared" si="47"/>
        <v>10213315.774970235</v>
      </c>
      <c r="R22" s="38">
        <f t="shared" si="48"/>
        <v>11923315.774970235</v>
      </c>
      <c r="S22" s="38">
        <f t="shared" si="13"/>
        <v>650705.92326044082</v>
      </c>
      <c r="T22" s="39">
        <f t="shared" si="14"/>
        <v>3.1855762496599063E-2</v>
      </c>
      <c r="U22" s="38">
        <f t="shared" si="5"/>
        <v>408532.63099880941</v>
      </c>
      <c r="V22" s="3">
        <f t="shared" si="6"/>
        <v>408418.63099880941</v>
      </c>
      <c r="W22" s="3">
        <f t="shared" si="7"/>
        <v>204232.1154994047</v>
      </c>
      <c r="X22" s="3">
        <f t="shared" si="49"/>
        <v>52462612.865547925</v>
      </c>
      <c r="Y22" s="3">
        <f t="shared" si="50"/>
        <v>26231306.432773963</v>
      </c>
      <c r="Z22" s="3">
        <f t="shared" si="51"/>
        <v>60431306.432773963</v>
      </c>
      <c r="AA22" s="3">
        <f t="shared" si="52"/>
        <v>1921106.7322338836</v>
      </c>
      <c r="AB22" s="3">
        <f t="shared" si="53"/>
        <v>1049252.2573109586</v>
      </c>
      <c r="AC22" s="3">
        <f t="shared" si="54"/>
        <v>524305.94702427101</v>
      </c>
    </row>
    <row r="23" spans="1:29" x14ac:dyDescent="0.55000000000000004">
      <c r="A23" s="33" t="s">
        <v>31</v>
      </c>
      <c r="C23">
        <f>C3*(1-(C21*C22))^2</f>
        <v>0.51839999999999964</v>
      </c>
      <c r="E23">
        <v>21</v>
      </c>
      <c r="F23">
        <f t="shared" si="39"/>
        <v>61.5</v>
      </c>
      <c r="G23" s="15">
        <f t="shared" si="0"/>
        <v>0</v>
      </c>
      <c r="H23" s="14">
        <f t="shared" si="40"/>
        <v>0</v>
      </c>
      <c r="I23" s="14">
        <f t="shared" si="9"/>
        <v>1.4377646640464571E-2</v>
      </c>
      <c r="J23" s="14">
        <f t="shared" si="41"/>
        <v>6.5225636420098126E-2</v>
      </c>
      <c r="K23" s="14" t="str">
        <f t="shared" si="42"/>
        <v>Epidemic ongoing</v>
      </c>
      <c r="L23" s="14">
        <f t="shared" si="43"/>
        <v>3.8880025464003115E-3</v>
      </c>
      <c r="M23" s="14">
        <f t="shared" si="44"/>
        <v>0.92039671693943736</v>
      </c>
      <c r="N23" s="3">
        <f t="shared" si="45"/>
        <v>3717861.2759455931</v>
      </c>
      <c r="O23" s="3">
        <f t="shared" si="46"/>
        <v>1858930.6379727966</v>
      </c>
      <c r="P23" s="38">
        <f t="shared" si="11"/>
        <v>371786.12759455934</v>
      </c>
      <c r="Q23" s="38">
        <f t="shared" si="47"/>
        <v>1858930.6379727966</v>
      </c>
      <c r="R23" s="38">
        <f t="shared" si="48"/>
        <v>3568930.6379727963</v>
      </c>
      <c r="S23" s="38">
        <f t="shared" si="13"/>
        <v>221616.14514481774</v>
      </c>
      <c r="T23" s="39">
        <f t="shared" si="14"/>
        <v>5.9608503033360856E-2</v>
      </c>
      <c r="U23" s="38">
        <f t="shared" si="5"/>
        <v>74357.225518911859</v>
      </c>
      <c r="V23" s="3">
        <f t="shared" si="6"/>
        <v>74243.225518911859</v>
      </c>
      <c r="W23" s="3">
        <f t="shared" si="7"/>
        <v>37144.412759455932</v>
      </c>
      <c r="X23" s="3">
        <f t="shared" ref="X23:X36" si="55">N23+X22</f>
        <v>56180474.141493522</v>
      </c>
      <c r="Y23" s="3">
        <f t="shared" ref="Y23:Y36" si="56">O23+Y22</f>
        <v>28090237.070746761</v>
      </c>
      <c r="Z23" s="3">
        <f t="shared" si="51"/>
        <v>64000237.070746757</v>
      </c>
      <c r="AA23" s="3">
        <f t="shared" si="52"/>
        <v>2142722.8773787012</v>
      </c>
      <c r="AB23" s="3">
        <f t="shared" si="53"/>
        <v>1123609.4828298704</v>
      </c>
      <c r="AC23" s="3">
        <f t="shared" si="54"/>
        <v>561450.35978372698</v>
      </c>
    </row>
    <row r="24" spans="1:29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39"/>
        <v>64.5</v>
      </c>
      <c r="G24" s="15">
        <f t="shared" si="0"/>
        <v>0</v>
      </c>
      <c r="H24" s="14">
        <f t="shared" si="40"/>
        <v>0</v>
      </c>
      <c r="I24" s="14">
        <f t="shared" si="9"/>
        <v>1.1143092353637423E-2</v>
      </c>
      <c r="J24" s="14">
        <f t="shared" si="41"/>
        <v>3.2345542868271477E-3</v>
      </c>
      <c r="K24" s="14" t="str">
        <f t="shared" si="42"/>
        <v>Epidemic ongoing</v>
      </c>
      <c r="L24" s="14">
        <f t="shared" si="43"/>
        <v>3.1840346567822887E-4</v>
      </c>
      <c r="M24" s="14">
        <f t="shared" si="44"/>
        <v>0.98562235335953552</v>
      </c>
      <c r="N24" s="3">
        <f t="shared" si="45"/>
        <v>184369.59434914743</v>
      </c>
      <c r="O24" s="3">
        <f t="shared" si="46"/>
        <v>92184.797174573716</v>
      </c>
      <c r="P24" s="38">
        <f t="shared" si="11"/>
        <v>18436.959434914745</v>
      </c>
      <c r="Q24" s="38">
        <f t="shared" si="47"/>
        <v>92184.797174573716</v>
      </c>
      <c r="R24" s="38">
        <f t="shared" si="48"/>
        <v>1802184.7971745736</v>
      </c>
      <c r="S24" s="38">
        <f t="shared" si="13"/>
        <v>18148.997543659047</v>
      </c>
      <c r="T24" s="39">
        <f t="shared" si="14"/>
        <v>9.8438127000971903E-2</v>
      </c>
      <c r="U24" s="38">
        <f t="shared" si="5"/>
        <v>3687.3918869829486</v>
      </c>
      <c r="V24" s="3">
        <f t="shared" si="6"/>
        <v>3573.3918869829486</v>
      </c>
      <c r="W24" s="3">
        <f t="shared" si="7"/>
        <v>1809.4959434914742</v>
      </c>
      <c r="X24" s="3">
        <f t="shared" si="55"/>
        <v>56364843.735842668</v>
      </c>
      <c r="Y24" s="3">
        <f t="shared" si="56"/>
        <v>28182421.867921334</v>
      </c>
      <c r="Z24" s="3">
        <f t="shared" si="51"/>
        <v>65802421.86792133</v>
      </c>
      <c r="AA24" s="3">
        <f t="shared" si="52"/>
        <v>2160871.8749223603</v>
      </c>
      <c r="AB24" s="3">
        <f t="shared" si="53"/>
        <v>1127296.8747168533</v>
      </c>
      <c r="AC24" s="3">
        <f t="shared" si="54"/>
        <v>563259.85572721844</v>
      </c>
    </row>
    <row r="25" spans="1:29" x14ac:dyDescent="0.55000000000000004">
      <c r="A25" s="33" t="s">
        <v>48</v>
      </c>
      <c r="C25" s="26">
        <f>C23^(1/C4)-1</f>
        <v>-0.19668045990139671</v>
      </c>
      <c r="E25">
        <v>23</v>
      </c>
      <c r="F25">
        <f t="shared" si="39"/>
        <v>67.5</v>
      </c>
      <c r="G25" s="15">
        <f t="shared" si="0"/>
        <v>0</v>
      </c>
      <c r="H25" s="14">
        <f t="shared" si="40"/>
        <v>0</v>
      </c>
      <c r="I25" s="14">
        <f t="shared" si="9"/>
        <v>1.101227330560026E-2</v>
      </c>
      <c r="J25" s="14">
        <f t="shared" si="41"/>
        <v>1.3081904803716356E-4</v>
      </c>
      <c r="K25" s="14" t="str">
        <f t="shared" si="42"/>
        <v>Epidemic ongoing</v>
      </c>
      <c r="L25" s="14">
        <f t="shared" si="43"/>
        <v>1.3407228125921073E-5</v>
      </c>
      <c r="M25" s="14">
        <f t="shared" si="44"/>
        <v>0.98885690764636269</v>
      </c>
      <c r="N25" s="3">
        <f t="shared" si="45"/>
        <v>7456.6857381183227</v>
      </c>
      <c r="O25" s="3">
        <f t="shared" si="46"/>
        <v>3728.3428690591613</v>
      </c>
      <c r="P25" s="38">
        <f t="shared" si="11"/>
        <v>745.66857381183229</v>
      </c>
      <c r="Q25" s="38">
        <f t="shared" si="47"/>
        <v>3728.3428690591613</v>
      </c>
      <c r="R25" s="38">
        <f t="shared" si="48"/>
        <v>1713728.3428690592</v>
      </c>
      <c r="S25" s="38">
        <f t="shared" si="13"/>
        <v>764.21200317750117</v>
      </c>
      <c r="T25" s="39">
        <f t="shared" si="14"/>
        <v>0.1024868192139137</v>
      </c>
      <c r="U25" s="38">
        <f t="shared" si="5"/>
        <v>149.13371476236645</v>
      </c>
      <c r="V25" s="3">
        <f t="shared" si="6"/>
        <v>35.133714762366452</v>
      </c>
      <c r="W25" s="3">
        <f t="shared" si="7"/>
        <v>40.366857381183223</v>
      </c>
      <c r="X25" s="3">
        <f t="shared" si="55"/>
        <v>56372300.421580784</v>
      </c>
      <c r="Y25" s="3">
        <f t="shared" si="56"/>
        <v>28186150.210790392</v>
      </c>
      <c r="Z25" s="3">
        <f t="shared" si="51"/>
        <v>67516150.210790396</v>
      </c>
      <c r="AA25" s="3">
        <f t="shared" si="52"/>
        <v>2161636.0869255378</v>
      </c>
      <c r="AB25" s="3">
        <f t="shared" si="53"/>
        <v>1127446.0084316155</v>
      </c>
      <c r="AC25" s="3">
        <f t="shared" si="54"/>
        <v>563300.22258459963</v>
      </c>
    </row>
    <row r="26" spans="1:29" x14ac:dyDescent="0.55000000000000004">
      <c r="A26" s="33"/>
      <c r="E26">
        <v>24</v>
      </c>
      <c r="F26">
        <f t="shared" si="39"/>
        <v>70.5</v>
      </c>
      <c r="G26" s="15">
        <f t="shared" si="0"/>
        <v>0</v>
      </c>
      <c r="H26" s="14">
        <f t="shared" si="40"/>
        <v>0</v>
      </c>
      <c r="I26" s="14">
        <f t="shared" si="9"/>
        <v>1.1007043295483123E-2</v>
      </c>
      <c r="J26" s="14">
        <f t="shared" si="41"/>
        <v>5.2300101171364605E-6</v>
      </c>
      <c r="K26" s="14" t="str">
        <f t="shared" si="42"/>
        <v>Epidemic ongoing</v>
      </c>
      <c r="L26" s="14">
        <f t="shared" si="43"/>
        <v>5.3691002228047636E-7</v>
      </c>
      <c r="M26" s="14">
        <f t="shared" si="44"/>
        <v>0.98898772669439983</v>
      </c>
      <c r="N26" s="3">
        <f t="shared" si="45"/>
        <v>298.11057667677824</v>
      </c>
      <c r="O26" s="3">
        <f t="shared" si="46"/>
        <v>149.05528833838912</v>
      </c>
      <c r="P26" s="38">
        <f t="shared" si="11"/>
        <v>29.811057667677826</v>
      </c>
      <c r="Q26" s="38">
        <f t="shared" si="47"/>
        <v>149.05528833838912</v>
      </c>
      <c r="R26" s="38">
        <f t="shared" si="48"/>
        <v>1710149.0552883383</v>
      </c>
      <c r="S26" s="38">
        <f t="shared" si="13"/>
        <v>30.603871269987156</v>
      </c>
      <c r="T26" s="39">
        <f t="shared" si="14"/>
        <v>0.10265946150300104</v>
      </c>
      <c r="U26" s="38">
        <f t="shared" si="5"/>
        <v>5.962211533535565</v>
      </c>
      <c r="V26" s="3">
        <f t="shared" si="6"/>
        <v>0</v>
      </c>
      <c r="W26" s="3">
        <f t="shared" si="7"/>
        <v>1.192442306707113</v>
      </c>
      <c r="X26" s="3">
        <f t="shared" si="55"/>
        <v>56372598.532157458</v>
      </c>
      <c r="Y26" s="3">
        <f t="shared" si="56"/>
        <v>28186299.266078729</v>
      </c>
      <c r="Z26" s="3">
        <f t="shared" si="51"/>
        <v>69226299.26607874</v>
      </c>
      <c r="AA26" s="3">
        <f t="shared" si="52"/>
        <v>2161666.6907968079</v>
      </c>
      <c r="AB26" s="3">
        <f t="shared" si="53"/>
        <v>1127451.970643149</v>
      </c>
      <c r="AC26" s="3">
        <f t="shared" si="54"/>
        <v>563301.4150269063</v>
      </c>
    </row>
    <row r="27" spans="1:29" x14ac:dyDescent="0.55000000000000004">
      <c r="A27" s="33"/>
      <c r="E27">
        <v>25</v>
      </c>
      <c r="F27">
        <f t="shared" si="39"/>
        <v>73.5</v>
      </c>
      <c r="G27" s="15">
        <f t="shared" si="0"/>
        <v>0</v>
      </c>
      <c r="H27" s="14">
        <f t="shared" si="40"/>
        <v>0</v>
      </c>
      <c r="I27" s="14">
        <f t="shared" si="9"/>
        <v>1.1006834304430703E-2</v>
      </c>
      <c r="J27" s="14">
        <f t="shared" si="41"/>
        <v>2.0899105242049021E-7</v>
      </c>
      <c r="K27" s="14" t="str">
        <f t="shared" si="42"/>
        <v>Epidemic ongoing</v>
      </c>
      <c r="L27" s="14">
        <f t="shared" si="43"/>
        <v>2.1456354537821728E-8</v>
      </c>
      <c r="M27" s="14">
        <f t="shared" si="44"/>
        <v>0.98899295670451692</v>
      </c>
      <c r="N27" s="3">
        <f t="shared" si="45"/>
        <v>11.912489987967941</v>
      </c>
      <c r="O27" s="3">
        <f t="shared" si="46"/>
        <v>5.9562449939839706</v>
      </c>
      <c r="P27" s="38">
        <f t="shared" si="11"/>
        <v>1.1912489987967942</v>
      </c>
      <c r="Q27" s="38">
        <f t="shared" si="47"/>
        <v>5.9562449939839706</v>
      </c>
      <c r="R27" s="38">
        <f t="shared" si="48"/>
        <v>1710005.956244994</v>
      </c>
      <c r="S27" s="38">
        <f t="shared" si="13"/>
        <v>1.2230122086558384</v>
      </c>
      <c r="T27" s="39">
        <f t="shared" si="14"/>
        <v>0.10266637872444186</v>
      </c>
      <c r="U27" s="38">
        <f t="shared" si="5"/>
        <v>0.23824979975935884</v>
      </c>
      <c r="V27" s="3">
        <f t="shared" si="6"/>
        <v>0</v>
      </c>
      <c r="W27" s="3">
        <f t="shared" si="7"/>
        <v>4.7649959951871768E-2</v>
      </c>
      <c r="X27" s="3">
        <f t="shared" si="55"/>
        <v>56372610.444647446</v>
      </c>
      <c r="Y27" s="3">
        <f t="shared" si="56"/>
        <v>28186305.222323723</v>
      </c>
      <c r="Z27" s="3">
        <f t="shared" si="51"/>
        <v>70936305.222323731</v>
      </c>
      <c r="AA27" s="3">
        <f t="shared" si="52"/>
        <v>2161667.9138090163</v>
      </c>
      <c r="AB27" s="3">
        <f t="shared" si="53"/>
        <v>1127452.2088929487</v>
      </c>
      <c r="AC27" s="3">
        <f t="shared" si="54"/>
        <v>563301.46267686621</v>
      </c>
    </row>
    <row r="28" spans="1:29" x14ac:dyDescent="0.55000000000000004">
      <c r="A28" s="33"/>
      <c r="E28">
        <v>26</v>
      </c>
      <c r="F28">
        <f t="shared" si="39"/>
        <v>76.5</v>
      </c>
      <c r="G28" s="15">
        <f t="shared" si="0"/>
        <v>0</v>
      </c>
      <c r="H28" s="14">
        <f t="shared" si="40"/>
        <v>0</v>
      </c>
      <c r="I28" s="14">
        <f t="shared" si="9"/>
        <v>1.1006825953313079E-2</v>
      </c>
      <c r="J28" s="14">
        <f t="shared" si="41"/>
        <v>8.3511176238171281E-9</v>
      </c>
      <c r="K28" s="14" t="str">
        <f t="shared" si="42"/>
        <v>Possibly eliminated</v>
      </c>
      <c r="L28" s="14">
        <f t="shared" si="43"/>
        <v>8.5738131329074382E-10</v>
      </c>
      <c r="M28" s="14">
        <f t="shared" si="44"/>
        <v>0.98899316569556939</v>
      </c>
      <c r="N28" s="3">
        <f t="shared" si="45"/>
        <v>0.4760137045575763</v>
      </c>
      <c r="O28" s="3">
        <f t="shared" si="46"/>
        <v>0.23800685227878815</v>
      </c>
      <c r="P28" s="38">
        <f t="shared" si="11"/>
        <v>4.760137045575763E-2</v>
      </c>
      <c r="Q28" s="38">
        <f t="shared" si="47"/>
        <v>0.23800685227878815</v>
      </c>
      <c r="R28" s="38">
        <f t="shared" si="48"/>
        <v>1710000.2380068523</v>
      </c>
      <c r="S28" s="38">
        <f t="shared" si="13"/>
        <v>4.8870734857572394E-2</v>
      </c>
      <c r="T28" s="39">
        <f t="shared" si="14"/>
        <v>0.10266665516068399</v>
      </c>
      <c r="U28" s="38">
        <f t="shared" si="5"/>
        <v>9.520274091151526E-3</v>
      </c>
      <c r="V28" s="3">
        <f t="shared" si="6"/>
        <v>0</v>
      </c>
      <c r="W28" s="3">
        <f t="shared" si="7"/>
        <v>1.9040548182303052E-3</v>
      </c>
      <c r="X28" s="3">
        <f t="shared" si="55"/>
        <v>56372610.920661151</v>
      </c>
      <c r="Y28" s="3">
        <f t="shared" si="56"/>
        <v>28186305.460330576</v>
      </c>
      <c r="Z28" s="3">
        <f t="shared" si="51"/>
        <v>72646305.460330576</v>
      </c>
      <c r="AA28" s="3">
        <f t="shared" si="52"/>
        <v>2161667.9626797512</v>
      </c>
      <c r="AB28" s="3">
        <f t="shared" si="53"/>
        <v>1127452.2184132228</v>
      </c>
      <c r="AC28" s="3">
        <f t="shared" si="54"/>
        <v>563301.46458092099</v>
      </c>
    </row>
    <row r="29" spans="1:29" x14ac:dyDescent="0.55000000000000004">
      <c r="A29" s="33"/>
      <c r="E29">
        <v>27</v>
      </c>
      <c r="F29">
        <f t="shared" si="39"/>
        <v>79.5</v>
      </c>
      <c r="G29" s="15">
        <f t="shared" si="0"/>
        <v>0</v>
      </c>
      <c r="H29" s="14">
        <f t="shared" si="40"/>
        <v>0</v>
      </c>
      <c r="I29" s="14">
        <f t="shared" si="9"/>
        <v>1.1006825619609263E-2</v>
      </c>
      <c r="J29" s="14">
        <f t="shared" si="41"/>
        <v>3.3370381631592227E-10</v>
      </c>
      <c r="K29" s="14" t="str">
        <f t="shared" si="42"/>
        <v>Eliminated</v>
      </c>
      <c r="L29" s="14">
        <f t="shared" si="43"/>
        <v>0</v>
      </c>
      <c r="M29" s="14">
        <f t="shared" si="44"/>
        <v>0.98899317404668696</v>
      </c>
      <c r="N29" s="3">
        <f t="shared" si="45"/>
        <v>1.902111753000757E-2</v>
      </c>
      <c r="O29" s="3">
        <f t="shared" si="46"/>
        <v>9.5105587650037848E-3</v>
      </c>
      <c r="P29" s="38">
        <f t="shared" si="11"/>
        <v>1.902111753000757E-3</v>
      </c>
      <c r="Q29" s="38">
        <f t="shared" si="47"/>
        <v>9.5105587650037848E-3</v>
      </c>
      <c r="R29" s="38">
        <f t="shared" si="48"/>
        <v>1710000.0095105588</v>
      </c>
      <c r="S29" s="38">
        <f t="shared" si="13"/>
        <v>1.9528347243354437E-3</v>
      </c>
      <c r="T29" s="39">
        <f t="shared" si="14"/>
        <v>0</v>
      </c>
      <c r="U29" s="38">
        <f t="shared" si="5"/>
        <v>3.8042235060015139E-4</v>
      </c>
      <c r="V29" s="3">
        <f t="shared" si="6"/>
        <v>0</v>
      </c>
      <c r="W29" s="3">
        <f t="shared" si="7"/>
        <v>7.6084470120030279E-5</v>
      </c>
      <c r="X29" s="3">
        <f t="shared" si="55"/>
        <v>56372610.939682268</v>
      </c>
      <c r="Y29" s="3">
        <f t="shared" si="56"/>
        <v>28186305.469841134</v>
      </c>
      <c r="Z29" s="3">
        <f t="shared" si="51"/>
        <v>74356305.469841138</v>
      </c>
      <c r="AA29" s="3">
        <f t="shared" si="52"/>
        <v>2161667.9646325861</v>
      </c>
      <c r="AB29" s="3">
        <f t="shared" si="53"/>
        <v>1127452.2187936453</v>
      </c>
      <c r="AC29" s="3">
        <f t="shared" si="54"/>
        <v>563301.4646570055</v>
      </c>
    </row>
    <row r="30" spans="1:29" x14ac:dyDescent="0.55000000000000004">
      <c r="A30" s="33"/>
      <c r="E30">
        <v>28</v>
      </c>
      <c r="F30">
        <f t="shared" si="39"/>
        <v>82.5</v>
      </c>
      <c r="G30" s="15">
        <f t="shared" si="0"/>
        <v>0</v>
      </c>
      <c r="H30" s="14">
        <f t="shared" si="40"/>
        <v>0</v>
      </c>
      <c r="I30" s="14">
        <f t="shared" si="9"/>
        <v>1.1006825604917184E-2</v>
      </c>
      <c r="J30" s="14">
        <f t="shared" si="41"/>
        <v>0</v>
      </c>
      <c r="K30" s="14" t="str">
        <f t="shared" si="42"/>
        <v>Eliminated</v>
      </c>
      <c r="L30" s="14">
        <f t="shared" si="43"/>
        <v>0</v>
      </c>
      <c r="M30" s="14">
        <f t="shared" si="44"/>
        <v>0.9889931743803908</v>
      </c>
      <c r="N30" s="3">
        <f t="shared" si="45"/>
        <v>0</v>
      </c>
      <c r="O30" s="3">
        <f t="shared" si="46"/>
        <v>0</v>
      </c>
      <c r="P30" s="38">
        <f t="shared" si="11"/>
        <v>0</v>
      </c>
      <c r="Q30" s="38">
        <f t="shared" si="47"/>
        <v>0</v>
      </c>
      <c r="R30" s="38">
        <f t="shared" si="48"/>
        <v>1710000</v>
      </c>
      <c r="S30" s="38">
        <f t="shared" si="13"/>
        <v>0</v>
      </c>
      <c r="T30" s="39">
        <f t="shared" si="14"/>
        <v>0</v>
      </c>
      <c r="U30" s="38">
        <f t="shared" si="5"/>
        <v>0</v>
      </c>
      <c r="V30" s="3">
        <f t="shared" si="6"/>
        <v>0</v>
      </c>
      <c r="W30" s="3">
        <f t="shared" si="7"/>
        <v>0</v>
      </c>
      <c r="X30" s="3">
        <f t="shared" si="55"/>
        <v>56372610.939682268</v>
      </c>
      <c r="Y30" s="3">
        <f t="shared" si="56"/>
        <v>28186305.469841134</v>
      </c>
      <c r="Z30" s="3">
        <f t="shared" si="51"/>
        <v>76066305.469841138</v>
      </c>
      <c r="AA30" s="3">
        <f t="shared" si="52"/>
        <v>2161667.9646325861</v>
      </c>
      <c r="AB30" s="3">
        <f t="shared" si="53"/>
        <v>1127452.2187936453</v>
      </c>
      <c r="AC30" s="3">
        <f t="shared" si="54"/>
        <v>563301.4646570055</v>
      </c>
    </row>
    <row r="31" spans="1:29" x14ac:dyDescent="0.55000000000000004">
      <c r="A31" s="33"/>
      <c r="E31">
        <v>29</v>
      </c>
      <c r="F31">
        <f t="shared" si="39"/>
        <v>85.5</v>
      </c>
      <c r="G31" s="15">
        <f t="shared" si="0"/>
        <v>0</v>
      </c>
      <c r="H31" s="14">
        <f t="shared" si="40"/>
        <v>0</v>
      </c>
      <c r="I31" s="14">
        <f t="shared" si="9"/>
        <v>1.1006825604917184E-2</v>
      </c>
      <c r="J31" s="14">
        <f t="shared" si="41"/>
        <v>0</v>
      </c>
      <c r="K31" s="14" t="str">
        <f t="shared" si="42"/>
        <v>Eliminated</v>
      </c>
      <c r="L31" s="14">
        <f t="shared" si="43"/>
        <v>0</v>
      </c>
      <c r="M31" s="14">
        <f t="shared" si="44"/>
        <v>0.9889931743803908</v>
      </c>
      <c r="N31" s="3">
        <f t="shared" si="45"/>
        <v>0</v>
      </c>
      <c r="O31" s="3">
        <f t="shared" si="46"/>
        <v>0</v>
      </c>
      <c r="P31" s="38">
        <f t="shared" si="11"/>
        <v>0</v>
      </c>
      <c r="Q31" s="38">
        <f t="shared" si="47"/>
        <v>0</v>
      </c>
      <c r="R31" s="38">
        <f t="shared" si="48"/>
        <v>1710000</v>
      </c>
      <c r="S31" s="38">
        <f t="shared" si="13"/>
        <v>0</v>
      </c>
      <c r="T31" s="39">
        <f t="shared" si="14"/>
        <v>0</v>
      </c>
      <c r="U31" s="38">
        <f t="shared" si="5"/>
        <v>0</v>
      </c>
      <c r="V31" s="3">
        <f t="shared" si="6"/>
        <v>0</v>
      </c>
      <c r="W31" s="3">
        <f t="shared" si="7"/>
        <v>0</v>
      </c>
      <c r="X31" s="3">
        <f t="shared" si="55"/>
        <v>56372610.939682268</v>
      </c>
      <c r="Y31" s="3">
        <f t="shared" si="56"/>
        <v>28186305.469841134</v>
      </c>
      <c r="Z31" s="3">
        <f t="shared" si="51"/>
        <v>77776305.469841138</v>
      </c>
      <c r="AA31" s="3">
        <f t="shared" si="52"/>
        <v>2161667.9646325861</v>
      </c>
      <c r="AB31" s="3">
        <f t="shared" si="53"/>
        <v>1127452.2187936453</v>
      </c>
      <c r="AC31" s="3">
        <f t="shared" si="54"/>
        <v>563301.4646570055</v>
      </c>
    </row>
    <row r="32" spans="1:29" x14ac:dyDescent="0.55000000000000004">
      <c r="A32" s="33"/>
      <c r="E32">
        <v>30</v>
      </c>
      <c r="F32">
        <f t="shared" si="39"/>
        <v>88.5</v>
      </c>
      <c r="G32" s="15">
        <f t="shared" si="0"/>
        <v>0</v>
      </c>
      <c r="H32" s="14">
        <f t="shared" si="40"/>
        <v>0</v>
      </c>
      <c r="I32" s="14">
        <f t="shared" si="9"/>
        <v>1.1006825604917184E-2</v>
      </c>
      <c r="J32" s="14">
        <f t="shared" si="41"/>
        <v>0</v>
      </c>
      <c r="K32" s="14" t="str">
        <f t="shared" si="42"/>
        <v>Eliminated</v>
      </c>
      <c r="L32" s="14">
        <f t="shared" si="43"/>
        <v>0</v>
      </c>
      <c r="M32" s="14">
        <f t="shared" si="44"/>
        <v>0.9889931743803908</v>
      </c>
      <c r="N32" s="3">
        <f t="shared" si="45"/>
        <v>0</v>
      </c>
      <c r="O32" s="3">
        <f t="shared" si="46"/>
        <v>0</v>
      </c>
      <c r="P32" s="38">
        <f t="shared" si="11"/>
        <v>0</v>
      </c>
      <c r="Q32" s="38">
        <f t="shared" si="47"/>
        <v>0</v>
      </c>
      <c r="R32" s="38">
        <f t="shared" si="48"/>
        <v>1710000</v>
      </c>
      <c r="S32" s="38">
        <f t="shared" si="13"/>
        <v>0</v>
      </c>
      <c r="T32" s="39">
        <f t="shared" si="14"/>
        <v>0</v>
      </c>
      <c r="U32" s="38">
        <f t="shared" si="5"/>
        <v>0</v>
      </c>
      <c r="V32" s="3">
        <f t="shared" si="6"/>
        <v>0</v>
      </c>
      <c r="W32" s="3">
        <f t="shared" si="7"/>
        <v>0</v>
      </c>
      <c r="X32" s="3">
        <f t="shared" si="55"/>
        <v>56372610.939682268</v>
      </c>
      <c r="Y32" s="3">
        <f t="shared" si="56"/>
        <v>28186305.469841134</v>
      </c>
      <c r="Z32" s="3">
        <f t="shared" si="51"/>
        <v>79486305.469841138</v>
      </c>
      <c r="AA32" s="3">
        <f t="shared" si="52"/>
        <v>2161667.9646325861</v>
      </c>
      <c r="AB32" s="3">
        <f t="shared" si="53"/>
        <v>1127452.2187936453</v>
      </c>
      <c r="AC32" s="3">
        <f t="shared" si="54"/>
        <v>563301.4646570055</v>
      </c>
    </row>
    <row r="33" spans="1:29" x14ac:dyDescent="0.55000000000000004">
      <c r="A33" s="33"/>
      <c r="E33">
        <v>31</v>
      </c>
      <c r="F33">
        <f t="shared" si="39"/>
        <v>91.5</v>
      </c>
      <c r="G33" s="15">
        <f t="shared" si="0"/>
        <v>0</v>
      </c>
      <c r="H33" s="14">
        <f t="shared" si="40"/>
        <v>0</v>
      </c>
      <c r="I33" s="14">
        <f t="shared" si="9"/>
        <v>1.1006825604917184E-2</v>
      </c>
      <c r="J33" s="14">
        <f t="shared" si="41"/>
        <v>0</v>
      </c>
      <c r="K33" s="14" t="str">
        <f t="shared" si="42"/>
        <v>Eliminated</v>
      </c>
      <c r="L33" s="14">
        <f t="shared" si="43"/>
        <v>0</v>
      </c>
      <c r="M33" s="14">
        <f t="shared" si="44"/>
        <v>0.9889931743803908</v>
      </c>
      <c r="N33" s="3">
        <f t="shared" si="45"/>
        <v>0</v>
      </c>
      <c r="O33" s="3">
        <f t="shared" si="46"/>
        <v>0</v>
      </c>
      <c r="P33" s="38">
        <f t="shared" si="11"/>
        <v>0</v>
      </c>
      <c r="Q33" s="38">
        <f t="shared" si="47"/>
        <v>0</v>
      </c>
      <c r="R33" s="38">
        <f t="shared" si="48"/>
        <v>1710000</v>
      </c>
      <c r="S33" s="38">
        <f t="shared" si="13"/>
        <v>0</v>
      </c>
      <c r="T33" s="39">
        <f t="shared" si="14"/>
        <v>0</v>
      </c>
      <c r="U33" s="38">
        <f t="shared" si="5"/>
        <v>0</v>
      </c>
      <c r="V33" s="3">
        <f t="shared" si="6"/>
        <v>0</v>
      </c>
      <c r="W33" s="3">
        <f t="shared" si="7"/>
        <v>0</v>
      </c>
      <c r="X33" s="3">
        <f t="shared" si="55"/>
        <v>56372610.939682268</v>
      </c>
      <c r="Y33" s="3">
        <f t="shared" si="56"/>
        <v>28186305.469841134</v>
      </c>
      <c r="Z33" s="3">
        <f t="shared" si="51"/>
        <v>81196305.469841138</v>
      </c>
      <c r="AA33" s="3">
        <f t="shared" si="52"/>
        <v>2161667.9646325861</v>
      </c>
      <c r="AB33" s="3">
        <f t="shared" si="53"/>
        <v>1127452.2187936453</v>
      </c>
      <c r="AC33" s="3">
        <f t="shared" si="54"/>
        <v>563301.4646570055</v>
      </c>
    </row>
    <row r="34" spans="1:29" x14ac:dyDescent="0.55000000000000004">
      <c r="A34" s="33"/>
      <c r="E34">
        <v>32</v>
      </c>
      <c r="F34">
        <f t="shared" si="39"/>
        <v>94.5</v>
      </c>
      <c r="G34" s="15">
        <f t="shared" si="0"/>
        <v>0</v>
      </c>
      <c r="H34" s="14">
        <f t="shared" si="40"/>
        <v>0</v>
      </c>
      <c r="I34" s="14">
        <f t="shared" si="9"/>
        <v>1.1006825604917184E-2</v>
      </c>
      <c r="J34" s="14">
        <f t="shared" si="41"/>
        <v>0</v>
      </c>
      <c r="K34" s="14" t="str">
        <f t="shared" si="42"/>
        <v>Eliminated</v>
      </c>
      <c r="L34" s="14">
        <f t="shared" si="43"/>
        <v>0</v>
      </c>
      <c r="M34" s="14">
        <f t="shared" si="44"/>
        <v>0.9889931743803908</v>
      </c>
      <c r="N34" s="3">
        <f t="shared" si="45"/>
        <v>0</v>
      </c>
      <c r="O34" s="3">
        <f t="shared" si="46"/>
        <v>0</v>
      </c>
      <c r="P34" s="38">
        <f t="shared" si="11"/>
        <v>0</v>
      </c>
      <c r="Q34" s="38">
        <f t="shared" si="47"/>
        <v>0</v>
      </c>
      <c r="R34" s="38">
        <f t="shared" si="48"/>
        <v>1710000</v>
      </c>
      <c r="S34" s="38">
        <f t="shared" si="13"/>
        <v>0</v>
      </c>
      <c r="T34" s="39">
        <f t="shared" si="14"/>
        <v>0</v>
      </c>
      <c r="U34" s="38">
        <f t="shared" si="5"/>
        <v>0</v>
      </c>
      <c r="V34" s="3">
        <f t="shared" si="6"/>
        <v>0</v>
      </c>
      <c r="W34" s="3">
        <f t="shared" si="7"/>
        <v>0</v>
      </c>
      <c r="X34" s="3">
        <f t="shared" si="55"/>
        <v>56372610.939682268</v>
      </c>
      <c r="Y34" s="3">
        <f t="shared" si="56"/>
        <v>28186305.469841134</v>
      </c>
      <c r="Z34" s="3">
        <f t="shared" si="51"/>
        <v>82906305.469841138</v>
      </c>
      <c r="AA34" s="3">
        <f t="shared" si="52"/>
        <v>2161667.9646325861</v>
      </c>
      <c r="AB34" s="3">
        <f t="shared" si="53"/>
        <v>1127452.2187936453</v>
      </c>
      <c r="AC34" s="3">
        <f t="shared" si="54"/>
        <v>563301.4646570055</v>
      </c>
    </row>
    <row r="35" spans="1:29" x14ac:dyDescent="0.55000000000000004">
      <c r="A35" s="33"/>
      <c r="E35">
        <v>33</v>
      </c>
      <c r="F35">
        <f t="shared" si="39"/>
        <v>97.5</v>
      </c>
      <c r="G35" s="15">
        <f t="shared" ref="G35:G52" si="57">IF(F35&lt;$C$10,IF(F35&lt;$C$9,$C$8*$C$4*$C$3,$C$8*$C$4*$C$3*(1-$C$19)),IF(F35&lt;$C$9,$C$8*$C$4*$C$23,$C$8*$C$4*$C$23*(1-$C$19)))</f>
        <v>0</v>
      </c>
      <c r="H35" s="14">
        <f t="shared" si="40"/>
        <v>0</v>
      </c>
      <c r="I35" s="14">
        <f t="shared" si="9"/>
        <v>1.1006825604917184E-2</v>
      </c>
      <c r="J35" s="14">
        <f t="shared" si="41"/>
        <v>0</v>
      </c>
      <c r="K35" s="14" t="str">
        <f t="shared" si="42"/>
        <v>Eliminated</v>
      </c>
      <c r="L35" s="14">
        <f t="shared" si="43"/>
        <v>0</v>
      </c>
      <c r="M35" s="14">
        <f t="shared" si="44"/>
        <v>0.9889931743803908</v>
      </c>
      <c r="N35" s="3">
        <f t="shared" si="45"/>
        <v>0</v>
      </c>
      <c r="O35" s="3">
        <f t="shared" si="46"/>
        <v>0</v>
      </c>
      <c r="P35" s="38">
        <f t="shared" si="11"/>
        <v>0</v>
      </c>
      <c r="Q35" s="38">
        <f t="shared" si="47"/>
        <v>0</v>
      </c>
      <c r="R35" s="38">
        <f t="shared" si="48"/>
        <v>1710000</v>
      </c>
      <c r="S35" s="38">
        <f t="shared" si="13"/>
        <v>0</v>
      </c>
      <c r="T35" s="39">
        <f t="shared" si="14"/>
        <v>0</v>
      </c>
      <c r="U35" s="38">
        <f t="shared" ref="U35:U52" si="58">O35*$C$14</f>
        <v>0</v>
      </c>
      <c r="V35" s="3">
        <f t="shared" ref="V35:V52" si="59">IF(U35&gt;($C$6*1000000*$C$15),U35-($C$6*1000000*$C$15),0)</f>
        <v>0</v>
      </c>
      <c r="W35" s="3">
        <f t="shared" ref="W35:W52" si="60">((U35-V35)*$C$16)+(V35*$C$17)</f>
        <v>0</v>
      </c>
      <c r="X35" s="3">
        <f t="shared" si="55"/>
        <v>56372610.939682268</v>
      </c>
      <c r="Y35" s="3">
        <f t="shared" si="56"/>
        <v>28186305.469841134</v>
      </c>
      <c r="Z35" s="3">
        <f t="shared" si="51"/>
        <v>84616305.469841138</v>
      </c>
      <c r="AA35" s="3">
        <f t="shared" si="52"/>
        <v>2161667.9646325861</v>
      </c>
      <c r="AB35" s="3">
        <f t="shared" si="53"/>
        <v>1127452.2187936453</v>
      </c>
      <c r="AC35" s="3">
        <f t="shared" si="54"/>
        <v>563301.4646570055</v>
      </c>
    </row>
    <row r="36" spans="1:29" x14ac:dyDescent="0.55000000000000004">
      <c r="A36" s="33"/>
      <c r="E36">
        <v>34</v>
      </c>
      <c r="F36">
        <f t="shared" si="39"/>
        <v>100.5</v>
      </c>
      <c r="G36" s="15">
        <f t="shared" si="57"/>
        <v>0</v>
      </c>
      <c r="H36" s="14">
        <f t="shared" si="40"/>
        <v>0</v>
      </c>
      <c r="I36" s="14">
        <f t="shared" ref="I36:I52" si="61">IF(AND(F35&gt;$C$10,F35&lt;$C$12),(I35-H35)*((1-J35+(L35*$C$20))^$C$23),(I35-H35)*((1-J35+(L35*$C$20))^$C$3))</f>
        <v>1.1006825604917184E-2</v>
      </c>
      <c r="J36" s="14">
        <f t="shared" si="41"/>
        <v>0</v>
      </c>
      <c r="K36" s="14" t="str">
        <f t="shared" si="42"/>
        <v>Eliminated</v>
      </c>
      <c r="L36" s="14">
        <f t="shared" si="43"/>
        <v>0</v>
      </c>
      <c r="M36" s="14">
        <f t="shared" si="44"/>
        <v>0.9889931743803908</v>
      </c>
      <c r="N36" s="3">
        <f t="shared" si="45"/>
        <v>0</v>
      </c>
      <c r="O36" s="3">
        <f t="shared" si="46"/>
        <v>0</v>
      </c>
      <c r="P36" s="38">
        <f t="shared" si="11"/>
        <v>0</v>
      </c>
      <c r="Q36" s="38">
        <f t="shared" si="47"/>
        <v>0</v>
      </c>
      <c r="R36" s="38">
        <f t="shared" si="48"/>
        <v>1710000</v>
      </c>
      <c r="S36" s="38">
        <f t="shared" si="13"/>
        <v>0</v>
      </c>
      <c r="T36" s="39">
        <f t="shared" si="14"/>
        <v>0</v>
      </c>
      <c r="U36" s="38">
        <f t="shared" si="58"/>
        <v>0</v>
      </c>
      <c r="V36" s="3">
        <f t="shared" si="59"/>
        <v>0</v>
      </c>
      <c r="W36" s="3">
        <f t="shared" si="60"/>
        <v>0</v>
      </c>
      <c r="X36" s="3">
        <f t="shared" si="55"/>
        <v>56372610.939682268</v>
      </c>
      <c r="Y36" s="3">
        <f t="shared" si="56"/>
        <v>28186305.469841134</v>
      </c>
      <c r="Z36" s="3">
        <f t="shared" si="51"/>
        <v>86326305.469841138</v>
      </c>
      <c r="AA36" s="3">
        <f t="shared" si="52"/>
        <v>2161667.9646325861</v>
      </c>
      <c r="AB36" s="3">
        <f t="shared" si="53"/>
        <v>1127452.2187936453</v>
      </c>
      <c r="AC36" s="3">
        <f t="shared" si="54"/>
        <v>563301.4646570055</v>
      </c>
    </row>
    <row r="37" spans="1:29" x14ac:dyDescent="0.55000000000000004">
      <c r="A37" s="33"/>
      <c r="E37">
        <v>35</v>
      </c>
      <c r="F37">
        <f t="shared" si="39"/>
        <v>103.5</v>
      </c>
      <c r="G37" s="15">
        <f t="shared" si="57"/>
        <v>0</v>
      </c>
      <c r="H37" s="14">
        <f t="shared" si="40"/>
        <v>0</v>
      </c>
      <c r="I37" s="14">
        <f t="shared" si="61"/>
        <v>1.1006825604917184E-2</v>
      </c>
      <c r="J37" s="14">
        <f t="shared" si="41"/>
        <v>0</v>
      </c>
      <c r="K37" s="14" t="str">
        <f t="shared" si="42"/>
        <v>Eliminated</v>
      </c>
      <c r="L37" s="14">
        <f t="shared" si="43"/>
        <v>0</v>
      </c>
      <c r="M37" s="14">
        <f t="shared" si="44"/>
        <v>0.9889931743803908</v>
      </c>
      <c r="N37" s="3">
        <f t="shared" si="45"/>
        <v>0</v>
      </c>
      <c r="O37" s="3">
        <f t="shared" si="46"/>
        <v>0</v>
      </c>
      <c r="P37" s="38">
        <f t="shared" si="11"/>
        <v>0</v>
      </c>
      <c r="Q37" s="38">
        <f t="shared" si="47"/>
        <v>0</v>
      </c>
      <c r="R37" s="38">
        <f t="shared" si="48"/>
        <v>1710000</v>
      </c>
      <c r="S37" s="38">
        <f t="shared" si="13"/>
        <v>0</v>
      </c>
      <c r="T37" s="39">
        <f t="shared" si="14"/>
        <v>0</v>
      </c>
      <c r="U37" s="38">
        <f t="shared" si="58"/>
        <v>0</v>
      </c>
      <c r="V37" s="3">
        <f t="shared" si="59"/>
        <v>0</v>
      </c>
      <c r="W37" s="3">
        <f t="shared" si="60"/>
        <v>0</v>
      </c>
      <c r="X37" s="3">
        <f t="shared" ref="X37:X52" si="62">N37+X36</f>
        <v>56372610.939682268</v>
      </c>
      <c r="Y37" s="3">
        <f t="shared" ref="Y37:Y52" si="63">O37+Y36</f>
        <v>28186305.469841134</v>
      </c>
      <c r="Z37" s="3">
        <f t="shared" si="51"/>
        <v>88036305.469841138</v>
      </c>
      <c r="AA37" s="3">
        <f t="shared" si="52"/>
        <v>2161667.9646325861</v>
      </c>
      <c r="AB37" s="3">
        <f t="shared" si="53"/>
        <v>1127452.2187936453</v>
      </c>
      <c r="AC37" s="3">
        <f t="shared" si="54"/>
        <v>563301.4646570055</v>
      </c>
    </row>
    <row r="38" spans="1:29" x14ac:dyDescent="0.55000000000000004">
      <c r="A38" s="33"/>
      <c r="E38">
        <v>36</v>
      </c>
      <c r="F38">
        <f t="shared" si="39"/>
        <v>106.5</v>
      </c>
      <c r="G38" s="15">
        <f t="shared" si="57"/>
        <v>0</v>
      </c>
      <c r="H38" s="14">
        <f t="shared" si="40"/>
        <v>0</v>
      </c>
      <c r="I38" s="14">
        <f t="shared" si="61"/>
        <v>1.1006825604917184E-2</v>
      </c>
      <c r="J38" s="14">
        <f t="shared" si="41"/>
        <v>0</v>
      </c>
      <c r="K38" s="14" t="str">
        <f t="shared" si="42"/>
        <v>Eliminated</v>
      </c>
      <c r="L38" s="14">
        <f t="shared" si="43"/>
        <v>0</v>
      </c>
      <c r="M38" s="14">
        <f t="shared" si="44"/>
        <v>0.9889931743803908</v>
      </c>
      <c r="N38" s="3">
        <f t="shared" si="45"/>
        <v>0</v>
      </c>
      <c r="O38" s="3">
        <f t="shared" si="46"/>
        <v>0</v>
      </c>
      <c r="P38" s="38">
        <f t="shared" si="11"/>
        <v>0</v>
      </c>
      <c r="Q38" s="38">
        <f t="shared" si="47"/>
        <v>0</v>
      </c>
      <c r="R38" s="38">
        <f t="shared" si="48"/>
        <v>1710000</v>
      </c>
      <c r="S38" s="38">
        <f t="shared" si="13"/>
        <v>0</v>
      </c>
      <c r="T38" s="39">
        <f t="shared" si="14"/>
        <v>0</v>
      </c>
      <c r="U38" s="38">
        <f t="shared" si="58"/>
        <v>0</v>
      </c>
      <c r="V38" s="3">
        <f t="shared" si="59"/>
        <v>0</v>
      </c>
      <c r="W38" s="3">
        <f t="shared" si="60"/>
        <v>0</v>
      </c>
      <c r="X38" s="3">
        <f t="shared" si="62"/>
        <v>56372610.939682268</v>
      </c>
      <c r="Y38" s="3">
        <f t="shared" si="63"/>
        <v>28186305.469841134</v>
      </c>
      <c r="Z38" s="3">
        <f t="shared" si="51"/>
        <v>89746305.469841138</v>
      </c>
      <c r="AA38" s="3">
        <f t="shared" si="52"/>
        <v>2161667.9646325861</v>
      </c>
      <c r="AB38" s="3">
        <f t="shared" si="53"/>
        <v>1127452.2187936453</v>
      </c>
      <c r="AC38" s="3">
        <f t="shared" si="54"/>
        <v>563301.4646570055</v>
      </c>
    </row>
    <row r="39" spans="1:29" x14ac:dyDescent="0.55000000000000004">
      <c r="A39" s="33"/>
      <c r="E39">
        <v>37</v>
      </c>
      <c r="F39">
        <f t="shared" si="39"/>
        <v>109.5</v>
      </c>
      <c r="G39" s="15">
        <f t="shared" si="57"/>
        <v>0</v>
      </c>
      <c r="H39" s="14">
        <f t="shared" si="40"/>
        <v>0</v>
      </c>
      <c r="I39" s="14">
        <f t="shared" si="61"/>
        <v>1.1006825604917184E-2</v>
      </c>
      <c r="J39" s="14">
        <f t="shared" si="41"/>
        <v>0</v>
      </c>
      <c r="K39" s="14" t="str">
        <f t="shared" si="42"/>
        <v>Eliminated</v>
      </c>
      <c r="L39" s="14">
        <f t="shared" si="43"/>
        <v>0</v>
      </c>
      <c r="M39" s="14">
        <f t="shared" si="44"/>
        <v>0.9889931743803908</v>
      </c>
      <c r="N39" s="3">
        <f t="shared" si="45"/>
        <v>0</v>
      </c>
      <c r="O39" s="3">
        <f t="shared" si="46"/>
        <v>0</v>
      </c>
      <c r="P39" s="38">
        <f t="shared" si="11"/>
        <v>0</v>
      </c>
      <c r="Q39" s="38">
        <f t="shared" si="47"/>
        <v>0</v>
      </c>
      <c r="R39" s="38">
        <f t="shared" si="48"/>
        <v>1710000</v>
      </c>
      <c r="S39" s="38">
        <f t="shared" si="13"/>
        <v>0</v>
      </c>
      <c r="T39" s="39">
        <f t="shared" si="14"/>
        <v>0</v>
      </c>
      <c r="U39" s="38">
        <f t="shared" si="58"/>
        <v>0</v>
      </c>
      <c r="V39" s="3">
        <f t="shared" si="59"/>
        <v>0</v>
      </c>
      <c r="W39" s="3">
        <f t="shared" si="60"/>
        <v>0</v>
      </c>
      <c r="X39" s="3">
        <f t="shared" si="62"/>
        <v>56372610.939682268</v>
      </c>
      <c r="Y39" s="3">
        <f t="shared" si="63"/>
        <v>28186305.469841134</v>
      </c>
      <c r="Z39" s="3">
        <f t="shared" si="51"/>
        <v>91456305.469841138</v>
      </c>
      <c r="AA39" s="3">
        <f t="shared" si="52"/>
        <v>2161667.9646325861</v>
      </c>
      <c r="AB39" s="3">
        <f t="shared" si="53"/>
        <v>1127452.2187936453</v>
      </c>
      <c r="AC39" s="3">
        <f t="shared" si="54"/>
        <v>563301.4646570055</v>
      </c>
    </row>
    <row r="40" spans="1:29" x14ac:dyDescent="0.55000000000000004">
      <c r="A40" s="34"/>
      <c r="E40">
        <v>38</v>
      </c>
      <c r="F40">
        <f t="shared" si="39"/>
        <v>112.5</v>
      </c>
      <c r="G40" s="15">
        <f t="shared" si="57"/>
        <v>0</v>
      </c>
      <c r="H40" s="14">
        <f t="shared" si="40"/>
        <v>0</v>
      </c>
      <c r="I40" s="14">
        <f t="shared" si="61"/>
        <v>1.1006825604917184E-2</v>
      </c>
      <c r="J40" s="14">
        <f t="shared" si="41"/>
        <v>0</v>
      </c>
      <c r="K40" s="14" t="str">
        <f t="shared" si="42"/>
        <v>Eliminated</v>
      </c>
      <c r="L40" s="14">
        <f t="shared" si="43"/>
        <v>0</v>
      </c>
      <c r="M40" s="14">
        <f t="shared" si="44"/>
        <v>0.9889931743803908</v>
      </c>
      <c r="N40" s="3">
        <f t="shared" si="45"/>
        <v>0</v>
      </c>
      <c r="O40" s="3">
        <f t="shared" si="46"/>
        <v>0</v>
      </c>
      <c r="P40" s="38">
        <f t="shared" si="11"/>
        <v>0</v>
      </c>
      <c r="Q40" s="38">
        <f t="shared" si="47"/>
        <v>0</v>
      </c>
      <c r="R40" s="38">
        <f t="shared" si="48"/>
        <v>1710000</v>
      </c>
      <c r="S40" s="38">
        <f t="shared" si="13"/>
        <v>0</v>
      </c>
      <c r="T40" s="39">
        <f t="shared" si="14"/>
        <v>0</v>
      </c>
      <c r="U40" s="38">
        <f t="shared" si="58"/>
        <v>0</v>
      </c>
      <c r="V40" s="3">
        <f t="shared" si="59"/>
        <v>0</v>
      </c>
      <c r="W40" s="3">
        <f t="shared" si="60"/>
        <v>0</v>
      </c>
      <c r="X40" s="3">
        <f t="shared" si="62"/>
        <v>56372610.939682268</v>
      </c>
      <c r="Y40" s="3">
        <f t="shared" si="63"/>
        <v>28186305.469841134</v>
      </c>
      <c r="Z40" s="3">
        <f t="shared" si="51"/>
        <v>93166305.469841138</v>
      </c>
      <c r="AA40" s="3">
        <f t="shared" si="52"/>
        <v>2161667.9646325861</v>
      </c>
      <c r="AB40" s="3">
        <f t="shared" si="53"/>
        <v>1127452.2187936453</v>
      </c>
      <c r="AC40" s="3">
        <f t="shared" si="54"/>
        <v>563301.4646570055</v>
      </c>
    </row>
    <row r="41" spans="1:29" x14ac:dyDescent="0.55000000000000004">
      <c r="A41" s="33"/>
      <c r="E41">
        <v>39</v>
      </c>
      <c r="F41">
        <f t="shared" si="39"/>
        <v>115.5</v>
      </c>
      <c r="G41" s="15">
        <f t="shared" si="57"/>
        <v>0</v>
      </c>
      <c r="H41" s="14">
        <f t="shared" si="40"/>
        <v>0</v>
      </c>
      <c r="I41" s="14">
        <f t="shared" si="61"/>
        <v>1.1006825604917184E-2</v>
      </c>
      <c r="J41" s="14">
        <f t="shared" si="41"/>
        <v>0</v>
      </c>
      <c r="K41" s="14" t="str">
        <f t="shared" si="42"/>
        <v>Eliminated</v>
      </c>
      <c r="L41" s="14">
        <f t="shared" si="43"/>
        <v>0</v>
      </c>
      <c r="M41" s="14">
        <f t="shared" si="44"/>
        <v>0.9889931743803908</v>
      </c>
      <c r="N41" s="3">
        <f t="shared" si="45"/>
        <v>0</v>
      </c>
      <c r="O41" s="3">
        <f t="shared" si="46"/>
        <v>0</v>
      </c>
      <c r="P41" s="38">
        <f t="shared" si="11"/>
        <v>0</v>
      </c>
      <c r="Q41" s="38">
        <f t="shared" si="47"/>
        <v>0</v>
      </c>
      <c r="R41" s="38">
        <f t="shared" si="48"/>
        <v>1710000</v>
      </c>
      <c r="S41" s="38">
        <f t="shared" si="13"/>
        <v>0</v>
      </c>
      <c r="T41" s="39">
        <f t="shared" si="14"/>
        <v>0</v>
      </c>
      <c r="U41" s="38">
        <f t="shared" si="58"/>
        <v>0</v>
      </c>
      <c r="V41" s="3">
        <f t="shared" si="59"/>
        <v>0</v>
      </c>
      <c r="W41" s="3">
        <f t="shared" si="60"/>
        <v>0</v>
      </c>
      <c r="X41" s="3">
        <f t="shared" si="62"/>
        <v>56372610.939682268</v>
      </c>
      <c r="Y41" s="3">
        <f t="shared" si="63"/>
        <v>28186305.469841134</v>
      </c>
      <c r="Z41" s="3">
        <f t="shared" si="51"/>
        <v>94876305.469841138</v>
      </c>
      <c r="AA41" s="3">
        <f t="shared" si="52"/>
        <v>2161667.9646325861</v>
      </c>
      <c r="AB41" s="3">
        <f t="shared" si="53"/>
        <v>1127452.2187936453</v>
      </c>
      <c r="AC41" s="3">
        <f t="shared" si="54"/>
        <v>563301.4646570055</v>
      </c>
    </row>
    <row r="42" spans="1:29" x14ac:dyDescent="0.55000000000000004">
      <c r="A42" s="33"/>
      <c r="E42">
        <v>40</v>
      </c>
      <c r="F42">
        <f t="shared" si="39"/>
        <v>118.5</v>
      </c>
      <c r="G42" s="15">
        <f t="shared" si="57"/>
        <v>0</v>
      </c>
      <c r="H42" s="14">
        <f t="shared" si="40"/>
        <v>0</v>
      </c>
      <c r="I42" s="14">
        <f t="shared" si="61"/>
        <v>1.1006825604917184E-2</v>
      </c>
      <c r="J42" s="14">
        <f t="shared" si="41"/>
        <v>0</v>
      </c>
      <c r="K42" s="14" t="str">
        <f t="shared" si="42"/>
        <v>Eliminated</v>
      </c>
      <c r="L42" s="14">
        <f t="shared" si="43"/>
        <v>0</v>
      </c>
      <c r="M42" s="14">
        <f t="shared" si="44"/>
        <v>0.9889931743803908</v>
      </c>
      <c r="N42" s="3">
        <f t="shared" si="45"/>
        <v>0</v>
      </c>
      <c r="O42" s="3">
        <f t="shared" si="46"/>
        <v>0</v>
      </c>
      <c r="P42" s="38">
        <f t="shared" si="11"/>
        <v>0</v>
      </c>
      <c r="Q42" s="38">
        <f t="shared" si="47"/>
        <v>0</v>
      </c>
      <c r="R42" s="38">
        <f t="shared" si="48"/>
        <v>1710000</v>
      </c>
      <c r="S42" s="38">
        <f t="shared" si="13"/>
        <v>0</v>
      </c>
      <c r="T42" s="39">
        <f t="shared" si="14"/>
        <v>0</v>
      </c>
      <c r="U42" s="38">
        <f t="shared" si="58"/>
        <v>0</v>
      </c>
      <c r="V42" s="3">
        <f t="shared" si="59"/>
        <v>0</v>
      </c>
      <c r="W42" s="3">
        <f t="shared" si="60"/>
        <v>0</v>
      </c>
      <c r="X42" s="3">
        <f t="shared" si="62"/>
        <v>56372610.939682268</v>
      </c>
      <c r="Y42" s="3">
        <f t="shared" si="63"/>
        <v>28186305.469841134</v>
      </c>
      <c r="Z42" s="3">
        <f t="shared" si="51"/>
        <v>96586305.469841138</v>
      </c>
      <c r="AA42" s="3">
        <f t="shared" si="52"/>
        <v>2161667.9646325861</v>
      </c>
      <c r="AB42" s="3">
        <f t="shared" si="53"/>
        <v>1127452.2187936453</v>
      </c>
      <c r="AC42" s="3">
        <f t="shared" si="54"/>
        <v>563301.4646570055</v>
      </c>
    </row>
    <row r="43" spans="1:29" x14ac:dyDescent="0.55000000000000004">
      <c r="A43" s="33"/>
      <c r="E43">
        <v>41</v>
      </c>
      <c r="F43">
        <f t="shared" si="39"/>
        <v>121.5</v>
      </c>
      <c r="G43" s="15">
        <f t="shared" si="57"/>
        <v>0</v>
      </c>
      <c r="H43" s="14">
        <f t="shared" si="40"/>
        <v>0</v>
      </c>
      <c r="I43" s="14">
        <f t="shared" si="61"/>
        <v>1.1006825604917184E-2</v>
      </c>
      <c r="J43" s="14">
        <f t="shared" si="41"/>
        <v>0</v>
      </c>
      <c r="K43" s="14" t="str">
        <f t="shared" si="42"/>
        <v>Eliminated</v>
      </c>
      <c r="L43" s="14">
        <f t="shared" si="43"/>
        <v>0</v>
      </c>
      <c r="M43" s="14">
        <f t="shared" si="44"/>
        <v>0.9889931743803908</v>
      </c>
      <c r="N43" s="3">
        <f t="shared" si="45"/>
        <v>0</v>
      </c>
      <c r="O43" s="3">
        <f t="shared" si="46"/>
        <v>0</v>
      </c>
      <c r="P43" s="38">
        <f t="shared" si="11"/>
        <v>0</v>
      </c>
      <c r="Q43" s="38">
        <f t="shared" si="47"/>
        <v>0</v>
      </c>
      <c r="R43" s="38">
        <f t="shared" si="48"/>
        <v>1710000</v>
      </c>
      <c r="S43" s="38">
        <f t="shared" si="13"/>
        <v>0</v>
      </c>
      <c r="T43" s="39">
        <f t="shared" si="14"/>
        <v>0</v>
      </c>
      <c r="U43" s="38">
        <f t="shared" si="58"/>
        <v>0</v>
      </c>
      <c r="V43" s="3">
        <f t="shared" si="59"/>
        <v>0</v>
      </c>
      <c r="W43" s="3">
        <f t="shared" si="60"/>
        <v>0</v>
      </c>
      <c r="X43" s="3">
        <f t="shared" si="62"/>
        <v>56372610.939682268</v>
      </c>
      <c r="Y43" s="3">
        <f t="shared" si="63"/>
        <v>28186305.469841134</v>
      </c>
      <c r="Z43" s="3">
        <f t="shared" si="51"/>
        <v>98296305.469841138</v>
      </c>
      <c r="AA43" s="3">
        <f t="shared" si="52"/>
        <v>2161667.9646325861</v>
      </c>
      <c r="AB43" s="3">
        <f t="shared" si="53"/>
        <v>1127452.2187936453</v>
      </c>
      <c r="AC43" s="3">
        <f t="shared" si="54"/>
        <v>563301.4646570055</v>
      </c>
    </row>
    <row r="44" spans="1:29" x14ac:dyDescent="0.55000000000000004">
      <c r="A44" s="33"/>
      <c r="E44">
        <v>42</v>
      </c>
      <c r="F44">
        <f t="shared" si="39"/>
        <v>124.5</v>
      </c>
      <c r="G44" s="15">
        <f t="shared" si="57"/>
        <v>0</v>
      </c>
      <c r="H44" s="14">
        <f t="shared" si="40"/>
        <v>0</v>
      </c>
      <c r="I44" s="14">
        <f t="shared" si="61"/>
        <v>1.1006825604917184E-2</v>
      </c>
      <c r="J44" s="14">
        <f t="shared" si="41"/>
        <v>0</v>
      </c>
      <c r="K44" s="14" t="str">
        <f t="shared" si="42"/>
        <v>Eliminated</v>
      </c>
      <c r="L44" s="14">
        <f t="shared" si="43"/>
        <v>0</v>
      </c>
      <c r="M44" s="14">
        <f t="shared" si="44"/>
        <v>0.9889931743803908</v>
      </c>
      <c r="N44" s="3">
        <f t="shared" si="45"/>
        <v>0</v>
      </c>
      <c r="O44" s="3">
        <f t="shared" si="46"/>
        <v>0</v>
      </c>
      <c r="P44" s="38">
        <f t="shared" si="11"/>
        <v>0</v>
      </c>
      <c r="Q44" s="38">
        <f t="shared" si="47"/>
        <v>0</v>
      </c>
      <c r="R44" s="38">
        <f t="shared" si="48"/>
        <v>1710000</v>
      </c>
      <c r="S44" s="38">
        <f t="shared" si="13"/>
        <v>0</v>
      </c>
      <c r="T44" s="39">
        <f t="shared" si="14"/>
        <v>0</v>
      </c>
      <c r="U44" s="38">
        <f t="shared" si="58"/>
        <v>0</v>
      </c>
      <c r="V44" s="3">
        <f t="shared" si="59"/>
        <v>0</v>
      </c>
      <c r="W44" s="3">
        <f t="shared" si="60"/>
        <v>0</v>
      </c>
      <c r="X44" s="3">
        <f t="shared" si="62"/>
        <v>56372610.939682268</v>
      </c>
      <c r="Y44" s="3">
        <f t="shared" si="63"/>
        <v>28186305.469841134</v>
      </c>
      <c r="Z44" s="3">
        <f t="shared" si="51"/>
        <v>100006305.46984114</v>
      </c>
      <c r="AA44" s="3">
        <f t="shared" si="52"/>
        <v>2161667.9646325861</v>
      </c>
      <c r="AB44" s="3">
        <f t="shared" si="53"/>
        <v>1127452.2187936453</v>
      </c>
      <c r="AC44" s="3">
        <f t="shared" si="54"/>
        <v>563301.4646570055</v>
      </c>
    </row>
    <row r="45" spans="1:29" x14ac:dyDescent="0.55000000000000004">
      <c r="A45" s="33"/>
      <c r="E45">
        <v>43</v>
      </c>
      <c r="F45">
        <f t="shared" si="39"/>
        <v>127.5</v>
      </c>
      <c r="G45" s="15">
        <f t="shared" si="57"/>
        <v>0</v>
      </c>
      <c r="H45" s="14">
        <f t="shared" si="40"/>
        <v>0</v>
      </c>
      <c r="I45" s="14">
        <f t="shared" si="61"/>
        <v>1.1006825604917184E-2</v>
      </c>
      <c r="J45" s="14">
        <f t="shared" si="41"/>
        <v>0</v>
      </c>
      <c r="K45" s="14" t="str">
        <f t="shared" si="42"/>
        <v>Eliminated</v>
      </c>
      <c r="L45" s="14">
        <f t="shared" si="43"/>
        <v>0</v>
      </c>
      <c r="M45" s="14">
        <f t="shared" si="44"/>
        <v>0.9889931743803908</v>
      </c>
      <c r="N45" s="3">
        <f t="shared" si="45"/>
        <v>0</v>
      </c>
      <c r="O45" s="3">
        <f t="shared" si="46"/>
        <v>0</v>
      </c>
      <c r="P45" s="38">
        <f t="shared" si="11"/>
        <v>0</v>
      </c>
      <c r="Q45" s="38">
        <f t="shared" si="47"/>
        <v>0</v>
      </c>
      <c r="R45" s="38">
        <f t="shared" si="48"/>
        <v>1710000</v>
      </c>
      <c r="S45" s="38">
        <f t="shared" si="13"/>
        <v>0</v>
      </c>
      <c r="T45" s="39">
        <f t="shared" si="14"/>
        <v>0</v>
      </c>
      <c r="U45" s="38">
        <f t="shared" si="58"/>
        <v>0</v>
      </c>
      <c r="V45" s="3">
        <f t="shared" si="59"/>
        <v>0</v>
      </c>
      <c r="W45" s="3">
        <f t="shared" si="60"/>
        <v>0</v>
      </c>
      <c r="X45" s="3">
        <f t="shared" si="62"/>
        <v>56372610.939682268</v>
      </c>
      <c r="Y45" s="3">
        <f t="shared" si="63"/>
        <v>28186305.469841134</v>
      </c>
      <c r="Z45" s="3">
        <f t="shared" si="51"/>
        <v>101716305.46984114</v>
      </c>
      <c r="AA45" s="3">
        <f t="shared" si="52"/>
        <v>2161667.9646325861</v>
      </c>
      <c r="AB45" s="3">
        <f t="shared" si="53"/>
        <v>1127452.2187936453</v>
      </c>
      <c r="AC45" s="3">
        <f t="shared" si="54"/>
        <v>563301.4646570055</v>
      </c>
    </row>
    <row r="46" spans="1:29" x14ac:dyDescent="0.55000000000000004">
      <c r="A46" s="33"/>
      <c r="E46">
        <v>44</v>
      </c>
      <c r="F46">
        <f t="shared" si="39"/>
        <v>130.5</v>
      </c>
      <c r="G46" s="15">
        <f t="shared" si="57"/>
        <v>0</v>
      </c>
      <c r="H46" s="14">
        <f t="shared" si="40"/>
        <v>0</v>
      </c>
      <c r="I46" s="14">
        <f t="shared" si="61"/>
        <v>1.1006825604917184E-2</v>
      </c>
      <c r="J46" s="14">
        <f t="shared" si="41"/>
        <v>0</v>
      </c>
      <c r="K46" s="14" t="str">
        <f t="shared" si="42"/>
        <v>Eliminated</v>
      </c>
      <c r="L46" s="14">
        <f t="shared" si="43"/>
        <v>0</v>
      </c>
      <c r="M46" s="14">
        <f t="shared" si="44"/>
        <v>0.9889931743803908</v>
      </c>
      <c r="N46" s="3">
        <f t="shared" si="45"/>
        <v>0</v>
      </c>
      <c r="O46" s="3">
        <f t="shared" si="46"/>
        <v>0</v>
      </c>
      <c r="P46" s="38">
        <f t="shared" si="11"/>
        <v>0</v>
      </c>
      <c r="Q46" s="38">
        <f t="shared" si="47"/>
        <v>0</v>
      </c>
      <c r="R46" s="38">
        <f t="shared" si="48"/>
        <v>1710000</v>
      </c>
      <c r="S46" s="38">
        <f t="shared" si="13"/>
        <v>0</v>
      </c>
      <c r="T46" s="39">
        <f t="shared" si="14"/>
        <v>0</v>
      </c>
      <c r="U46" s="38">
        <f t="shared" si="58"/>
        <v>0</v>
      </c>
      <c r="V46" s="3">
        <f t="shared" si="59"/>
        <v>0</v>
      </c>
      <c r="W46" s="3">
        <f t="shared" si="60"/>
        <v>0</v>
      </c>
      <c r="X46" s="3">
        <f t="shared" si="62"/>
        <v>56372610.939682268</v>
      </c>
      <c r="Y46" s="3">
        <f t="shared" si="63"/>
        <v>28186305.469841134</v>
      </c>
      <c r="Z46" s="3">
        <f t="shared" si="51"/>
        <v>103426305.46984114</v>
      </c>
      <c r="AA46" s="3">
        <f t="shared" si="52"/>
        <v>2161667.9646325861</v>
      </c>
      <c r="AB46" s="3">
        <f t="shared" si="53"/>
        <v>1127452.2187936453</v>
      </c>
      <c r="AC46" s="3">
        <f t="shared" si="54"/>
        <v>563301.4646570055</v>
      </c>
    </row>
    <row r="47" spans="1:29" x14ac:dyDescent="0.55000000000000004">
      <c r="A47" s="33"/>
      <c r="E47">
        <v>45</v>
      </c>
      <c r="F47">
        <f t="shared" si="39"/>
        <v>133.5</v>
      </c>
      <c r="G47" s="15">
        <f t="shared" si="57"/>
        <v>0</v>
      </c>
      <c r="H47" s="14">
        <f t="shared" si="40"/>
        <v>0</v>
      </c>
      <c r="I47" s="14">
        <f t="shared" si="61"/>
        <v>1.1006825604917184E-2</v>
      </c>
      <c r="J47" s="14">
        <f t="shared" si="41"/>
        <v>0</v>
      </c>
      <c r="K47" s="14" t="str">
        <f t="shared" si="42"/>
        <v>Eliminated</v>
      </c>
      <c r="L47" s="14">
        <f t="shared" si="43"/>
        <v>0</v>
      </c>
      <c r="M47" s="14">
        <f t="shared" si="44"/>
        <v>0.9889931743803908</v>
      </c>
      <c r="N47" s="3">
        <f t="shared" si="45"/>
        <v>0</v>
      </c>
      <c r="O47" s="3">
        <f t="shared" si="46"/>
        <v>0</v>
      </c>
      <c r="P47" s="38">
        <f t="shared" si="11"/>
        <v>0</v>
      </c>
      <c r="Q47" s="38">
        <f t="shared" si="47"/>
        <v>0</v>
      </c>
      <c r="R47" s="38">
        <f t="shared" si="48"/>
        <v>1710000</v>
      </c>
      <c r="S47" s="38">
        <f t="shared" si="13"/>
        <v>0</v>
      </c>
      <c r="T47" s="39">
        <f t="shared" si="14"/>
        <v>0</v>
      </c>
      <c r="U47" s="38">
        <f t="shared" si="58"/>
        <v>0</v>
      </c>
      <c r="V47" s="3">
        <f t="shared" si="59"/>
        <v>0</v>
      </c>
      <c r="W47" s="3">
        <f t="shared" si="60"/>
        <v>0</v>
      </c>
      <c r="X47" s="3">
        <f t="shared" si="62"/>
        <v>56372610.939682268</v>
      </c>
      <c r="Y47" s="3">
        <f t="shared" si="63"/>
        <v>28186305.469841134</v>
      </c>
      <c r="Z47" s="3">
        <f t="shared" si="51"/>
        <v>105136305.46984114</v>
      </c>
      <c r="AA47" s="3">
        <f t="shared" si="52"/>
        <v>2161667.9646325861</v>
      </c>
      <c r="AB47" s="3">
        <f t="shared" si="53"/>
        <v>1127452.2187936453</v>
      </c>
      <c r="AC47" s="3">
        <f t="shared" si="54"/>
        <v>563301.4646570055</v>
      </c>
    </row>
    <row r="48" spans="1:29" x14ac:dyDescent="0.55000000000000004">
      <c r="A48" s="33"/>
      <c r="E48">
        <v>46</v>
      </c>
      <c r="F48">
        <f t="shared" si="39"/>
        <v>136.5</v>
      </c>
      <c r="G48" s="15">
        <f t="shared" si="57"/>
        <v>0</v>
      </c>
      <c r="H48" s="14">
        <f t="shared" si="40"/>
        <v>0</v>
      </c>
      <c r="I48" s="14">
        <f t="shared" si="61"/>
        <v>1.1006825604917184E-2</v>
      </c>
      <c r="J48" s="14">
        <f t="shared" si="41"/>
        <v>0</v>
      </c>
      <c r="K48" s="14" t="str">
        <f t="shared" si="42"/>
        <v>Eliminated</v>
      </c>
      <c r="L48" s="14">
        <f t="shared" si="43"/>
        <v>0</v>
      </c>
      <c r="M48" s="14">
        <f t="shared" si="44"/>
        <v>0.9889931743803908</v>
      </c>
      <c r="N48" s="3">
        <f t="shared" si="45"/>
        <v>0</v>
      </c>
      <c r="O48" s="3">
        <f t="shared" si="46"/>
        <v>0</v>
      </c>
      <c r="P48" s="38">
        <f t="shared" si="11"/>
        <v>0</v>
      </c>
      <c r="Q48" s="38">
        <f t="shared" si="47"/>
        <v>0</v>
      </c>
      <c r="R48" s="38">
        <f t="shared" si="48"/>
        <v>1710000</v>
      </c>
      <c r="S48" s="38">
        <f t="shared" si="13"/>
        <v>0</v>
      </c>
      <c r="T48" s="39">
        <f t="shared" si="14"/>
        <v>0</v>
      </c>
      <c r="U48" s="38">
        <f t="shared" si="58"/>
        <v>0</v>
      </c>
      <c r="V48" s="3">
        <f t="shared" si="59"/>
        <v>0</v>
      </c>
      <c r="W48" s="3">
        <f t="shared" si="60"/>
        <v>0</v>
      </c>
      <c r="X48" s="3">
        <f t="shared" si="62"/>
        <v>56372610.939682268</v>
      </c>
      <c r="Y48" s="3">
        <f t="shared" si="63"/>
        <v>28186305.469841134</v>
      </c>
      <c r="Z48" s="3">
        <f t="shared" si="51"/>
        <v>106846305.46984114</v>
      </c>
      <c r="AA48" s="3">
        <f t="shared" si="52"/>
        <v>2161667.9646325861</v>
      </c>
      <c r="AB48" s="3">
        <f t="shared" si="53"/>
        <v>1127452.2187936453</v>
      </c>
      <c r="AC48" s="3">
        <f t="shared" si="54"/>
        <v>563301.4646570055</v>
      </c>
    </row>
    <row r="49" spans="1:29" x14ac:dyDescent="0.55000000000000004">
      <c r="A49" s="33"/>
      <c r="E49">
        <v>47</v>
      </c>
      <c r="F49">
        <f t="shared" si="39"/>
        <v>139.5</v>
      </c>
      <c r="G49" s="15">
        <f t="shared" si="57"/>
        <v>0</v>
      </c>
      <c r="H49" s="14">
        <f t="shared" si="40"/>
        <v>0</v>
      </c>
      <c r="I49" s="14">
        <f t="shared" si="61"/>
        <v>1.1006825604917184E-2</v>
      </c>
      <c r="J49" s="14">
        <f t="shared" si="41"/>
        <v>0</v>
      </c>
      <c r="K49" s="14" t="str">
        <f t="shared" si="42"/>
        <v>Eliminated</v>
      </c>
      <c r="L49" s="14">
        <f t="shared" si="43"/>
        <v>0</v>
      </c>
      <c r="M49" s="14">
        <f t="shared" si="44"/>
        <v>0.9889931743803908</v>
      </c>
      <c r="N49" s="3">
        <f t="shared" si="45"/>
        <v>0</v>
      </c>
      <c r="O49" s="3">
        <f t="shared" si="46"/>
        <v>0</v>
      </c>
      <c r="P49" s="38">
        <f t="shared" si="11"/>
        <v>0</v>
      </c>
      <c r="Q49" s="38">
        <f t="shared" si="47"/>
        <v>0</v>
      </c>
      <c r="R49" s="38">
        <f t="shared" si="48"/>
        <v>1710000</v>
      </c>
      <c r="S49" s="38">
        <f t="shared" si="13"/>
        <v>0</v>
      </c>
      <c r="T49" s="39">
        <f t="shared" si="14"/>
        <v>0</v>
      </c>
      <c r="U49" s="38">
        <f t="shared" si="58"/>
        <v>0</v>
      </c>
      <c r="V49" s="3">
        <f t="shared" si="59"/>
        <v>0</v>
      </c>
      <c r="W49" s="3">
        <f t="shared" si="60"/>
        <v>0</v>
      </c>
      <c r="X49" s="3">
        <f t="shared" si="62"/>
        <v>56372610.939682268</v>
      </c>
      <c r="Y49" s="3">
        <f t="shared" si="63"/>
        <v>28186305.469841134</v>
      </c>
      <c r="Z49" s="3">
        <f t="shared" si="51"/>
        <v>108556305.46984114</v>
      </c>
      <c r="AA49" s="3">
        <f t="shared" si="52"/>
        <v>2161667.9646325861</v>
      </c>
      <c r="AB49" s="3">
        <f t="shared" si="53"/>
        <v>1127452.2187936453</v>
      </c>
      <c r="AC49" s="3">
        <f t="shared" si="54"/>
        <v>563301.4646570055</v>
      </c>
    </row>
    <row r="50" spans="1:29" x14ac:dyDescent="0.55000000000000004">
      <c r="A50" s="33"/>
      <c r="E50">
        <v>48</v>
      </c>
      <c r="F50">
        <f t="shared" si="39"/>
        <v>142.5</v>
      </c>
      <c r="G50" s="15">
        <f t="shared" si="57"/>
        <v>0</v>
      </c>
      <c r="H50" s="14">
        <f t="shared" si="40"/>
        <v>0</v>
      </c>
      <c r="I50" s="14">
        <f t="shared" si="61"/>
        <v>1.1006825604917184E-2</v>
      </c>
      <c r="J50" s="14">
        <f t="shared" si="41"/>
        <v>0</v>
      </c>
      <c r="K50" s="14" t="str">
        <f t="shared" si="42"/>
        <v>Eliminated</v>
      </c>
      <c r="L50" s="14">
        <f t="shared" si="43"/>
        <v>0</v>
      </c>
      <c r="M50" s="14">
        <f t="shared" si="44"/>
        <v>0.9889931743803908</v>
      </c>
      <c r="N50" s="3">
        <f t="shared" si="45"/>
        <v>0</v>
      </c>
      <c r="O50" s="3">
        <f t="shared" si="46"/>
        <v>0</v>
      </c>
      <c r="P50" s="38">
        <f t="shared" si="11"/>
        <v>0</v>
      </c>
      <c r="Q50" s="38">
        <f t="shared" si="47"/>
        <v>0</v>
      </c>
      <c r="R50" s="38">
        <f t="shared" si="48"/>
        <v>1710000</v>
      </c>
      <c r="S50" s="38">
        <f t="shared" si="13"/>
        <v>0</v>
      </c>
      <c r="T50" s="39">
        <f t="shared" si="14"/>
        <v>0</v>
      </c>
      <c r="U50" s="38">
        <f t="shared" si="58"/>
        <v>0</v>
      </c>
      <c r="V50" s="3">
        <f t="shared" si="59"/>
        <v>0</v>
      </c>
      <c r="W50" s="3">
        <f t="shared" si="60"/>
        <v>0</v>
      </c>
      <c r="X50" s="3">
        <f t="shared" si="62"/>
        <v>56372610.939682268</v>
      </c>
      <c r="Y50" s="3">
        <f t="shared" si="63"/>
        <v>28186305.469841134</v>
      </c>
      <c r="Z50" s="3">
        <f t="shared" si="51"/>
        <v>110266305.46984114</v>
      </c>
      <c r="AA50" s="3">
        <f t="shared" si="52"/>
        <v>2161667.9646325861</v>
      </c>
      <c r="AB50" s="3">
        <f t="shared" si="53"/>
        <v>1127452.2187936453</v>
      </c>
      <c r="AC50" s="3">
        <f t="shared" si="54"/>
        <v>563301.4646570055</v>
      </c>
    </row>
    <row r="51" spans="1:29" x14ac:dyDescent="0.55000000000000004">
      <c r="A51" s="33"/>
      <c r="E51">
        <v>49</v>
      </c>
      <c r="F51">
        <f t="shared" si="39"/>
        <v>145.5</v>
      </c>
      <c r="G51" s="15">
        <f t="shared" si="57"/>
        <v>0</v>
      </c>
      <c r="H51" s="14">
        <f t="shared" si="40"/>
        <v>0</v>
      </c>
      <c r="I51" s="14">
        <f t="shared" si="61"/>
        <v>1.1006825604917184E-2</v>
      </c>
      <c r="J51" s="14">
        <f t="shared" si="41"/>
        <v>0</v>
      </c>
      <c r="K51" s="14" t="str">
        <f t="shared" si="42"/>
        <v>Eliminated</v>
      </c>
      <c r="L51" s="14">
        <f t="shared" si="43"/>
        <v>0</v>
      </c>
      <c r="M51" s="14">
        <f t="shared" si="44"/>
        <v>0.9889931743803908</v>
      </c>
      <c r="N51" s="3">
        <f t="shared" si="45"/>
        <v>0</v>
      </c>
      <c r="O51" s="3">
        <f t="shared" si="46"/>
        <v>0</v>
      </c>
      <c r="P51" s="38">
        <f t="shared" si="11"/>
        <v>0</v>
      </c>
      <c r="Q51" s="38">
        <f t="shared" si="47"/>
        <v>0</v>
      </c>
      <c r="R51" s="38">
        <f t="shared" si="48"/>
        <v>1710000</v>
      </c>
      <c r="S51" s="38">
        <f t="shared" si="13"/>
        <v>0</v>
      </c>
      <c r="T51" s="39">
        <f t="shared" si="14"/>
        <v>0</v>
      </c>
      <c r="U51" s="38">
        <f t="shared" si="58"/>
        <v>0</v>
      </c>
      <c r="V51" s="3">
        <f t="shared" si="59"/>
        <v>0</v>
      </c>
      <c r="W51" s="3">
        <f t="shared" si="60"/>
        <v>0</v>
      </c>
      <c r="X51" s="3">
        <f t="shared" si="62"/>
        <v>56372610.939682268</v>
      </c>
      <c r="Y51" s="3">
        <f t="shared" si="63"/>
        <v>28186305.469841134</v>
      </c>
      <c r="Z51" s="3">
        <f t="shared" si="51"/>
        <v>111976305.46984114</v>
      </c>
      <c r="AA51" s="3">
        <f t="shared" si="52"/>
        <v>2161667.9646325861</v>
      </c>
      <c r="AB51" s="3">
        <f t="shared" si="53"/>
        <v>1127452.2187936453</v>
      </c>
      <c r="AC51" s="3">
        <f t="shared" si="54"/>
        <v>563301.4646570055</v>
      </c>
    </row>
    <row r="52" spans="1:29" x14ac:dyDescent="0.55000000000000004">
      <c r="A52" s="33"/>
      <c r="E52">
        <v>50</v>
      </c>
      <c r="F52">
        <f t="shared" si="39"/>
        <v>148.5</v>
      </c>
      <c r="G52" s="15">
        <f t="shared" si="57"/>
        <v>0</v>
      </c>
      <c r="H52" s="14">
        <f t="shared" si="40"/>
        <v>0</v>
      </c>
      <c r="I52" s="14">
        <f t="shared" si="61"/>
        <v>1.1006825604917184E-2</v>
      </c>
      <c r="J52" s="14">
        <f t="shared" si="41"/>
        <v>0</v>
      </c>
      <c r="K52" s="14" t="str">
        <f t="shared" si="42"/>
        <v>Eliminated</v>
      </c>
      <c r="L52" s="14">
        <f t="shared" si="43"/>
        <v>0</v>
      </c>
      <c r="M52" s="14">
        <f t="shared" si="44"/>
        <v>0.9889931743803908</v>
      </c>
      <c r="N52" s="3">
        <f t="shared" si="45"/>
        <v>0</v>
      </c>
      <c r="O52" s="3">
        <f t="shared" si="46"/>
        <v>0</v>
      </c>
      <c r="P52" s="38">
        <f t="shared" si="11"/>
        <v>0</v>
      </c>
      <c r="Q52" s="38">
        <f t="shared" si="47"/>
        <v>0</v>
      </c>
      <c r="R52" s="38">
        <f t="shared" si="48"/>
        <v>1710000</v>
      </c>
      <c r="S52" s="38">
        <f t="shared" si="13"/>
        <v>0</v>
      </c>
      <c r="T52" s="39">
        <f t="shared" si="14"/>
        <v>0</v>
      </c>
      <c r="U52" s="38">
        <f t="shared" si="58"/>
        <v>0</v>
      </c>
      <c r="V52" s="3">
        <f t="shared" si="59"/>
        <v>0</v>
      </c>
      <c r="W52" s="3">
        <f t="shared" si="60"/>
        <v>0</v>
      </c>
      <c r="X52" s="3">
        <f t="shared" si="62"/>
        <v>56372610.939682268</v>
      </c>
      <c r="Y52" s="3">
        <f t="shared" si="63"/>
        <v>28186305.469841134</v>
      </c>
      <c r="Z52" s="3">
        <f t="shared" si="51"/>
        <v>113686305.46984114</v>
      </c>
      <c r="AA52" s="3">
        <f t="shared" si="52"/>
        <v>2161667.9646325861</v>
      </c>
      <c r="AB52" s="3">
        <f t="shared" si="53"/>
        <v>1127452.2187936453</v>
      </c>
      <c r="AC52" s="3">
        <f t="shared" si="54"/>
        <v>563301.4646570055</v>
      </c>
    </row>
    <row r="53" spans="1:29" x14ac:dyDescent="0.55000000000000004">
      <c r="A53" s="33"/>
      <c r="E53" s="21" t="s">
        <v>26</v>
      </c>
      <c r="F53" s="21"/>
      <c r="G53" s="21"/>
      <c r="H53" s="21"/>
      <c r="I53" s="16">
        <f>I52</f>
        <v>1.1006825604917184E-2</v>
      </c>
      <c r="J53" s="16">
        <f>J52</f>
        <v>0</v>
      </c>
      <c r="K53" s="16" t="str">
        <f>K52</f>
        <v>Eliminated</v>
      </c>
      <c r="L53" s="16">
        <f>L52</f>
        <v>0</v>
      </c>
      <c r="M53" s="16">
        <f>M52</f>
        <v>0.9889931743803908</v>
      </c>
      <c r="N53" s="12">
        <f t="shared" ref="N53:S53" si="64">SUM(N3:N52)</f>
        <v>56372610.939682268</v>
      </c>
      <c r="O53" s="12">
        <f t="shared" si="64"/>
        <v>28186305.469841134</v>
      </c>
      <c r="P53" s="12">
        <f t="shared" si="64"/>
        <v>5637261.0939682266</v>
      </c>
      <c r="Q53" s="12">
        <f t="shared" si="64"/>
        <v>28186305.469841134</v>
      </c>
      <c r="R53" s="12">
        <f t="shared" si="64"/>
        <v>113686305.46984114</v>
      </c>
      <c r="S53" s="12">
        <f t="shared" si="64"/>
        <v>2161667.9646325861</v>
      </c>
      <c r="T53" s="12"/>
      <c r="U53" s="12">
        <f>SUM(U3:U52)</f>
        <v>1127452.2187936453</v>
      </c>
      <c r="V53" s="12">
        <f>SUM(V3:V52)</f>
        <v>1126036.7363275881</v>
      </c>
      <c r="W53" s="12">
        <f>SUM(W3:W52)</f>
        <v>563301.4646570055</v>
      </c>
      <c r="X53" s="12">
        <f t="shared" ref="X53:AB53" si="65">X52</f>
        <v>56372610.939682268</v>
      </c>
      <c r="Y53" s="12">
        <f t="shared" si="65"/>
        <v>28186305.469841134</v>
      </c>
      <c r="Z53" s="12">
        <f t="shared" si="65"/>
        <v>113686305.46984114</v>
      </c>
      <c r="AA53" s="12">
        <f t="shared" si="65"/>
        <v>2161667.9646325861</v>
      </c>
      <c r="AB53" s="12">
        <f t="shared" si="65"/>
        <v>1127452.2187936453</v>
      </c>
      <c r="AC53" s="12">
        <f>AC52</f>
        <v>563301.4646570055</v>
      </c>
    </row>
    <row r="54" spans="1:29" x14ac:dyDescent="0.55000000000000004">
      <c r="A54" s="33"/>
      <c r="G54" s="15"/>
      <c r="H54" s="14"/>
      <c r="I54" s="14"/>
      <c r="J54" s="14"/>
      <c r="K54" s="14"/>
      <c r="L54" s="14"/>
      <c r="M54" s="14"/>
      <c r="T54" s="2"/>
      <c r="V54" s="3">
        <f>U53/(U53-V53)</f>
        <v>796.51443647632152</v>
      </c>
    </row>
    <row r="55" spans="1:29" x14ac:dyDescent="0.55000000000000004">
      <c r="A55" s="33"/>
    </row>
    <row r="56" spans="1:29" x14ac:dyDescent="0.55000000000000004">
      <c r="A56" s="33"/>
    </row>
    <row r="57" spans="1:29" x14ac:dyDescent="0.55000000000000004">
      <c r="A57" s="33"/>
    </row>
    <row r="58" spans="1:29" x14ac:dyDescent="0.55000000000000004">
      <c r="A58" s="33"/>
      <c r="G58" s="15"/>
      <c r="H58" s="14"/>
      <c r="I58" s="14"/>
      <c r="J58" s="14"/>
      <c r="K58" s="14"/>
      <c r="L58" s="14"/>
      <c r="M58" s="14"/>
      <c r="T58" s="2"/>
    </row>
    <row r="59" spans="1:29" x14ac:dyDescent="0.55000000000000004">
      <c r="A59" s="33"/>
    </row>
    <row r="60" spans="1:29" x14ac:dyDescent="0.55000000000000004">
      <c r="A60" s="36" t="s">
        <v>37</v>
      </c>
    </row>
    <row r="61" spans="1:29" x14ac:dyDescent="0.55000000000000004">
      <c r="A61" s="33" t="s">
        <v>38</v>
      </c>
    </row>
    <row r="62" spans="1:29" x14ac:dyDescent="0.55000000000000004">
      <c r="A62" s="33" t="s">
        <v>39</v>
      </c>
    </row>
    <row r="63" spans="1:29" x14ac:dyDescent="0.55000000000000004">
      <c r="A63" s="33" t="s">
        <v>45</v>
      </c>
    </row>
    <row r="64" spans="1:29" x14ac:dyDescent="0.55000000000000004">
      <c r="A64" s="33" t="s">
        <v>44</v>
      </c>
    </row>
    <row r="65" spans="1:1" x14ac:dyDescent="0.55000000000000004">
      <c r="A65" s="33" t="s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CAB5F-6673-4698-B5DD-E371498AD61A}">
  <dimension ref="A1:AO65"/>
  <sheetViews>
    <sheetView topLeftCell="J1" zoomScale="83" zoomScaleNormal="83" workbookViewId="0">
      <selection activeCell="R6" sqref="R6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7" width="10.41796875" customWidth="1"/>
    <col min="8" max="10" width="12.9453125" customWidth="1"/>
    <col min="11" max="11" width="22.62890625" customWidth="1"/>
    <col min="12" max="12" width="15.05078125" customWidth="1"/>
    <col min="13" max="13" width="15.83984375" customWidth="1"/>
    <col min="14" max="14" width="12.1015625" style="3" customWidth="1"/>
    <col min="15" max="16" width="13.7890625" style="3" customWidth="1"/>
    <col min="17" max="17" width="13.3671875" style="3" customWidth="1"/>
    <col min="18" max="18" width="12.578125" style="3" customWidth="1"/>
    <col min="19" max="19" width="12.47265625" style="3" customWidth="1"/>
    <col min="20" max="20" width="14.3671875" style="3" customWidth="1"/>
    <col min="21" max="23" width="10.578125" style="3" customWidth="1"/>
    <col min="24" max="26" width="16.05078125" style="3" customWidth="1"/>
    <col min="27" max="29" width="15.83984375" style="3" customWidth="1"/>
  </cols>
  <sheetData>
    <row r="1" spans="1:41" x14ac:dyDescent="0.55000000000000004">
      <c r="A1" s="27" t="s">
        <v>51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41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30</v>
      </c>
      <c r="H2" s="4" t="s">
        <v>32</v>
      </c>
      <c r="I2" s="6" t="s">
        <v>36</v>
      </c>
      <c r="J2" s="6" t="s">
        <v>25</v>
      </c>
      <c r="K2" s="6" t="s">
        <v>41</v>
      </c>
      <c r="L2" s="6" t="s">
        <v>28</v>
      </c>
      <c r="M2" s="6" t="s">
        <v>40</v>
      </c>
      <c r="N2" s="5" t="s">
        <v>9</v>
      </c>
      <c r="O2" s="5" t="s">
        <v>10</v>
      </c>
      <c r="P2" s="37" t="s">
        <v>66</v>
      </c>
      <c r="Q2" s="37" t="s">
        <v>11</v>
      </c>
      <c r="R2" s="37" t="s">
        <v>17</v>
      </c>
      <c r="S2" s="37" t="s">
        <v>12</v>
      </c>
      <c r="T2" s="37" t="s">
        <v>16</v>
      </c>
      <c r="U2" s="37" t="s">
        <v>13</v>
      </c>
      <c r="V2" s="5" t="s">
        <v>19</v>
      </c>
      <c r="W2" s="5" t="s">
        <v>21</v>
      </c>
      <c r="X2" s="5" t="s">
        <v>14</v>
      </c>
      <c r="Y2" s="5" t="s">
        <v>23</v>
      </c>
      <c r="Z2" s="5" t="s">
        <v>43</v>
      </c>
      <c r="AA2" s="5" t="s">
        <v>15</v>
      </c>
      <c r="AB2" s="5" t="s">
        <v>24</v>
      </c>
      <c r="AC2" s="5" t="s">
        <v>22</v>
      </c>
      <c r="AH2"/>
      <c r="AI2"/>
      <c r="AJ2"/>
      <c r="AK2"/>
      <c r="AL2"/>
      <c r="AM2"/>
      <c r="AN2"/>
      <c r="AO2"/>
    </row>
    <row r="3" spans="1:41" x14ac:dyDescent="0.55000000000000004">
      <c r="A3" s="33" t="s">
        <v>2</v>
      </c>
      <c r="C3" s="7">
        <v>4</v>
      </c>
      <c r="E3">
        <v>1</v>
      </c>
      <c r="F3">
        <f>(E3-0.5)*$C$4</f>
        <v>1.5</v>
      </c>
      <c r="G3" s="15">
        <f t="shared" ref="G3:G34" si="0">IF(F3&lt;$C$10,IF(F3&lt;$C$9,$C$8*$C$4*$C$3,$C$8*$C$4*$C$3*(1-$C$19)),IF(F3&lt;$C$9,$C$8*$C$4*$C$23,$C$8*$C$4*$C$23*(1-$C$19)))</f>
        <v>60</v>
      </c>
      <c r="H3" s="14">
        <f>G3/$D$6</f>
        <v>1.0526315789473683E-6</v>
      </c>
      <c r="I3" s="14">
        <f>1-$H$3</f>
        <v>0.9999989473684211</v>
      </c>
      <c r="J3" s="14">
        <f>1-I3</f>
        <v>1.0526315789016749E-6</v>
      </c>
      <c r="K3" s="14" t="str">
        <f>IF(J3*$D$6&lt;0.1,"Eliminated",IF(J3*$D$6&lt;1,"Possibly eliminated",IF(J3*$D$6&lt;10,"Approaching elimination", "Epidemic ongoing")))</f>
        <v>Epidemic ongoing</v>
      </c>
      <c r="L3" s="14">
        <f t="shared" ref="L3:L10" si="1">J3*T3</f>
        <v>1.1368258543447119E-7</v>
      </c>
      <c r="M3" s="14">
        <v>0</v>
      </c>
      <c r="N3" s="3">
        <f t="shared" ref="N3:N10" si="2">J3*$D$6</f>
        <v>59.99999999739547</v>
      </c>
      <c r="O3" s="3">
        <f t="shared" ref="O3:O10" si="3">N3*(1-$C$5)</f>
        <v>29.999999998697735</v>
      </c>
      <c r="P3" s="38">
        <f>O3*$C$13</f>
        <v>5.999999999739547</v>
      </c>
      <c r="Q3" s="38">
        <f t="shared" ref="Q3:Q10" si="4">N3*$C$5</f>
        <v>29.999999998697735</v>
      </c>
      <c r="R3" s="38">
        <f>($D$6*$C$7*$C$4)+O3</f>
        <v>1710029.9999999986</v>
      </c>
      <c r="S3" s="38">
        <f>IF(($D$18*$C$4)&gt;P3,P3+((($D$18*$C$4)-P3)*(O3-P3)/R3),$D$18*$C$4)</f>
        <v>6.4799073697648586</v>
      </c>
      <c r="T3" s="39">
        <f>IF(N3&gt;0.1,S3/N3,0)</f>
        <v>0.10799845616743572</v>
      </c>
      <c r="U3" s="38">
        <f t="shared" ref="U3:U34" si="5">O3*$C$14</f>
        <v>1.1999999999479094</v>
      </c>
      <c r="V3" s="3">
        <f t="shared" ref="V3:V34" si="6">IF(U3&gt;($C$6*1000000*$C$15),U3-($C$6*1000000*$C$15),0)</f>
        <v>0</v>
      </c>
      <c r="W3" s="3">
        <f t="shared" ref="W3:W34" si="7">((U3-V3)*$C$16)+(V3*$C$17)</f>
        <v>0.23999999998958188</v>
      </c>
      <c r="X3" s="3">
        <f>N3</f>
        <v>59.99999999739547</v>
      </c>
      <c r="Y3" s="3">
        <f>O3</f>
        <v>29.999999998697735</v>
      </c>
      <c r="Z3" s="3">
        <f>R3</f>
        <v>1710029.9999999986</v>
      </c>
      <c r="AA3" s="3">
        <f>S3</f>
        <v>6.4799073697648586</v>
      </c>
      <c r="AB3" s="3">
        <f>U3</f>
        <v>1.1999999999479094</v>
      </c>
      <c r="AC3" s="3">
        <f>W3</f>
        <v>0.23999999998958188</v>
      </c>
    </row>
    <row r="4" spans="1:41" x14ac:dyDescent="0.55000000000000004">
      <c r="A4" s="33" t="s">
        <v>4</v>
      </c>
      <c r="C4" s="8">
        <v>3</v>
      </c>
      <c r="E4">
        <v>2</v>
      </c>
      <c r="F4">
        <f>(E4-0.5)*$C$4</f>
        <v>4.5</v>
      </c>
      <c r="G4" s="15">
        <f t="shared" si="0"/>
        <v>5.9999999999999982</v>
      </c>
      <c r="H4" s="14">
        <f t="shared" ref="H4:H10" si="8">G4/$D$6</f>
        <v>1.0526315789473681E-7</v>
      </c>
      <c r="I4" s="14">
        <f t="shared" ref="I4:I35" si="9">IF(AND(F3&gt;$C$10,F3&lt;$C$12),(I3-H3)*((1-J3+(L3*$C$20))^$C$23),(I3-H3)*((1-J3+(L3*$C$20))^$C$3))</f>
        <v>0.99999409348125545</v>
      </c>
      <c r="J4" s="14">
        <f>IF(K3="Eliminated",0,I3-I4)</f>
        <v>4.8538871656456095E-6</v>
      </c>
      <c r="K4" s="14" t="str">
        <f t="shared" ref="K4:K10" si="10">IF(J4*$D$6&lt;0.1,"Eliminated",IF(J4*$D$6&lt;1,"Possibly eliminated",IF(J4*$D$6&lt;10,"Approaching elimination", "Epidemic ongoing")))</f>
        <v>Epidemic ongoing</v>
      </c>
      <c r="L4" s="14">
        <f t="shared" si="1"/>
        <v>5.2418526169469545E-7</v>
      </c>
      <c r="M4" s="14">
        <f>M3+J3</f>
        <v>1.0526315789016749E-6</v>
      </c>
      <c r="N4" s="3">
        <f t="shared" si="2"/>
        <v>276.67156844179976</v>
      </c>
      <c r="O4" s="3">
        <f t="shared" si="3"/>
        <v>138.33578422089988</v>
      </c>
      <c r="P4" s="38">
        <f t="shared" ref="P4:P52" si="11">O4*$C$13</f>
        <v>27.667156844179978</v>
      </c>
      <c r="Q4" s="38">
        <f t="shared" si="4"/>
        <v>138.33578422089988</v>
      </c>
      <c r="R4" s="38">
        <f t="shared" ref="R4:R10" si="12">($D$6*$C$7*$C$4)+O4</f>
        <v>1710138.3357842208</v>
      </c>
      <c r="S4" s="38">
        <f t="shared" ref="S4:S52" si="13">IF(($D$18*$C$4)&gt;P4,P4+((($D$18*$C$4)-P4)*(O4-P4)/R4),$D$18*$C$4)</f>
        <v>29.878559916597645</v>
      </c>
      <c r="T4" s="39">
        <f t="shared" ref="T4:T52" si="14">IF(N4&gt;0.1,S4/N4,0)</f>
        <v>0.10799288154136032</v>
      </c>
      <c r="U4" s="38">
        <f t="shared" si="5"/>
        <v>5.5334313688359957</v>
      </c>
      <c r="V4" s="3">
        <f t="shared" si="6"/>
        <v>0</v>
      </c>
      <c r="W4" s="3">
        <f t="shared" si="7"/>
        <v>1.1066862737671992</v>
      </c>
      <c r="X4" s="3">
        <f t="shared" ref="X4:Y10" si="15">N4+X3</f>
        <v>336.67156843919525</v>
      </c>
      <c r="Y4" s="3">
        <f t="shared" si="15"/>
        <v>168.33578421959763</v>
      </c>
      <c r="Z4" s="3">
        <f>R4+Z3</f>
        <v>3420168.3357842192</v>
      </c>
      <c r="AA4" s="3">
        <f>AA3+S4</f>
        <v>36.358467286362504</v>
      </c>
      <c r="AB4" s="3">
        <f>AB3+U4</f>
        <v>6.7334313687839051</v>
      </c>
      <c r="AC4" s="3">
        <f>AC3+W4</f>
        <v>1.3466862737567811</v>
      </c>
    </row>
    <row r="5" spans="1:41" x14ac:dyDescent="0.55000000000000004">
      <c r="A5" s="33" t="s">
        <v>27</v>
      </c>
      <c r="C5" s="9">
        <v>0.5</v>
      </c>
      <c r="E5">
        <v>3</v>
      </c>
      <c r="F5">
        <f t="shared" ref="F5:F10" si="16">(E5-0.5)*$C$4</f>
        <v>7.5</v>
      </c>
      <c r="G5" s="15">
        <f t="shared" si="0"/>
        <v>0.21659999999999982</v>
      </c>
      <c r="H5" s="14">
        <f t="shared" si="8"/>
        <v>3.7999999999999968E-9</v>
      </c>
      <c r="I5" s="14">
        <f t="shared" si="9"/>
        <v>0.99997645995697149</v>
      </c>
      <c r="J5" s="14">
        <f t="shared" ref="J5:J10" si="17">IF(K4="Eliminated",0,I4-I5)</f>
        <v>1.7633524283966473E-5</v>
      </c>
      <c r="K5" s="14" t="str">
        <f t="shared" si="10"/>
        <v>Epidemic ongoing</v>
      </c>
      <c r="L5" s="14">
        <f t="shared" si="1"/>
        <v>1.9039647095955625E-6</v>
      </c>
      <c r="M5" s="14">
        <f t="shared" ref="M5:M10" si="18">M4+J4</f>
        <v>5.9065187445472844E-6</v>
      </c>
      <c r="N5" s="3">
        <f t="shared" si="2"/>
        <v>1005.1108841860889</v>
      </c>
      <c r="O5" s="3">
        <f t="shared" si="3"/>
        <v>502.55544209304446</v>
      </c>
      <c r="P5" s="38">
        <f t="shared" si="11"/>
        <v>100.51108841860889</v>
      </c>
      <c r="Q5" s="38">
        <f t="shared" si="4"/>
        <v>502.55544209304446</v>
      </c>
      <c r="R5" s="38">
        <f t="shared" si="12"/>
        <v>1710502.5554420929</v>
      </c>
      <c r="S5" s="38">
        <f t="shared" si="13"/>
        <v>108.52598844694705</v>
      </c>
      <c r="T5" s="39">
        <f t="shared" si="14"/>
        <v>0.10797414509626807</v>
      </c>
      <c r="U5" s="38">
        <f t="shared" si="5"/>
        <v>20.102217683721779</v>
      </c>
      <c r="V5" s="3">
        <f t="shared" si="6"/>
        <v>0</v>
      </c>
      <c r="W5" s="3">
        <f t="shared" si="7"/>
        <v>4.0204435367443558</v>
      </c>
      <c r="X5" s="3">
        <f t="shared" si="15"/>
        <v>1341.7824526252841</v>
      </c>
      <c r="Y5" s="3">
        <f t="shared" si="15"/>
        <v>670.89122631264206</v>
      </c>
      <c r="Z5" s="3">
        <f t="shared" ref="Z5:Z10" si="19">R5+Z4</f>
        <v>5130670.8912263121</v>
      </c>
      <c r="AA5" s="3">
        <f t="shared" ref="AA5:AA10" si="20">AA4+S5</f>
        <v>144.88445573330955</v>
      </c>
      <c r="AB5" s="3">
        <f t="shared" ref="AB5:AB10" si="21">AB4+U5</f>
        <v>26.835649052505683</v>
      </c>
      <c r="AC5" s="3">
        <f t="shared" ref="AC5:AC10" si="22">AC4+W5</f>
        <v>5.3671298105011367</v>
      </c>
    </row>
    <row r="6" spans="1:41" x14ac:dyDescent="0.55000000000000004">
      <c r="A6" s="33" t="s">
        <v>5</v>
      </c>
      <c r="C6" s="8">
        <v>57</v>
      </c>
      <c r="D6" s="3">
        <f>C6*1000000</f>
        <v>57000000</v>
      </c>
      <c r="E6">
        <v>4</v>
      </c>
      <c r="F6">
        <f t="shared" si="16"/>
        <v>10.5</v>
      </c>
      <c r="G6" s="15">
        <f t="shared" si="0"/>
        <v>0.21659999999999982</v>
      </c>
      <c r="H6" s="14">
        <f t="shared" si="8"/>
        <v>3.7999999999999968E-9</v>
      </c>
      <c r="I6" s="14">
        <f t="shared" si="9"/>
        <v>0.99997415735378592</v>
      </c>
      <c r="J6" s="14">
        <f t="shared" si="17"/>
        <v>2.3026031855666318E-6</v>
      </c>
      <c r="K6" s="14" t="str">
        <f t="shared" si="10"/>
        <v>Epidemic ongoing</v>
      </c>
      <c r="L6" s="14">
        <f t="shared" si="1"/>
        <v>2.4867336810018044E-7</v>
      </c>
      <c r="M6" s="14">
        <f t="shared" si="18"/>
        <v>2.3540043028513757E-5</v>
      </c>
      <c r="N6" s="3">
        <f t="shared" si="2"/>
        <v>131.24838157729801</v>
      </c>
      <c r="O6" s="3">
        <f t="shared" si="3"/>
        <v>65.624190788649003</v>
      </c>
      <c r="P6" s="38">
        <f t="shared" si="11"/>
        <v>13.124838157729801</v>
      </c>
      <c r="Q6" s="38">
        <f t="shared" si="4"/>
        <v>65.624190788649003</v>
      </c>
      <c r="R6" s="38">
        <f t="shared" si="12"/>
        <v>1710065.6241907887</v>
      </c>
      <c r="S6" s="38">
        <f t="shared" si="13"/>
        <v>14.174381981710283</v>
      </c>
      <c r="T6" s="39">
        <f t="shared" si="14"/>
        <v>0.1079966229782602</v>
      </c>
      <c r="U6" s="38">
        <f t="shared" si="5"/>
        <v>2.6249676315459602</v>
      </c>
      <c r="V6" s="3">
        <f t="shared" si="6"/>
        <v>0</v>
      </c>
      <c r="W6" s="3">
        <f t="shared" si="7"/>
        <v>0.52499352630919205</v>
      </c>
      <c r="X6" s="3">
        <f t="shared" si="15"/>
        <v>1473.0308342025821</v>
      </c>
      <c r="Y6" s="3">
        <f t="shared" si="15"/>
        <v>736.51541710129106</v>
      </c>
      <c r="Z6" s="3">
        <f t="shared" si="19"/>
        <v>6840736.5154171009</v>
      </c>
      <c r="AA6" s="3">
        <f t="shared" si="20"/>
        <v>159.05883771501982</v>
      </c>
      <c r="AB6" s="3">
        <f t="shared" si="21"/>
        <v>29.460616684051644</v>
      </c>
      <c r="AC6" s="3">
        <f t="shared" si="22"/>
        <v>5.8921233368103287</v>
      </c>
    </row>
    <row r="7" spans="1:41" x14ac:dyDescent="0.55000000000000004">
      <c r="A7" s="33" t="s">
        <v>18</v>
      </c>
      <c r="C7" s="10">
        <v>0.01</v>
      </c>
      <c r="D7" s="3">
        <f>C7*D6</f>
        <v>570000</v>
      </c>
      <c r="E7">
        <v>5</v>
      </c>
      <c r="F7">
        <f t="shared" si="16"/>
        <v>13.5</v>
      </c>
      <c r="G7" s="15">
        <f t="shared" si="0"/>
        <v>0.21659999999999982</v>
      </c>
      <c r="H7" s="14">
        <f t="shared" si="8"/>
        <v>3.7999999999999968E-9</v>
      </c>
      <c r="I7" s="14">
        <f t="shared" si="9"/>
        <v>0.99997385338296851</v>
      </c>
      <c r="J7" s="14">
        <f t="shared" si="17"/>
        <v>3.0397081740574095E-7</v>
      </c>
      <c r="K7" s="14" t="str">
        <f t="shared" si="10"/>
        <v>Epidemic ongoing</v>
      </c>
      <c r="L7" s="14">
        <f t="shared" si="1"/>
        <v>3.282871276306175E-8</v>
      </c>
      <c r="M7" s="14">
        <f t="shared" si="18"/>
        <v>2.5842646214080389E-5</v>
      </c>
      <c r="N7" s="3">
        <f t="shared" si="2"/>
        <v>17.326336592127234</v>
      </c>
      <c r="O7" s="3">
        <f t="shared" si="3"/>
        <v>8.6631682960636169</v>
      </c>
      <c r="P7" s="38">
        <f t="shared" si="11"/>
        <v>1.7326336592127234</v>
      </c>
      <c r="Q7" s="38">
        <f t="shared" si="4"/>
        <v>8.6631682960636169</v>
      </c>
      <c r="R7" s="38">
        <f t="shared" si="12"/>
        <v>1710008.663168296</v>
      </c>
      <c r="S7" s="38">
        <f t="shared" si="13"/>
        <v>1.8712366274945198</v>
      </c>
      <c r="T7" s="39">
        <f t="shared" si="14"/>
        <v>0.10799955417839309</v>
      </c>
      <c r="U7" s="38">
        <f t="shared" si="5"/>
        <v>0.34652673184254468</v>
      </c>
      <c r="V7" s="3">
        <f t="shared" si="6"/>
        <v>0</v>
      </c>
      <c r="W7" s="3">
        <f t="shared" si="7"/>
        <v>6.9305346368508935E-2</v>
      </c>
      <c r="X7" s="3">
        <f t="shared" si="15"/>
        <v>1490.3571707947094</v>
      </c>
      <c r="Y7" s="3">
        <f t="shared" si="15"/>
        <v>745.17858539735471</v>
      </c>
      <c r="Z7" s="3">
        <f t="shared" si="19"/>
        <v>8550745.1785853971</v>
      </c>
      <c r="AA7" s="3">
        <f t="shared" si="20"/>
        <v>160.93007434251433</v>
      </c>
      <c r="AB7" s="3">
        <f t="shared" si="21"/>
        <v>29.807143415894188</v>
      </c>
      <c r="AC7" s="3">
        <f t="shared" si="22"/>
        <v>5.9614286831788377</v>
      </c>
    </row>
    <row r="8" spans="1:41" x14ac:dyDescent="0.55000000000000004">
      <c r="A8" s="33" t="s">
        <v>34</v>
      </c>
      <c r="C8" s="8">
        <v>5</v>
      </c>
      <c r="D8" s="3"/>
      <c r="E8">
        <v>6</v>
      </c>
      <c r="F8">
        <f t="shared" si="16"/>
        <v>16.5</v>
      </c>
      <c r="G8" s="15">
        <f t="shared" si="0"/>
        <v>0.21659999999999982</v>
      </c>
      <c r="H8" s="14">
        <f t="shared" si="8"/>
        <v>3.7999999999999968E-9</v>
      </c>
      <c r="I8" s="14">
        <f t="shared" si="9"/>
        <v>0.99997380995703367</v>
      </c>
      <c r="J8" s="14">
        <f t="shared" si="17"/>
        <v>4.3425934848073666E-8</v>
      </c>
      <c r="K8" s="14" t="str">
        <f t="shared" si="10"/>
        <v>Approaching elimination</v>
      </c>
      <c r="L8" s="14">
        <f t="shared" si="1"/>
        <v>4.6899981977366258E-9</v>
      </c>
      <c r="M8" s="14">
        <f t="shared" si="18"/>
        <v>2.614661703148613E-5</v>
      </c>
      <c r="N8" s="3">
        <f t="shared" si="2"/>
        <v>2.475278286340199</v>
      </c>
      <c r="O8" s="3">
        <f t="shared" si="3"/>
        <v>1.2376391431700995</v>
      </c>
      <c r="P8" s="38">
        <f t="shared" si="11"/>
        <v>0.2475278286340199</v>
      </c>
      <c r="Q8" s="38">
        <f t="shared" si="4"/>
        <v>1.2376391431700995</v>
      </c>
      <c r="R8" s="38">
        <f t="shared" si="12"/>
        <v>1710001.2376391431</v>
      </c>
      <c r="S8" s="38">
        <f t="shared" si="13"/>
        <v>0.26732989727098766</v>
      </c>
      <c r="T8" s="39">
        <f t="shared" si="14"/>
        <v>0.10799993630867499</v>
      </c>
      <c r="U8" s="38">
        <f t="shared" si="5"/>
        <v>4.9505565726803979E-2</v>
      </c>
      <c r="V8" s="3">
        <f t="shared" si="6"/>
        <v>0</v>
      </c>
      <c r="W8" s="3">
        <f t="shared" si="7"/>
        <v>9.9011131453607959E-3</v>
      </c>
      <c r="X8" s="3">
        <f t="shared" si="15"/>
        <v>1492.8324490810496</v>
      </c>
      <c r="Y8" s="3">
        <f t="shared" si="15"/>
        <v>746.41622454052481</v>
      </c>
      <c r="Z8" s="3">
        <f t="shared" si="19"/>
        <v>10260746.416224539</v>
      </c>
      <c r="AA8" s="3">
        <f t="shared" si="20"/>
        <v>161.19740423978533</v>
      </c>
      <c r="AB8" s="3">
        <f t="shared" si="21"/>
        <v>29.856648981620992</v>
      </c>
      <c r="AC8" s="3">
        <f t="shared" si="22"/>
        <v>5.9713297963241985</v>
      </c>
    </row>
    <row r="9" spans="1:41" x14ac:dyDescent="0.55000000000000004">
      <c r="A9" s="34" t="s">
        <v>29</v>
      </c>
      <c r="C9" s="8">
        <v>2</v>
      </c>
      <c r="D9" s="3"/>
      <c r="E9">
        <v>7</v>
      </c>
      <c r="F9">
        <f t="shared" si="16"/>
        <v>19.5</v>
      </c>
      <c r="G9" s="15">
        <f t="shared" si="0"/>
        <v>0.21659999999999982</v>
      </c>
      <c r="H9" s="14">
        <f t="shared" si="8"/>
        <v>3.7999999999999968E-9</v>
      </c>
      <c r="I9" s="14">
        <f t="shared" si="9"/>
        <v>0.99997380049598905</v>
      </c>
      <c r="J9" s="14">
        <f t="shared" si="17"/>
        <v>9.4610446144116622E-9</v>
      </c>
      <c r="K9" s="14" t="str">
        <f t="shared" si="10"/>
        <v>Possibly eliminated</v>
      </c>
      <c r="L9" s="14">
        <f t="shared" si="1"/>
        <v>1.0217926870731447E-9</v>
      </c>
      <c r="M9" s="14">
        <f t="shared" si="18"/>
        <v>2.6190042966334204E-5</v>
      </c>
      <c r="N9" s="3">
        <f t="shared" si="2"/>
        <v>0.53927954302146475</v>
      </c>
      <c r="O9" s="3">
        <f t="shared" si="3"/>
        <v>0.26963977151073237</v>
      </c>
      <c r="P9" s="38">
        <f t="shared" si="11"/>
        <v>5.3927954302146475E-2</v>
      </c>
      <c r="Q9" s="38">
        <f t="shared" si="4"/>
        <v>0.26963977151073237</v>
      </c>
      <c r="R9" s="38">
        <f t="shared" si="12"/>
        <v>1710000.2696397714</v>
      </c>
      <c r="S9" s="38">
        <f t="shared" si="13"/>
        <v>5.8242183163169245E-2</v>
      </c>
      <c r="T9" s="39">
        <f t="shared" si="14"/>
        <v>0.10799998612380343</v>
      </c>
      <c r="U9" s="38">
        <f t="shared" si="5"/>
        <v>1.0785590860429295E-2</v>
      </c>
      <c r="V9" s="3">
        <f t="shared" si="6"/>
        <v>0</v>
      </c>
      <c r="W9" s="3">
        <f t="shared" si="7"/>
        <v>2.157118172085859E-3</v>
      </c>
      <c r="X9" s="3">
        <f t="shared" si="15"/>
        <v>1493.371728624071</v>
      </c>
      <c r="Y9" s="3">
        <f t="shared" si="15"/>
        <v>746.68586431203551</v>
      </c>
      <c r="Z9" s="3">
        <f t="shared" si="19"/>
        <v>11970746.685864311</v>
      </c>
      <c r="AA9" s="3">
        <f t="shared" si="20"/>
        <v>161.2556464229485</v>
      </c>
      <c r="AB9" s="3">
        <f t="shared" si="21"/>
        <v>29.867434572481422</v>
      </c>
      <c r="AC9" s="3">
        <f t="shared" si="22"/>
        <v>5.9734869144962843</v>
      </c>
    </row>
    <row r="10" spans="1:41" x14ac:dyDescent="0.55000000000000004">
      <c r="A10" s="34" t="s">
        <v>3</v>
      </c>
      <c r="C10" s="8">
        <v>5</v>
      </c>
      <c r="D10" s="3"/>
      <c r="E10">
        <v>8</v>
      </c>
      <c r="F10">
        <f t="shared" si="16"/>
        <v>22.5</v>
      </c>
      <c r="G10" s="15">
        <f t="shared" si="0"/>
        <v>0.21659999999999982</v>
      </c>
      <c r="H10" s="14">
        <f t="shared" si="8"/>
        <v>3.7999999999999968E-9</v>
      </c>
      <c r="I10" s="14">
        <f t="shared" si="9"/>
        <v>0.99997379546263865</v>
      </c>
      <c r="J10" s="14">
        <f t="shared" si="17"/>
        <v>5.0333504031385701E-9</v>
      </c>
      <c r="K10" s="14" t="str">
        <f t="shared" si="10"/>
        <v>Possibly eliminated</v>
      </c>
      <c r="L10" s="14">
        <f t="shared" si="1"/>
        <v>5.4360180638153146E-10</v>
      </c>
      <c r="M10" s="14">
        <f t="shared" si="18"/>
        <v>2.6199504010948615E-5</v>
      </c>
      <c r="N10" s="3">
        <f t="shared" si="2"/>
        <v>0.28690097297889849</v>
      </c>
      <c r="O10" s="3">
        <f t="shared" si="3"/>
        <v>0.14345048648944925</v>
      </c>
      <c r="P10" s="38">
        <f t="shared" si="11"/>
        <v>2.8690097297889849E-2</v>
      </c>
      <c r="Q10" s="38">
        <f t="shared" si="4"/>
        <v>0.14345048648944925</v>
      </c>
      <c r="R10" s="38">
        <f t="shared" si="12"/>
        <v>1710000.1434504865</v>
      </c>
      <c r="S10" s="38">
        <f t="shared" si="13"/>
        <v>3.0985302963747293E-2</v>
      </c>
      <c r="T10" s="39">
        <f t="shared" si="14"/>
        <v>0.10799999261775335</v>
      </c>
      <c r="U10" s="38">
        <f t="shared" si="5"/>
        <v>5.7380194595779699E-3</v>
      </c>
      <c r="V10" s="3">
        <f t="shared" si="6"/>
        <v>0</v>
      </c>
      <c r="W10" s="3">
        <f t="shared" si="7"/>
        <v>1.147603891915594E-3</v>
      </c>
      <c r="X10" s="3">
        <f t="shared" si="15"/>
        <v>1493.6586295970499</v>
      </c>
      <c r="Y10" s="3">
        <f t="shared" si="15"/>
        <v>746.82931479852493</v>
      </c>
      <c r="Z10" s="3">
        <f t="shared" si="19"/>
        <v>13680746.829314798</v>
      </c>
      <c r="AA10" s="3">
        <f t="shared" si="20"/>
        <v>161.28663172591226</v>
      </c>
      <c r="AB10" s="3">
        <f t="shared" si="21"/>
        <v>29.873172591941</v>
      </c>
      <c r="AC10" s="3">
        <f t="shared" si="22"/>
        <v>5.9746345183881999</v>
      </c>
    </row>
    <row r="11" spans="1:41" x14ac:dyDescent="0.55000000000000004">
      <c r="A11" s="34" t="s">
        <v>46</v>
      </c>
      <c r="C11" s="8">
        <v>15</v>
      </c>
      <c r="D11" s="3"/>
      <c r="E11">
        <v>9</v>
      </c>
      <c r="F11">
        <f t="shared" ref="F11:F12" si="23">(E11-0.5)*$C$4</f>
        <v>25.5</v>
      </c>
      <c r="G11" s="15">
        <f t="shared" si="0"/>
        <v>0.21659999999999982</v>
      </c>
      <c r="H11" s="14">
        <f t="shared" ref="H11:H12" si="24">G11/$D$6</f>
        <v>3.7999999999999968E-9</v>
      </c>
      <c r="I11" s="14">
        <f t="shared" si="9"/>
        <v>0.99997377348668015</v>
      </c>
      <c r="J11" s="14">
        <f t="shared" ref="J11:J12" si="25">IF(K10="Eliminated",0,I10-I11)</f>
        <v>2.1975958497399972E-8</v>
      </c>
      <c r="K11" s="14" t="str">
        <f t="shared" ref="K11:K12" si="26">IF(J11*$D$6&lt;0.1,"Eliminated",IF(J11*$D$6&lt;1,"Possibly eliminated",IF(J11*$D$6&lt;10,"Approaching elimination", "Epidemic ongoing")))</f>
        <v>Approaching elimination</v>
      </c>
      <c r="L11" s="14">
        <f t="shared" ref="L11:L12" si="27">J11*T11</f>
        <v>2.3734028094034204E-9</v>
      </c>
      <c r="M11" s="14">
        <f t="shared" ref="M11:M12" si="28">M10+J10</f>
        <v>2.6204537361351754E-5</v>
      </c>
      <c r="N11" s="3">
        <f t="shared" ref="N11:N12" si="29">J11*$D$6</f>
        <v>1.2526296343517984</v>
      </c>
      <c r="O11" s="3">
        <f t="shared" ref="O11:O12" si="30">N11*(1-$C$5)</f>
        <v>0.62631481717589921</v>
      </c>
      <c r="P11" s="38">
        <f t="shared" si="11"/>
        <v>0.12526296343517984</v>
      </c>
      <c r="Q11" s="38">
        <f t="shared" ref="Q11:Q12" si="31">N11*$C$5</f>
        <v>0.62631481717589921</v>
      </c>
      <c r="R11" s="38">
        <f t="shared" ref="R11:R12" si="32">($D$6*$C$7*$C$4)+O11</f>
        <v>1710000.6263148172</v>
      </c>
      <c r="S11" s="38">
        <f t="shared" si="13"/>
        <v>0.13528396013599497</v>
      </c>
      <c r="T11" s="39">
        <f t="shared" si="14"/>
        <v>0.10799996776860601</v>
      </c>
      <c r="U11" s="38">
        <f t="shared" si="5"/>
        <v>2.5052592687035968E-2</v>
      </c>
      <c r="V11" s="3">
        <f t="shared" si="6"/>
        <v>0</v>
      </c>
      <c r="W11" s="3">
        <f t="shared" si="7"/>
        <v>5.0105185374071937E-3</v>
      </c>
      <c r="X11" s="3">
        <f t="shared" ref="X11:X12" si="33">N11+X10</f>
        <v>1494.9112592314016</v>
      </c>
      <c r="Y11" s="3">
        <f t="shared" ref="Y11:Y12" si="34">O11+Y10</f>
        <v>747.45562961570079</v>
      </c>
      <c r="Z11" s="3">
        <f t="shared" ref="Z11:Z12" si="35">R11+Z10</f>
        <v>15390747.455629615</v>
      </c>
      <c r="AA11" s="3">
        <f t="shared" ref="AA11:AA12" si="36">AA10+S11</f>
        <v>161.42191568604827</v>
      </c>
      <c r="AB11" s="3">
        <f t="shared" ref="AB11:AB12" si="37">AB10+U11</f>
        <v>29.898225184628036</v>
      </c>
      <c r="AC11" s="3">
        <f t="shared" ref="AC11:AC12" si="38">AC10+W11</f>
        <v>5.9796450369256071</v>
      </c>
    </row>
    <row r="12" spans="1:41" x14ac:dyDescent="0.55000000000000004">
      <c r="A12" s="34" t="s">
        <v>33</v>
      </c>
      <c r="C12" s="25">
        <f>C10+C11</f>
        <v>20</v>
      </c>
      <c r="D12" s="3"/>
      <c r="E12">
        <v>10</v>
      </c>
      <c r="F12">
        <f t="shared" si="23"/>
        <v>28.5</v>
      </c>
      <c r="G12" s="15">
        <f t="shared" si="0"/>
        <v>0.21659999999999982</v>
      </c>
      <c r="H12" s="14">
        <f t="shared" si="24"/>
        <v>3.7999999999999968E-9</v>
      </c>
      <c r="I12" s="14">
        <f t="shared" si="9"/>
        <v>0.99997369032918049</v>
      </c>
      <c r="J12" s="14">
        <f t="shared" si="25"/>
        <v>8.3157499664032741E-8</v>
      </c>
      <c r="K12" s="14" t="str">
        <f t="shared" si="26"/>
        <v>Approaching elimination</v>
      </c>
      <c r="L12" s="14">
        <f t="shared" si="27"/>
        <v>8.9809998214806259E-9</v>
      </c>
      <c r="M12" s="14">
        <f t="shared" si="28"/>
        <v>2.6226513319849154E-5</v>
      </c>
      <c r="N12" s="3">
        <f t="shared" si="29"/>
        <v>4.7399774808498663</v>
      </c>
      <c r="O12" s="3">
        <f t="shared" si="30"/>
        <v>2.3699887404249331</v>
      </c>
      <c r="P12" s="38">
        <f t="shared" si="11"/>
        <v>0.47399774808498663</v>
      </c>
      <c r="Q12" s="38">
        <f t="shared" si="31"/>
        <v>2.3699887404249331</v>
      </c>
      <c r="R12" s="38">
        <f t="shared" si="32"/>
        <v>1710002.3699887404</v>
      </c>
      <c r="S12" s="38">
        <f t="shared" si="13"/>
        <v>0.51191698982439571</v>
      </c>
      <c r="T12" s="39">
        <f t="shared" si="14"/>
        <v>0.1079998780358362</v>
      </c>
      <c r="U12" s="38">
        <f t="shared" si="5"/>
        <v>9.4799549616997325E-2</v>
      </c>
      <c r="V12" s="3">
        <f t="shared" si="6"/>
        <v>0</v>
      </c>
      <c r="W12" s="3">
        <f t="shared" si="7"/>
        <v>1.8959909923399465E-2</v>
      </c>
      <c r="X12" s="3">
        <f t="shared" si="33"/>
        <v>1499.6512367122514</v>
      </c>
      <c r="Y12" s="3">
        <f t="shared" si="34"/>
        <v>749.82561835612569</v>
      </c>
      <c r="Z12" s="3">
        <f t="shared" si="35"/>
        <v>17100749.825618356</v>
      </c>
      <c r="AA12" s="3">
        <f t="shared" si="36"/>
        <v>161.93383267587265</v>
      </c>
      <c r="AB12" s="3">
        <f t="shared" si="37"/>
        <v>29.993024734245033</v>
      </c>
      <c r="AC12" s="3">
        <f t="shared" si="38"/>
        <v>5.9986049468490066</v>
      </c>
    </row>
    <row r="13" spans="1:41" x14ac:dyDescent="0.55000000000000004">
      <c r="A13" s="34" t="s">
        <v>65</v>
      </c>
      <c r="C13" s="9">
        <v>0.2</v>
      </c>
      <c r="D13" s="3"/>
      <c r="E13">
        <v>11</v>
      </c>
      <c r="F13">
        <f t="shared" ref="F13:F52" si="39">(E13-0.5)*$C$4</f>
        <v>31.5</v>
      </c>
      <c r="G13" s="15">
        <f t="shared" si="0"/>
        <v>0.21659999999999982</v>
      </c>
      <c r="H13" s="14">
        <f t="shared" ref="H13:H52" si="40">G13/$D$6</f>
        <v>3.7999999999999968E-9</v>
      </c>
      <c r="I13" s="14">
        <f t="shared" si="9"/>
        <v>0.99997338623871679</v>
      </c>
      <c r="J13" s="14">
        <f t="shared" ref="J13:J52" si="41">IF(K12="Eliminated",0,I12-I13)</f>
        <v>3.0409046369861414E-7</v>
      </c>
      <c r="K13" s="14" t="str">
        <f t="shared" ref="K13:K52" si="42">IF(J13*$D$6&lt;0.1,"Eliminated",IF(J13*$D$6&lt;1,"Possibly eliminated",IF(J13*$D$6&lt;10,"Approaching elimination", "Epidemic ongoing")))</f>
        <v>Epidemic ongoing</v>
      </c>
      <c r="L13" s="14">
        <f t="shared" ref="L13:L52" si="43">J13*T13</f>
        <v>3.2841634455989526E-8</v>
      </c>
      <c r="M13" s="14">
        <f t="shared" ref="M13:M52" si="44">M12+J12</f>
        <v>2.6309670819513187E-5</v>
      </c>
      <c r="N13" s="3">
        <f t="shared" ref="N13:N52" si="45">J13*$D$6</f>
        <v>17.333156430821006</v>
      </c>
      <c r="O13" s="3">
        <f t="shared" ref="O13:O52" si="46">N13*(1-$C$5)</f>
        <v>8.6665782154105031</v>
      </c>
      <c r="P13" s="38">
        <f t="shared" si="11"/>
        <v>1.7333156430821006</v>
      </c>
      <c r="Q13" s="38">
        <f t="shared" ref="Q13:Q52" si="47">N13*$C$5</f>
        <v>8.6665782154105031</v>
      </c>
      <c r="R13" s="38">
        <f t="shared" ref="R13:R52" si="48">($D$6*$C$7*$C$4)+O13</f>
        <v>1710008.6665782153</v>
      </c>
      <c r="S13" s="38">
        <f t="shared" si="13"/>
        <v>1.871973163991403</v>
      </c>
      <c r="T13" s="39">
        <f t="shared" si="14"/>
        <v>0.10799955400291364</v>
      </c>
      <c r="U13" s="38">
        <f t="shared" si="5"/>
        <v>0.34666312861642012</v>
      </c>
      <c r="V13" s="3">
        <f t="shared" si="6"/>
        <v>0</v>
      </c>
      <c r="W13" s="3">
        <f t="shared" si="7"/>
        <v>6.9332625723284025E-2</v>
      </c>
      <c r="X13" s="3">
        <f t="shared" ref="X13:X22" si="49">N13+X12</f>
        <v>1516.9843931430723</v>
      </c>
      <c r="Y13" s="3">
        <f t="shared" ref="Y13:Y22" si="50">O13+Y12</f>
        <v>758.49219657153617</v>
      </c>
      <c r="Z13" s="3">
        <f t="shared" ref="Z13:Z52" si="51">R13+Z12</f>
        <v>18810758.492196571</v>
      </c>
      <c r="AA13" s="3">
        <f t="shared" ref="AA13:AA52" si="52">AA12+S13</f>
        <v>163.80580583986406</v>
      </c>
      <c r="AB13" s="3">
        <f t="shared" ref="AB13:AB52" si="53">AB12+U13</f>
        <v>30.339687862861453</v>
      </c>
      <c r="AC13" s="3">
        <f t="shared" ref="AC13:AC52" si="54">AC12+W13</f>
        <v>6.0679375725722906</v>
      </c>
    </row>
    <row r="14" spans="1:41" x14ac:dyDescent="0.55000000000000004">
      <c r="A14" s="34" t="s">
        <v>64</v>
      </c>
      <c r="C14" s="9">
        <v>0.04</v>
      </c>
      <c r="D14" s="3"/>
      <c r="E14">
        <v>12</v>
      </c>
      <c r="F14">
        <f t="shared" si="39"/>
        <v>34.5</v>
      </c>
      <c r="G14" s="15">
        <f t="shared" si="0"/>
        <v>0.21659999999999982</v>
      </c>
      <c r="H14" s="14">
        <f t="shared" si="40"/>
        <v>3.7999999999999968E-9</v>
      </c>
      <c r="I14" s="14">
        <f t="shared" si="9"/>
        <v>0.99997228433642793</v>
      </c>
      <c r="J14" s="14">
        <f t="shared" si="41"/>
        <v>1.101902288858092E-6</v>
      </c>
      <c r="K14" s="14" t="str">
        <f t="shared" si="42"/>
        <v>Epidemic ongoing</v>
      </c>
      <c r="L14" s="14">
        <f t="shared" si="43"/>
        <v>1.1900366641935184E-7</v>
      </c>
      <c r="M14" s="14">
        <f t="shared" si="44"/>
        <v>2.6613761283211801E-5</v>
      </c>
      <c r="N14" s="3">
        <f t="shared" si="45"/>
        <v>62.808430464911247</v>
      </c>
      <c r="O14" s="3">
        <f t="shared" si="46"/>
        <v>31.404215232455623</v>
      </c>
      <c r="P14" s="38">
        <f t="shared" si="11"/>
        <v>6.2808430464911247</v>
      </c>
      <c r="Q14" s="38">
        <f t="shared" si="47"/>
        <v>31.404215232455623</v>
      </c>
      <c r="R14" s="38">
        <f t="shared" si="48"/>
        <v>1710031.4042152325</v>
      </c>
      <c r="S14" s="38">
        <f t="shared" si="13"/>
        <v>6.7832089859030544</v>
      </c>
      <c r="T14" s="39">
        <f t="shared" si="14"/>
        <v>0.10799838390632263</v>
      </c>
      <c r="U14" s="38">
        <f t="shared" si="5"/>
        <v>1.2561686092982249</v>
      </c>
      <c r="V14" s="3">
        <f t="shared" si="6"/>
        <v>0</v>
      </c>
      <c r="W14" s="3">
        <f t="shared" si="7"/>
        <v>0.25123372185964499</v>
      </c>
      <c r="X14" s="3">
        <f t="shared" si="49"/>
        <v>1579.7928236079836</v>
      </c>
      <c r="Y14" s="3">
        <f t="shared" si="50"/>
        <v>789.89641180399178</v>
      </c>
      <c r="Z14" s="3">
        <f t="shared" si="51"/>
        <v>20520789.896411803</v>
      </c>
      <c r="AA14" s="3">
        <f t="shared" si="52"/>
        <v>170.58901482576712</v>
      </c>
      <c r="AB14" s="3">
        <f t="shared" si="53"/>
        <v>31.595856472159678</v>
      </c>
      <c r="AC14" s="3">
        <f t="shared" si="54"/>
        <v>6.3191712944319356</v>
      </c>
    </row>
    <row r="15" spans="1:41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39"/>
        <v>37.5</v>
      </c>
      <c r="G15" s="15">
        <f t="shared" si="0"/>
        <v>0.21659999999999982</v>
      </c>
      <c r="H15" s="14">
        <f t="shared" si="40"/>
        <v>3.7999999999999968E-9</v>
      </c>
      <c r="I15" s="14">
        <f t="shared" si="9"/>
        <v>0.99996830145671045</v>
      </c>
      <c r="J15" s="14">
        <f t="shared" si="41"/>
        <v>3.9828797174790154E-6</v>
      </c>
      <c r="K15" s="14" t="str">
        <f t="shared" si="42"/>
        <v>Epidemic ongoing</v>
      </c>
      <c r="L15" s="14">
        <f t="shared" si="43"/>
        <v>4.3012774481350269E-7</v>
      </c>
      <c r="M15" s="14">
        <f t="shared" si="44"/>
        <v>2.7715663572069893E-5</v>
      </c>
      <c r="N15" s="3">
        <f t="shared" si="45"/>
        <v>227.02414389630388</v>
      </c>
      <c r="O15" s="3">
        <f t="shared" si="46"/>
        <v>113.51207194815194</v>
      </c>
      <c r="P15" s="38">
        <f t="shared" si="11"/>
        <v>22.702414389630391</v>
      </c>
      <c r="Q15" s="38">
        <f t="shared" si="47"/>
        <v>113.51207194815194</v>
      </c>
      <c r="R15" s="38">
        <f t="shared" si="48"/>
        <v>1710113.5120719483</v>
      </c>
      <c r="S15" s="38">
        <f t="shared" si="13"/>
        <v>24.517281454369652</v>
      </c>
      <c r="T15" s="39">
        <f t="shared" si="14"/>
        <v>0.10799415883082562</v>
      </c>
      <c r="U15" s="38">
        <f t="shared" si="5"/>
        <v>4.5404828779260775</v>
      </c>
      <c r="V15" s="3">
        <f t="shared" si="6"/>
        <v>0</v>
      </c>
      <c r="W15" s="3">
        <f t="shared" si="7"/>
        <v>0.9080965755852155</v>
      </c>
      <c r="X15" s="3">
        <f t="shared" si="49"/>
        <v>1806.8169675042875</v>
      </c>
      <c r="Y15" s="3">
        <f t="shared" si="50"/>
        <v>903.40848375214375</v>
      </c>
      <c r="Z15" s="3">
        <f t="shared" si="51"/>
        <v>22230903.408483751</v>
      </c>
      <c r="AA15" s="3">
        <f t="shared" si="52"/>
        <v>195.10629628013677</v>
      </c>
      <c r="AB15" s="3">
        <f t="shared" si="53"/>
        <v>36.136339350085755</v>
      </c>
      <c r="AC15" s="3">
        <f t="shared" si="54"/>
        <v>7.2272678700171511</v>
      </c>
    </row>
    <row r="16" spans="1:41" x14ac:dyDescent="0.55000000000000004">
      <c r="A16" s="34" t="s">
        <v>58</v>
      </c>
      <c r="C16" s="9">
        <v>0.2</v>
      </c>
      <c r="D16" s="3"/>
      <c r="E16">
        <v>14</v>
      </c>
      <c r="F16">
        <f t="shared" si="39"/>
        <v>40.5</v>
      </c>
      <c r="G16" s="15">
        <f t="shared" si="0"/>
        <v>0.21659999999999982</v>
      </c>
      <c r="H16" s="14">
        <f t="shared" si="40"/>
        <v>3.7999999999999968E-9</v>
      </c>
      <c r="I16" s="14">
        <f t="shared" si="9"/>
        <v>0.99995391513127307</v>
      </c>
      <c r="J16" s="14">
        <f t="shared" si="41"/>
        <v>1.4386325437376613E-5</v>
      </c>
      <c r="K16" s="14" t="str">
        <f t="shared" si="42"/>
        <v>Epidemic ongoing</v>
      </c>
      <c r="L16" s="14">
        <f t="shared" si="43"/>
        <v>1.5534196693414715E-6</v>
      </c>
      <c r="M16" s="14">
        <f t="shared" si="44"/>
        <v>3.1698543289548908E-5</v>
      </c>
      <c r="N16" s="3">
        <f t="shared" si="45"/>
        <v>820.02054993046693</v>
      </c>
      <c r="O16" s="3">
        <f t="shared" si="46"/>
        <v>410.01027496523346</v>
      </c>
      <c r="P16" s="38">
        <f t="shared" si="11"/>
        <v>82.002054993046698</v>
      </c>
      <c r="Q16" s="38">
        <f t="shared" si="47"/>
        <v>410.01027496523346</v>
      </c>
      <c r="R16" s="38">
        <f t="shared" si="48"/>
        <v>1710410.0102749653</v>
      </c>
      <c r="S16" s="38">
        <f t="shared" si="13"/>
        <v>88.544921152463871</v>
      </c>
      <c r="T16" s="39">
        <f t="shared" si="14"/>
        <v>0.10797890511399011</v>
      </c>
      <c r="U16" s="38">
        <f t="shared" si="5"/>
        <v>16.400410998609338</v>
      </c>
      <c r="V16" s="3">
        <f t="shared" si="6"/>
        <v>0</v>
      </c>
      <c r="W16" s="3">
        <f t="shared" si="7"/>
        <v>3.2800821997218677</v>
      </c>
      <c r="X16" s="3">
        <f t="shared" si="49"/>
        <v>2626.8375174347543</v>
      </c>
      <c r="Y16" s="3">
        <f t="shared" si="50"/>
        <v>1313.4187587173772</v>
      </c>
      <c r="Z16" s="3">
        <f t="shared" si="51"/>
        <v>23941313.418758716</v>
      </c>
      <c r="AA16" s="3">
        <f t="shared" si="52"/>
        <v>283.65121743260067</v>
      </c>
      <c r="AB16" s="3">
        <f t="shared" si="53"/>
        <v>52.536750348695094</v>
      </c>
      <c r="AC16" s="3">
        <f t="shared" si="54"/>
        <v>10.507350069739019</v>
      </c>
    </row>
    <row r="17" spans="1:29" x14ac:dyDescent="0.55000000000000004">
      <c r="A17" s="33" t="s">
        <v>57</v>
      </c>
      <c r="C17" s="9">
        <v>0.5</v>
      </c>
      <c r="D17" s="3"/>
      <c r="E17">
        <v>15</v>
      </c>
      <c r="F17">
        <f t="shared" si="39"/>
        <v>43.5</v>
      </c>
      <c r="G17" s="15">
        <f t="shared" si="0"/>
        <v>0.21659999999999982</v>
      </c>
      <c r="H17" s="14">
        <f t="shared" si="40"/>
        <v>3.7999999999999968E-9</v>
      </c>
      <c r="I17" s="14">
        <f t="shared" si="9"/>
        <v>0.9999019617468895</v>
      </c>
      <c r="J17" s="14">
        <f t="shared" si="41"/>
        <v>5.1953384383573997E-5</v>
      </c>
      <c r="K17" s="14" t="str">
        <f t="shared" si="42"/>
        <v>Epidemic ongoing</v>
      </c>
      <c r="L17" s="14">
        <f t="shared" si="43"/>
        <v>5.6070101788911847E-6</v>
      </c>
      <c r="M17" s="14">
        <f t="shared" si="44"/>
        <v>4.6084868726925521E-5</v>
      </c>
      <c r="N17" s="3">
        <f t="shared" si="45"/>
        <v>2961.342909863718</v>
      </c>
      <c r="O17" s="3">
        <f t="shared" si="46"/>
        <v>1480.671454931859</v>
      </c>
      <c r="P17" s="38">
        <f t="shared" si="11"/>
        <v>296.13429098637181</v>
      </c>
      <c r="Q17" s="38">
        <f t="shared" si="47"/>
        <v>1480.671454931859</v>
      </c>
      <c r="R17" s="38">
        <f t="shared" si="48"/>
        <v>1711480.6714549318</v>
      </c>
      <c r="S17" s="38">
        <f t="shared" si="13"/>
        <v>319.59958019679755</v>
      </c>
      <c r="T17" s="39">
        <f t="shared" si="14"/>
        <v>0.10792386762514633</v>
      </c>
      <c r="U17" s="38">
        <f t="shared" si="5"/>
        <v>59.22685819727436</v>
      </c>
      <c r="V17" s="3">
        <f t="shared" si="6"/>
        <v>0</v>
      </c>
      <c r="W17" s="3">
        <f t="shared" si="7"/>
        <v>11.845371639454873</v>
      </c>
      <c r="X17" s="3">
        <f t="shared" si="49"/>
        <v>5588.1804272984718</v>
      </c>
      <c r="Y17" s="3">
        <f t="shared" si="50"/>
        <v>2794.0902136492359</v>
      </c>
      <c r="Z17" s="3">
        <f t="shared" si="51"/>
        <v>25652794.090213649</v>
      </c>
      <c r="AA17" s="3">
        <f t="shared" si="52"/>
        <v>603.25079762939822</v>
      </c>
      <c r="AB17" s="3">
        <f t="shared" si="53"/>
        <v>111.76360854596945</v>
      </c>
      <c r="AC17" s="3">
        <f t="shared" si="54"/>
        <v>22.352721709193894</v>
      </c>
    </row>
    <row r="18" spans="1:29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39"/>
        <v>46.5</v>
      </c>
      <c r="G18" s="15">
        <f t="shared" si="0"/>
        <v>0.21659999999999982</v>
      </c>
      <c r="H18" s="14">
        <f t="shared" si="40"/>
        <v>3.7999999999999968E-9</v>
      </c>
      <c r="I18" s="14">
        <f t="shared" si="9"/>
        <v>0.99971436124139812</v>
      </c>
      <c r="J18" s="14">
        <f t="shared" si="41"/>
        <v>1.8760050549138096E-4</v>
      </c>
      <c r="K18" s="14" t="str">
        <f t="shared" si="42"/>
        <v>Epidemic ongoing</v>
      </c>
      <c r="L18" s="14">
        <f t="shared" si="43"/>
        <v>2.0209397689253018E-5</v>
      </c>
      <c r="M18" s="14">
        <f t="shared" si="44"/>
        <v>9.8038253110499518E-5</v>
      </c>
      <c r="N18" s="3">
        <f t="shared" si="45"/>
        <v>10693.228813008714</v>
      </c>
      <c r="O18" s="3">
        <f t="shared" si="46"/>
        <v>5346.6144065043572</v>
      </c>
      <c r="P18" s="38">
        <f t="shared" si="11"/>
        <v>1069.3228813008716</v>
      </c>
      <c r="Q18" s="38">
        <f t="shared" si="47"/>
        <v>5346.6144065043572</v>
      </c>
      <c r="R18" s="38">
        <f t="shared" si="48"/>
        <v>1715346.6144065044</v>
      </c>
      <c r="S18" s="38">
        <f t="shared" si="13"/>
        <v>1151.935668287422</v>
      </c>
      <c r="T18" s="39">
        <f t="shared" si="14"/>
        <v>0.10772571020700959</v>
      </c>
      <c r="U18" s="38">
        <f t="shared" si="5"/>
        <v>213.86457626017429</v>
      </c>
      <c r="V18" s="3">
        <f t="shared" si="6"/>
        <v>99.864576260174289</v>
      </c>
      <c r="W18" s="3">
        <f t="shared" si="7"/>
        <v>72.732288130087142</v>
      </c>
      <c r="X18" s="3">
        <f t="shared" si="49"/>
        <v>16281.409240307186</v>
      </c>
      <c r="Y18" s="3">
        <f t="shared" si="50"/>
        <v>8140.7046201535932</v>
      </c>
      <c r="Z18" s="3">
        <f t="shared" si="51"/>
        <v>27368140.704620153</v>
      </c>
      <c r="AA18" s="3">
        <f t="shared" si="52"/>
        <v>1755.1864659168202</v>
      </c>
      <c r="AB18" s="3">
        <f t="shared" si="53"/>
        <v>325.62818480614374</v>
      </c>
      <c r="AC18" s="3">
        <f t="shared" si="54"/>
        <v>95.085009839281042</v>
      </c>
    </row>
    <row r="19" spans="1:29" x14ac:dyDescent="0.55000000000000004">
      <c r="A19" s="34" t="s">
        <v>60</v>
      </c>
      <c r="C19" s="23">
        <v>0.9</v>
      </c>
      <c r="D19" s="3"/>
      <c r="E19">
        <v>17</v>
      </c>
      <c r="F19">
        <f t="shared" si="39"/>
        <v>49.5</v>
      </c>
      <c r="G19" s="15">
        <f t="shared" si="0"/>
        <v>0.21659999999999982</v>
      </c>
      <c r="H19" s="14">
        <f t="shared" si="40"/>
        <v>3.7999999999999968E-9</v>
      </c>
      <c r="I19" s="14">
        <f t="shared" si="9"/>
        <v>0.99903707495029725</v>
      </c>
      <c r="J19" s="14">
        <f t="shared" si="41"/>
        <v>6.772862911008648E-4</v>
      </c>
      <c r="K19" s="14" t="str">
        <f t="shared" si="42"/>
        <v>Epidemic ongoing</v>
      </c>
      <c r="L19" s="14">
        <f t="shared" si="43"/>
        <v>7.2481644608105879E-5</v>
      </c>
      <c r="M19" s="14">
        <f t="shared" si="44"/>
        <v>2.8563875860188048E-4</v>
      </c>
      <c r="N19" s="3">
        <f t="shared" si="45"/>
        <v>38605.318592749296</v>
      </c>
      <c r="O19" s="3">
        <f t="shared" si="46"/>
        <v>19302.659296374648</v>
      </c>
      <c r="P19" s="38">
        <f t="shared" si="11"/>
        <v>3860.53185927493</v>
      </c>
      <c r="Q19" s="38">
        <f t="shared" si="47"/>
        <v>19302.659296374648</v>
      </c>
      <c r="R19" s="38">
        <f t="shared" si="48"/>
        <v>1729302.6592963745</v>
      </c>
      <c r="S19" s="38">
        <f t="shared" si="13"/>
        <v>4131.4537426620354</v>
      </c>
      <c r="T19" s="39">
        <f t="shared" si="14"/>
        <v>0.10701773468689854</v>
      </c>
      <c r="U19" s="38">
        <f t="shared" si="5"/>
        <v>772.10637185498592</v>
      </c>
      <c r="V19" s="3">
        <f t="shared" si="6"/>
        <v>658.10637185498592</v>
      </c>
      <c r="W19" s="3">
        <f t="shared" si="7"/>
        <v>351.85318592749297</v>
      </c>
      <c r="X19" s="3">
        <f t="shared" si="49"/>
        <v>54886.72783305648</v>
      </c>
      <c r="Y19" s="3">
        <f t="shared" si="50"/>
        <v>27443.36391652824</v>
      </c>
      <c r="Z19" s="3">
        <f t="shared" si="51"/>
        <v>29097443.363916527</v>
      </c>
      <c r="AA19" s="3">
        <f t="shared" si="52"/>
        <v>5886.6402085788559</v>
      </c>
      <c r="AB19" s="3">
        <f t="shared" si="53"/>
        <v>1097.7345566611298</v>
      </c>
      <c r="AC19" s="3">
        <f t="shared" si="54"/>
        <v>446.93819576677402</v>
      </c>
    </row>
    <row r="20" spans="1:29" x14ac:dyDescent="0.55000000000000004">
      <c r="A20" s="34" t="s">
        <v>61</v>
      </c>
      <c r="C20" s="9">
        <v>0.9</v>
      </c>
      <c r="D20" s="3"/>
      <c r="E20">
        <v>18</v>
      </c>
      <c r="F20">
        <f t="shared" si="39"/>
        <v>52.5</v>
      </c>
      <c r="G20" s="15">
        <f t="shared" si="0"/>
        <v>0.21659999999999982</v>
      </c>
      <c r="H20" s="14">
        <f t="shared" si="40"/>
        <v>3.7999999999999968E-9</v>
      </c>
      <c r="I20" s="14">
        <f t="shared" si="9"/>
        <v>0.99659346193115372</v>
      </c>
      <c r="J20" s="14">
        <f t="shared" si="41"/>
        <v>2.4436130191435312E-3</v>
      </c>
      <c r="K20" s="14" t="str">
        <f t="shared" si="42"/>
        <v>Epidemic ongoing</v>
      </c>
      <c r="L20" s="14">
        <f t="shared" si="43"/>
        <v>2.5549510165123789E-4</v>
      </c>
      <c r="M20" s="14">
        <f t="shared" si="44"/>
        <v>9.6292504970274528E-4</v>
      </c>
      <c r="N20" s="3">
        <f t="shared" si="45"/>
        <v>139285.94209118129</v>
      </c>
      <c r="O20" s="3">
        <f t="shared" si="46"/>
        <v>69642.971045590646</v>
      </c>
      <c r="P20" s="38">
        <f t="shared" si="11"/>
        <v>13928.59420911813</v>
      </c>
      <c r="Q20" s="38">
        <f t="shared" si="47"/>
        <v>69642.971045590646</v>
      </c>
      <c r="R20" s="38">
        <f t="shared" si="48"/>
        <v>1779642.9710455907</v>
      </c>
      <c r="S20" s="38">
        <f t="shared" si="13"/>
        <v>14563.220794120562</v>
      </c>
      <c r="T20" s="39">
        <f t="shared" si="14"/>
        <v>0.10455628597886055</v>
      </c>
      <c r="U20" s="38">
        <f t="shared" si="5"/>
        <v>2785.718841823626</v>
      </c>
      <c r="V20" s="3">
        <f t="shared" si="6"/>
        <v>2671.718841823626</v>
      </c>
      <c r="W20" s="3">
        <f t="shared" si="7"/>
        <v>1358.659420911813</v>
      </c>
      <c r="X20" s="3">
        <f t="shared" si="49"/>
        <v>194172.66992423777</v>
      </c>
      <c r="Y20" s="3">
        <f t="shared" si="50"/>
        <v>97086.334962118883</v>
      </c>
      <c r="Z20" s="3">
        <f t="shared" si="51"/>
        <v>30877086.334962118</v>
      </c>
      <c r="AA20" s="3">
        <f t="shared" si="52"/>
        <v>20449.861002699417</v>
      </c>
      <c r="AB20" s="3">
        <f t="shared" si="53"/>
        <v>3883.4533984847558</v>
      </c>
      <c r="AC20" s="3">
        <f t="shared" si="54"/>
        <v>1805.597616678587</v>
      </c>
    </row>
    <row r="21" spans="1:29" x14ac:dyDescent="0.55000000000000004">
      <c r="A21" s="34" t="s">
        <v>63</v>
      </c>
      <c r="C21" s="9">
        <v>0.9</v>
      </c>
      <c r="D21" s="3">
        <f>C21*D6</f>
        <v>51300000</v>
      </c>
      <c r="E21">
        <v>19</v>
      </c>
      <c r="F21">
        <f t="shared" si="39"/>
        <v>55.5</v>
      </c>
      <c r="G21" s="15">
        <f t="shared" si="0"/>
        <v>0.21659999999999982</v>
      </c>
      <c r="H21" s="14">
        <f t="shared" si="40"/>
        <v>3.7999999999999968E-9</v>
      </c>
      <c r="I21" s="14">
        <f t="shared" si="9"/>
        <v>0.98779821078656493</v>
      </c>
      <c r="J21" s="14">
        <f t="shared" si="41"/>
        <v>8.7952511445887893E-3</v>
      </c>
      <c r="K21" s="14" t="str">
        <f t="shared" si="42"/>
        <v>Epidemic ongoing</v>
      </c>
      <c r="L21" s="14">
        <f t="shared" si="43"/>
        <v>5.9999999999999995E-4</v>
      </c>
      <c r="M21" s="14">
        <f t="shared" si="44"/>
        <v>3.4065380688462765E-3</v>
      </c>
      <c r="N21" s="3">
        <f t="shared" si="45"/>
        <v>501329.31524156098</v>
      </c>
      <c r="O21" s="3">
        <f t="shared" si="46"/>
        <v>250664.65762078049</v>
      </c>
      <c r="P21" s="38">
        <f t="shared" si="11"/>
        <v>50132.931524156098</v>
      </c>
      <c r="Q21" s="38">
        <f t="shared" si="47"/>
        <v>250664.65762078049</v>
      </c>
      <c r="R21" s="38">
        <f t="shared" si="48"/>
        <v>1960664.6576207804</v>
      </c>
      <c r="S21" s="38">
        <f t="shared" si="13"/>
        <v>34200</v>
      </c>
      <c r="T21" s="39">
        <f t="shared" si="14"/>
        <v>6.8218631865804694E-2</v>
      </c>
      <c r="U21" s="38">
        <f t="shared" si="5"/>
        <v>10026.58630483122</v>
      </c>
      <c r="V21" s="3">
        <f t="shared" si="6"/>
        <v>9912.5863048312203</v>
      </c>
      <c r="W21" s="3">
        <f t="shared" si="7"/>
        <v>4979.0931524156103</v>
      </c>
      <c r="X21" s="3">
        <f t="shared" si="49"/>
        <v>695501.9851657988</v>
      </c>
      <c r="Y21" s="3">
        <f t="shared" si="50"/>
        <v>347750.9925828994</v>
      </c>
      <c r="Z21" s="3">
        <f t="shared" si="51"/>
        <v>32837750.992582899</v>
      </c>
      <c r="AA21" s="3">
        <f t="shared" si="52"/>
        <v>54649.861002699414</v>
      </c>
      <c r="AB21" s="3">
        <f t="shared" si="53"/>
        <v>13910.039703315975</v>
      </c>
      <c r="AC21" s="3">
        <f t="shared" si="54"/>
        <v>6784.6907690941971</v>
      </c>
    </row>
    <row r="22" spans="1:29" x14ac:dyDescent="0.55000000000000004">
      <c r="A22" s="35" t="s">
        <v>62</v>
      </c>
      <c r="C22" s="11">
        <v>0.9</v>
      </c>
      <c r="E22">
        <v>20</v>
      </c>
      <c r="F22">
        <f t="shared" si="39"/>
        <v>58.5</v>
      </c>
      <c r="G22" s="15">
        <f t="shared" si="0"/>
        <v>0.21659999999999982</v>
      </c>
      <c r="H22" s="14">
        <f t="shared" si="40"/>
        <v>3.7999999999999968E-9</v>
      </c>
      <c r="I22" s="14">
        <f t="shared" si="9"/>
        <v>0.95558180533931958</v>
      </c>
      <c r="J22" s="14">
        <f t="shared" si="41"/>
        <v>3.2216405447245355E-2</v>
      </c>
      <c r="K22" s="14" t="str">
        <f t="shared" si="42"/>
        <v>Epidemic ongoing</v>
      </c>
      <c r="L22" s="14">
        <f t="shared" si="43"/>
        <v>6.0000000000000006E-4</v>
      </c>
      <c r="M22" s="14">
        <f t="shared" si="44"/>
        <v>1.2201789213435066E-2</v>
      </c>
      <c r="N22" s="3">
        <f t="shared" si="45"/>
        <v>1836335.1104929852</v>
      </c>
      <c r="O22" s="3">
        <f t="shared" si="46"/>
        <v>918167.55524649261</v>
      </c>
      <c r="P22" s="38">
        <f t="shared" si="11"/>
        <v>183633.51104929854</v>
      </c>
      <c r="Q22" s="38">
        <f t="shared" si="47"/>
        <v>918167.55524649261</v>
      </c>
      <c r="R22" s="38">
        <f t="shared" si="48"/>
        <v>2628167.5552464928</v>
      </c>
      <c r="S22" s="38">
        <f t="shared" si="13"/>
        <v>34200</v>
      </c>
      <c r="T22" s="39">
        <f t="shared" si="14"/>
        <v>1.8624051680207008E-2</v>
      </c>
      <c r="U22" s="38">
        <f t="shared" si="5"/>
        <v>36726.702209859708</v>
      </c>
      <c r="V22" s="3">
        <f t="shared" si="6"/>
        <v>36612.702209859708</v>
      </c>
      <c r="W22" s="3">
        <f t="shared" si="7"/>
        <v>18329.151104929853</v>
      </c>
      <c r="X22" s="3">
        <f t="shared" si="49"/>
        <v>2531837.0956587838</v>
      </c>
      <c r="Y22" s="3">
        <f t="shared" si="50"/>
        <v>1265918.5478293919</v>
      </c>
      <c r="Z22" s="3">
        <f t="shared" si="51"/>
        <v>35465918.54782939</v>
      </c>
      <c r="AA22" s="3">
        <f t="shared" si="52"/>
        <v>88849.861002699414</v>
      </c>
      <c r="AB22" s="3">
        <f t="shared" si="53"/>
        <v>50636.741913175683</v>
      </c>
      <c r="AC22" s="3">
        <f t="shared" si="54"/>
        <v>25113.841874024052</v>
      </c>
    </row>
    <row r="23" spans="1:29" x14ac:dyDescent="0.55000000000000004">
      <c r="A23" s="33" t="s">
        <v>31</v>
      </c>
      <c r="C23">
        <f>C3*(1-(C21*C22))^2</f>
        <v>0.14439999999999992</v>
      </c>
      <c r="E23">
        <v>21</v>
      </c>
      <c r="F23">
        <f t="shared" si="39"/>
        <v>61.5</v>
      </c>
      <c r="G23" s="15">
        <f t="shared" si="0"/>
        <v>0.21659999999999982</v>
      </c>
      <c r="H23" s="14">
        <f t="shared" si="40"/>
        <v>3.7999999999999968E-9</v>
      </c>
      <c r="I23" s="14">
        <f t="shared" si="9"/>
        <v>0.84013664275473776</v>
      </c>
      <c r="J23" s="14">
        <f t="shared" si="41"/>
        <v>0.11544516258458182</v>
      </c>
      <c r="K23" s="14" t="str">
        <f t="shared" si="42"/>
        <v>Epidemic ongoing</v>
      </c>
      <c r="L23" s="14">
        <f t="shared" si="43"/>
        <v>5.9999999999999995E-4</v>
      </c>
      <c r="M23" s="14">
        <f t="shared" si="44"/>
        <v>4.4418194660680421E-2</v>
      </c>
      <c r="N23" s="3">
        <f t="shared" si="45"/>
        <v>6580374.2673211638</v>
      </c>
      <c r="O23" s="3">
        <f t="shared" si="46"/>
        <v>3290187.1336605819</v>
      </c>
      <c r="P23" s="38">
        <f t="shared" si="11"/>
        <v>658037.42673211638</v>
      </c>
      <c r="Q23" s="38">
        <f t="shared" si="47"/>
        <v>3290187.1336605819</v>
      </c>
      <c r="R23" s="38">
        <f t="shared" si="48"/>
        <v>5000187.1336605819</v>
      </c>
      <c r="S23" s="38">
        <f t="shared" si="13"/>
        <v>34200</v>
      </c>
      <c r="T23" s="39">
        <f t="shared" si="14"/>
        <v>5.1972727706144049E-3</v>
      </c>
      <c r="U23" s="38">
        <f t="shared" si="5"/>
        <v>131607.48534642329</v>
      </c>
      <c r="V23" s="3">
        <f t="shared" si="6"/>
        <v>131493.48534642329</v>
      </c>
      <c r="W23" s="3">
        <f t="shared" si="7"/>
        <v>65769.542673211647</v>
      </c>
      <c r="X23" s="3">
        <f t="shared" ref="X23:X36" si="55">N23+X22</f>
        <v>9112211.3629799485</v>
      </c>
      <c r="Y23" s="3">
        <f t="shared" ref="Y23:Y36" si="56">O23+Y22</f>
        <v>4556105.6814899743</v>
      </c>
      <c r="Z23" s="3">
        <f t="shared" si="51"/>
        <v>40466105.681489974</v>
      </c>
      <c r="AA23" s="3">
        <f t="shared" si="52"/>
        <v>123049.86100269941</v>
      </c>
      <c r="AB23" s="3">
        <f t="shared" si="53"/>
        <v>182244.22725959896</v>
      </c>
      <c r="AC23" s="3">
        <f t="shared" si="54"/>
        <v>90883.384547235706</v>
      </c>
    </row>
    <row r="24" spans="1:29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39"/>
        <v>64.5</v>
      </c>
      <c r="G24" s="15">
        <f t="shared" si="0"/>
        <v>0.21659999999999982</v>
      </c>
      <c r="H24" s="14">
        <f t="shared" si="40"/>
        <v>3.7999999999999968E-9</v>
      </c>
      <c r="I24" s="14">
        <f t="shared" si="9"/>
        <v>0.51559554409548902</v>
      </c>
      <c r="J24" s="14">
        <f t="shared" si="41"/>
        <v>0.32454109865924874</v>
      </c>
      <c r="K24" s="14" t="str">
        <f t="shared" si="42"/>
        <v>Epidemic ongoing</v>
      </c>
      <c r="L24" s="14">
        <f t="shared" si="43"/>
        <v>5.9999999999999995E-4</v>
      </c>
      <c r="M24" s="14">
        <f t="shared" si="44"/>
        <v>0.15986335724526224</v>
      </c>
      <c r="N24" s="3">
        <f t="shared" si="45"/>
        <v>18498842.623577178</v>
      </c>
      <c r="O24" s="3">
        <f t="shared" si="46"/>
        <v>9249421.3117885888</v>
      </c>
      <c r="P24" s="38">
        <f t="shared" si="11"/>
        <v>1849884.2623577178</v>
      </c>
      <c r="Q24" s="38">
        <f t="shared" si="47"/>
        <v>9249421.3117885888</v>
      </c>
      <c r="R24" s="38">
        <f t="shared" si="48"/>
        <v>10959421.311788589</v>
      </c>
      <c r="S24" s="38">
        <f t="shared" si="13"/>
        <v>34200</v>
      </c>
      <c r="T24" s="39">
        <f t="shared" si="14"/>
        <v>1.848764308985004E-3</v>
      </c>
      <c r="U24" s="38">
        <f t="shared" si="5"/>
        <v>369976.85247154353</v>
      </c>
      <c r="V24" s="3">
        <f t="shared" si="6"/>
        <v>369862.85247154353</v>
      </c>
      <c r="W24" s="3">
        <f t="shared" si="7"/>
        <v>184954.22623577176</v>
      </c>
      <c r="X24" s="3">
        <f t="shared" si="55"/>
        <v>27611053.986557126</v>
      </c>
      <c r="Y24" s="3">
        <f t="shared" si="56"/>
        <v>13805526.993278563</v>
      </c>
      <c r="Z24" s="3">
        <f t="shared" si="51"/>
        <v>51425526.993278563</v>
      </c>
      <c r="AA24" s="3">
        <f t="shared" si="52"/>
        <v>157249.86100269941</v>
      </c>
      <c r="AB24" s="3">
        <f t="shared" si="53"/>
        <v>552221.0797311425</v>
      </c>
      <c r="AC24" s="3">
        <f t="shared" si="54"/>
        <v>275837.61078300746</v>
      </c>
    </row>
    <row r="25" spans="1:29" x14ac:dyDescent="0.55000000000000004">
      <c r="A25" s="33" t="s">
        <v>48</v>
      </c>
      <c r="C25" s="26">
        <f>C23^(1/C4)-1</f>
        <v>-0.47536684735828405</v>
      </c>
      <c r="E25">
        <v>23</v>
      </c>
      <c r="F25">
        <f t="shared" si="39"/>
        <v>67.5</v>
      </c>
      <c r="G25" s="15">
        <f t="shared" si="0"/>
        <v>0.21659999999999982</v>
      </c>
      <c r="H25" s="14">
        <f t="shared" si="40"/>
        <v>3.7999999999999968E-9</v>
      </c>
      <c r="I25" s="14">
        <f t="shared" si="9"/>
        <v>0.10766960323166161</v>
      </c>
      <c r="J25" s="14">
        <f t="shared" si="41"/>
        <v>0.40792594086382739</v>
      </c>
      <c r="K25" s="14" t="str">
        <f t="shared" si="42"/>
        <v>Epidemic ongoing</v>
      </c>
      <c r="L25" s="14">
        <f t="shared" si="43"/>
        <v>5.9999999999999995E-4</v>
      </c>
      <c r="M25" s="14">
        <f t="shared" si="44"/>
        <v>0.48440445590451098</v>
      </c>
      <c r="N25" s="3">
        <f t="shared" si="45"/>
        <v>23251778.629238162</v>
      </c>
      <c r="O25" s="3">
        <f t="shared" si="46"/>
        <v>11625889.314619081</v>
      </c>
      <c r="P25" s="38">
        <f t="shared" si="11"/>
        <v>2325177.8629238163</v>
      </c>
      <c r="Q25" s="38">
        <f t="shared" si="47"/>
        <v>11625889.314619081</v>
      </c>
      <c r="R25" s="38">
        <f t="shared" si="48"/>
        <v>13335889.314619081</v>
      </c>
      <c r="S25" s="38">
        <f t="shared" si="13"/>
        <v>34200</v>
      </c>
      <c r="T25" s="39">
        <f t="shared" si="14"/>
        <v>1.4708552212429416E-3</v>
      </c>
      <c r="U25" s="38">
        <f t="shared" si="5"/>
        <v>465035.57258476323</v>
      </c>
      <c r="V25" s="3">
        <f t="shared" si="6"/>
        <v>464921.57258476323</v>
      </c>
      <c r="W25" s="3">
        <f t="shared" si="7"/>
        <v>232483.5862923816</v>
      </c>
      <c r="X25" s="3">
        <f t="shared" si="55"/>
        <v>50862832.615795285</v>
      </c>
      <c r="Y25" s="3">
        <f t="shared" si="56"/>
        <v>25431416.307897642</v>
      </c>
      <c r="Z25" s="3">
        <f t="shared" si="51"/>
        <v>64761416.307897642</v>
      </c>
      <c r="AA25" s="3">
        <f t="shared" si="52"/>
        <v>191449.86100269941</v>
      </c>
      <c r="AB25" s="3">
        <f t="shared" si="53"/>
        <v>1017256.6523159058</v>
      </c>
      <c r="AC25" s="3">
        <f t="shared" si="54"/>
        <v>508321.19707538909</v>
      </c>
    </row>
    <row r="26" spans="1:29" x14ac:dyDescent="0.55000000000000004">
      <c r="A26" s="33"/>
      <c r="E26">
        <v>24</v>
      </c>
      <c r="F26">
        <f t="shared" si="39"/>
        <v>70.5</v>
      </c>
      <c r="G26" s="15">
        <f t="shared" si="0"/>
        <v>0.21659999999999982</v>
      </c>
      <c r="H26" s="14">
        <f t="shared" si="40"/>
        <v>3.7999999999999968E-9</v>
      </c>
      <c r="I26" s="14">
        <f t="shared" si="9"/>
        <v>1.3279474798672343E-2</v>
      </c>
      <c r="J26" s="14">
        <f t="shared" si="41"/>
        <v>9.4390128432989273E-2</v>
      </c>
      <c r="K26" s="14" t="str">
        <f t="shared" si="42"/>
        <v>Epidemic ongoing</v>
      </c>
      <c r="L26" s="14">
        <f t="shared" si="43"/>
        <v>6.0000000000000006E-4</v>
      </c>
      <c r="M26" s="14">
        <f t="shared" si="44"/>
        <v>0.89233039676833836</v>
      </c>
      <c r="N26" s="3">
        <f t="shared" si="45"/>
        <v>5380237.3206803882</v>
      </c>
      <c r="O26" s="3">
        <f t="shared" si="46"/>
        <v>2690118.6603401941</v>
      </c>
      <c r="P26" s="38">
        <f t="shared" si="11"/>
        <v>538023.73206803889</v>
      </c>
      <c r="Q26" s="38">
        <f t="shared" si="47"/>
        <v>2690118.6603401941</v>
      </c>
      <c r="R26" s="38">
        <f t="shared" si="48"/>
        <v>4400118.6603401937</v>
      </c>
      <c r="S26" s="38">
        <f t="shared" si="13"/>
        <v>34200</v>
      </c>
      <c r="T26" s="39">
        <f t="shared" si="14"/>
        <v>6.3565969234373933E-3</v>
      </c>
      <c r="U26" s="38">
        <f t="shared" si="5"/>
        <v>107604.74641360776</v>
      </c>
      <c r="V26" s="3">
        <f t="shared" si="6"/>
        <v>107490.74641360776</v>
      </c>
      <c r="W26" s="3">
        <f t="shared" si="7"/>
        <v>53768.173206803884</v>
      </c>
      <c r="X26" s="3">
        <f t="shared" si="55"/>
        <v>56243069.936475672</v>
      </c>
      <c r="Y26" s="3">
        <f t="shared" si="56"/>
        <v>28121534.968237836</v>
      </c>
      <c r="Z26" s="3">
        <f t="shared" si="51"/>
        <v>69161534.968237832</v>
      </c>
      <c r="AA26" s="3">
        <f t="shared" si="52"/>
        <v>225649.86100269941</v>
      </c>
      <c r="AB26" s="3">
        <f t="shared" si="53"/>
        <v>1124861.3987295136</v>
      </c>
      <c r="AC26" s="3">
        <f t="shared" si="54"/>
        <v>562089.37028219295</v>
      </c>
    </row>
    <row r="27" spans="1:29" x14ac:dyDescent="0.55000000000000004">
      <c r="A27" s="33"/>
      <c r="E27">
        <v>25</v>
      </c>
      <c r="F27">
        <f t="shared" si="39"/>
        <v>73.5</v>
      </c>
      <c r="G27" s="15">
        <f t="shared" si="0"/>
        <v>0.21659999999999982</v>
      </c>
      <c r="H27" s="14">
        <f t="shared" si="40"/>
        <v>3.7999999999999968E-9</v>
      </c>
      <c r="I27" s="14">
        <f t="shared" si="9"/>
        <v>8.9532540477474405E-3</v>
      </c>
      <c r="J27" s="14">
        <f t="shared" si="41"/>
        <v>4.3262207509249025E-3</v>
      </c>
      <c r="K27" s="14" t="str">
        <f t="shared" si="42"/>
        <v>Epidemic ongoing</v>
      </c>
      <c r="L27" s="14">
        <f t="shared" si="43"/>
        <v>4.4162759531150554E-4</v>
      </c>
      <c r="M27" s="14">
        <f t="shared" si="44"/>
        <v>0.98672052520132758</v>
      </c>
      <c r="N27" s="3">
        <f t="shared" si="45"/>
        <v>246594.58280271944</v>
      </c>
      <c r="O27" s="3">
        <f t="shared" si="46"/>
        <v>123297.29140135972</v>
      </c>
      <c r="P27" s="38">
        <f t="shared" si="11"/>
        <v>24659.458280271945</v>
      </c>
      <c r="Q27" s="38">
        <f t="shared" si="47"/>
        <v>123297.29140135972</v>
      </c>
      <c r="R27" s="38">
        <f t="shared" si="48"/>
        <v>1833297.2914013597</v>
      </c>
      <c r="S27" s="38">
        <f t="shared" si="13"/>
        <v>25172.772932755815</v>
      </c>
      <c r="T27" s="39">
        <f t="shared" si="14"/>
        <v>0.10208161366178321</v>
      </c>
      <c r="U27" s="38">
        <f t="shared" si="5"/>
        <v>4931.8916560543885</v>
      </c>
      <c r="V27" s="3">
        <f t="shared" si="6"/>
        <v>4817.8916560543885</v>
      </c>
      <c r="W27" s="3">
        <f t="shared" si="7"/>
        <v>2431.7458280271944</v>
      </c>
      <c r="X27" s="3">
        <f t="shared" si="55"/>
        <v>56489664.519278392</v>
      </c>
      <c r="Y27" s="3">
        <f t="shared" si="56"/>
        <v>28244832.259639196</v>
      </c>
      <c r="Z27" s="3">
        <f t="shared" si="51"/>
        <v>70994832.259639189</v>
      </c>
      <c r="AA27" s="3">
        <f t="shared" si="52"/>
        <v>250822.63393545523</v>
      </c>
      <c r="AB27" s="3">
        <f t="shared" si="53"/>
        <v>1129793.290385568</v>
      </c>
      <c r="AC27" s="3">
        <f t="shared" si="54"/>
        <v>564521.11611022009</v>
      </c>
    </row>
    <row r="28" spans="1:29" x14ac:dyDescent="0.55000000000000004">
      <c r="A28" s="33"/>
      <c r="E28">
        <v>26</v>
      </c>
      <c r="F28">
        <f t="shared" si="39"/>
        <v>76.5</v>
      </c>
      <c r="G28" s="15">
        <f t="shared" si="0"/>
        <v>0.21659999999999982</v>
      </c>
      <c r="H28" s="14">
        <f t="shared" si="40"/>
        <v>3.7999999999999968E-9</v>
      </c>
      <c r="I28" s="14">
        <f t="shared" si="9"/>
        <v>8.8133767057830565E-3</v>
      </c>
      <c r="J28" s="14">
        <f t="shared" si="41"/>
        <v>1.3987734196438395E-4</v>
      </c>
      <c r="K28" s="14" t="str">
        <f t="shared" si="42"/>
        <v>Epidemic ongoing</v>
      </c>
      <c r="L28" s="14">
        <f t="shared" si="43"/>
        <v>1.5078123358797813E-5</v>
      </c>
      <c r="M28" s="14">
        <f t="shared" si="44"/>
        <v>0.99104674595225251</v>
      </c>
      <c r="N28" s="3">
        <f t="shared" si="45"/>
        <v>7973.0084919698847</v>
      </c>
      <c r="O28" s="3">
        <f t="shared" si="46"/>
        <v>3986.5042459849424</v>
      </c>
      <c r="P28" s="38">
        <f t="shared" si="11"/>
        <v>797.30084919698857</v>
      </c>
      <c r="Q28" s="38">
        <f t="shared" si="47"/>
        <v>3986.5042459849424</v>
      </c>
      <c r="R28" s="38">
        <f t="shared" si="48"/>
        <v>1713986.5042459848</v>
      </c>
      <c r="S28" s="38">
        <f t="shared" si="13"/>
        <v>859.45303145147534</v>
      </c>
      <c r="T28" s="39">
        <f t="shared" si="14"/>
        <v>0.10779532372467485</v>
      </c>
      <c r="U28" s="38">
        <f t="shared" si="5"/>
        <v>159.46016983939771</v>
      </c>
      <c r="V28" s="3">
        <f t="shared" si="6"/>
        <v>45.460169839397707</v>
      </c>
      <c r="W28" s="3">
        <f t="shared" si="7"/>
        <v>45.530084919698851</v>
      </c>
      <c r="X28" s="3">
        <f t="shared" si="55"/>
        <v>56497637.527770363</v>
      </c>
      <c r="Y28" s="3">
        <f t="shared" si="56"/>
        <v>28248818.763885181</v>
      </c>
      <c r="Z28" s="3">
        <f t="shared" si="51"/>
        <v>72708818.76388517</v>
      </c>
      <c r="AA28" s="3">
        <f t="shared" si="52"/>
        <v>251682.0869669067</v>
      </c>
      <c r="AB28" s="3">
        <f t="shared" si="53"/>
        <v>1129952.7505554075</v>
      </c>
      <c r="AC28" s="3">
        <f t="shared" si="54"/>
        <v>564566.64619513974</v>
      </c>
    </row>
    <row r="29" spans="1:29" x14ac:dyDescent="0.55000000000000004">
      <c r="A29" s="33"/>
      <c r="E29">
        <v>27</v>
      </c>
      <c r="F29">
        <f t="shared" si="39"/>
        <v>79.5</v>
      </c>
      <c r="G29" s="15">
        <f t="shared" si="0"/>
        <v>0.21659999999999982</v>
      </c>
      <c r="H29" s="14">
        <f t="shared" si="40"/>
        <v>3.7999999999999968E-9</v>
      </c>
      <c r="I29" s="14">
        <f t="shared" si="9"/>
        <v>8.8089209854778569E-3</v>
      </c>
      <c r="J29" s="14">
        <f t="shared" si="41"/>
        <v>4.4557203051995981E-6</v>
      </c>
      <c r="K29" s="14" t="str">
        <f t="shared" si="42"/>
        <v>Epidemic ongoing</v>
      </c>
      <c r="L29" s="14">
        <f t="shared" si="43"/>
        <v>4.8118867674007624E-7</v>
      </c>
      <c r="M29" s="14">
        <f t="shared" si="44"/>
        <v>0.99118662329421692</v>
      </c>
      <c r="N29" s="3">
        <f t="shared" si="45"/>
        <v>253.97605739637709</v>
      </c>
      <c r="O29" s="3">
        <f t="shared" si="46"/>
        <v>126.98802869818854</v>
      </c>
      <c r="P29" s="38">
        <f t="shared" si="11"/>
        <v>25.397605739637712</v>
      </c>
      <c r="Q29" s="38">
        <f t="shared" si="47"/>
        <v>126.98802869818854</v>
      </c>
      <c r="R29" s="38">
        <f t="shared" si="48"/>
        <v>1710126.9880286981</v>
      </c>
      <c r="S29" s="38">
        <f t="shared" si="13"/>
        <v>27.427754574184348</v>
      </c>
      <c r="T29" s="39">
        <f t="shared" si="14"/>
        <v>0.10799346542882274</v>
      </c>
      <c r="U29" s="38">
        <f t="shared" si="5"/>
        <v>5.0795211479275419</v>
      </c>
      <c r="V29" s="3">
        <f t="shared" si="6"/>
        <v>0</v>
      </c>
      <c r="W29" s="3">
        <f t="shared" si="7"/>
        <v>1.0159042295855085</v>
      </c>
      <c r="X29" s="3">
        <f t="shared" si="55"/>
        <v>56497891.503827758</v>
      </c>
      <c r="Y29" s="3">
        <f t="shared" si="56"/>
        <v>28248945.751913879</v>
      </c>
      <c r="Z29" s="3">
        <f t="shared" si="51"/>
        <v>74418945.751913875</v>
      </c>
      <c r="AA29" s="3">
        <f t="shared" si="52"/>
        <v>251709.5147214809</v>
      </c>
      <c r="AB29" s="3">
        <f t="shared" si="53"/>
        <v>1129957.8300765555</v>
      </c>
      <c r="AC29" s="3">
        <f t="shared" si="54"/>
        <v>564567.66209936934</v>
      </c>
    </row>
    <row r="30" spans="1:29" x14ac:dyDescent="0.55000000000000004">
      <c r="A30" s="33"/>
      <c r="E30">
        <v>28</v>
      </c>
      <c r="F30">
        <f t="shared" si="39"/>
        <v>82.5</v>
      </c>
      <c r="G30" s="15">
        <f t="shared" si="0"/>
        <v>0.21659999999999982</v>
      </c>
      <c r="H30" s="14">
        <f t="shared" si="40"/>
        <v>3.7999999999999968E-9</v>
      </c>
      <c r="I30" s="14">
        <f t="shared" si="9"/>
        <v>8.8087754455527679E-3</v>
      </c>
      <c r="J30" s="14">
        <f t="shared" si="41"/>
        <v>1.4553992508901936E-7</v>
      </c>
      <c r="K30" s="14" t="str">
        <f t="shared" si="42"/>
        <v>Approaching elimination</v>
      </c>
      <c r="L30" s="14">
        <f t="shared" si="43"/>
        <v>1.5718280842947084E-8</v>
      </c>
      <c r="M30" s="14">
        <f t="shared" si="44"/>
        <v>0.99119107901452208</v>
      </c>
      <c r="N30" s="3">
        <f t="shared" si="45"/>
        <v>8.2957757300741033</v>
      </c>
      <c r="O30" s="3">
        <f t="shared" si="46"/>
        <v>4.1478878650370516</v>
      </c>
      <c r="P30" s="38">
        <f t="shared" si="11"/>
        <v>0.82957757300741042</v>
      </c>
      <c r="Q30" s="38">
        <f t="shared" si="47"/>
        <v>4.1478878650370516</v>
      </c>
      <c r="R30" s="38">
        <f t="shared" si="48"/>
        <v>1710004.1478878651</v>
      </c>
      <c r="S30" s="38">
        <f t="shared" si="13"/>
        <v>0.89594200804798374</v>
      </c>
      <c r="T30" s="39">
        <f t="shared" si="14"/>
        <v>0.10799978654196099</v>
      </c>
      <c r="U30" s="38">
        <f t="shared" si="5"/>
        <v>0.16591551460148207</v>
      </c>
      <c r="V30" s="3">
        <f t="shared" si="6"/>
        <v>0</v>
      </c>
      <c r="W30" s="3">
        <f t="shared" si="7"/>
        <v>3.3183102920296415E-2</v>
      </c>
      <c r="X30" s="3">
        <f t="shared" si="55"/>
        <v>56497899.799603485</v>
      </c>
      <c r="Y30" s="3">
        <f t="shared" si="56"/>
        <v>28248949.899801742</v>
      </c>
      <c r="Z30" s="3">
        <f t="shared" si="51"/>
        <v>76128949.899801746</v>
      </c>
      <c r="AA30" s="3">
        <f t="shared" si="52"/>
        <v>251710.41066348893</v>
      </c>
      <c r="AB30" s="3">
        <f t="shared" si="53"/>
        <v>1129957.9959920701</v>
      </c>
      <c r="AC30" s="3">
        <f t="shared" si="54"/>
        <v>564567.6952824723</v>
      </c>
    </row>
    <row r="31" spans="1:29" x14ac:dyDescent="0.55000000000000004">
      <c r="A31" s="33"/>
      <c r="E31">
        <v>29</v>
      </c>
      <c r="F31">
        <f t="shared" si="39"/>
        <v>85.5</v>
      </c>
      <c r="G31" s="15">
        <f t="shared" si="0"/>
        <v>0.21659999999999982</v>
      </c>
      <c r="H31" s="14">
        <f t="shared" si="40"/>
        <v>3.7999999999999968E-9</v>
      </c>
      <c r="I31" s="14">
        <f t="shared" si="9"/>
        <v>8.8087670158933078E-3</v>
      </c>
      <c r="J31" s="14">
        <f t="shared" si="41"/>
        <v>8.4296594600463681E-9</v>
      </c>
      <c r="K31" s="14" t="str">
        <f t="shared" si="42"/>
        <v>Possibly eliminated</v>
      </c>
      <c r="L31" s="14">
        <f t="shared" si="43"/>
        <v>9.1040311746492306E-10</v>
      </c>
      <c r="M31" s="14">
        <f t="shared" si="44"/>
        <v>0.99119122455444719</v>
      </c>
      <c r="N31" s="3">
        <f t="shared" si="45"/>
        <v>0.48049058922264298</v>
      </c>
      <c r="O31" s="3">
        <f t="shared" si="46"/>
        <v>0.24024529461132149</v>
      </c>
      <c r="P31" s="38">
        <f t="shared" si="11"/>
        <v>4.8049058922264298E-2</v>
      </c>
      <c r="Q31" s="38">
        <f t="shared" si="47"/>
        <v>0.24024529461132149</v>
      </c>
      <c r="R31" s="38">
        <f t="shared" si="48"/>
        <v>1710000.2402452945</v>
      </c>
      <c r="S31" s="38">
        <f t="shared" si="13"/>
        <v>5.1892977695500615E-2</v>
      </c>
      <c r="T31" s="39">
        <f t="shared" si="14"/>
        <v>0.10799998763650119</v>
      </c>
      <c r="U31" s="38">
        <f t="shared" si="5"/>
        <v>9.6098117844528597E-3</v>
      </c>
      <c r="V31" s="3">
        <f t="shared" si="6"/>
        <v>0</v>
      </c>
      <c r="W31" s="3">
        <f t="shared" si="7"/>
        <v>1.9219623568905719E-3</v>
      </c>
      <c r="X31" s="3">
        <f t="shared" si="55"/>
        <v>56497900.280094072</v>
      </c>
      <c r="Y31" s="3">
        <f t="shared" si="56"/>
        <v>28248950.140047036</v>
      </c>
      <c r="Z31" s="3">
        <f t="shared" si="51"/>
        <v>77838950.140047044</v>
      </c>
      <c r="AA31" s="3">
        <f t="shared" si="52"/>
        <v>251710.46255646663</v>
      </c>
      <c r="AB31" s="3">
        <f t="shared" si="53"/>
        <v>1129958.0056018818</v>
      </c>
      <c r="AC31" s="3">
        <f t="shared" si="54"/>
        <v>564567.69720443466</v>
      </c>
    </row>
    <row r="32" spans="1:29" x14ac:dyDescent="0.55000000000000004">
      <c r="A32" s="33"/>
      <c r="E32">
        <v>30</v>
      </c>
      <c r="F32">
        <f t="shared" si="39"/>
        <v>88.5</v>
      </c>
      <c r="G32" s="15">
        <f t="shared" si="0"/>
        <v>0.21659999999999982</v>
      </c>
      <c r="H32" s="14">
        <f t="shared" si="40"/>
        <v>3.7999999999999968E-9</v>
      </c>
      <c r="I32" s="14">
        <f t="shared" si="9"/>
        <v>8.8087629477441084E-3</v>
      </c>
      <c r="J32" s="14">
        <f t="shared" si="41"/>
        <v>4.0681491994543073E-9</v>
      </c>
      <c r="K32" s="14" t="str">
        <f t="shared" si="42"/>
        <v>Possibly eliminated</v>
      </c>
      <c r="L32" s="14">
        <f t="shared" si="43"/>
        <v>4.3936008926797122E-10</v>
      </c>
      <c r="M32" s="14">
        <f t="shared" si="44"/>
        <v>0.99119123298410661</v>
      </c>
      <c r="N32" s="3">
        <f t="shared" si="45"/>
        <v>0.23188450436889552</v>
      </c>
      <c r="O32" s="3">
        <f t="shared" si="46"/>
        <v>0.11594225218444776</v>
      </c>
      <c r="P32" s="38">
        <f t="shared" si="11"/>
        <v>2.3188450436889552E-2</v>
      </c>
      <c r="Q32" s="38">
        <f t="shared" si="47"/>
        <v>0.11594225218444776</v>
      </c>
      <c r="R32" s="38">
        <f t="shared" si="48"/>
        <v>1710000.1159422521</v>
      </c>
      <c r="S32" s="38">
        <f t="shared" si="13"/>
        <v>2.5043525088274361E-2</v>
      </c>
      <c r="T32" s="39">
        <f t="shared" si="14"/>
        <v>0.10799999403338158</v>
      </c>
      <c r="U32" s="38">
        <f t="shared" si="5"/>
        <v>4.6376900873779103E-3</v>
      </c>
      <c r="V32" s="3">
        <f t="shared" si="6"/>
        <v>0</v>
      </c>
      <c r="W32" s="3">
        <f t="shared" si="7"/>
        <v>9.2753801747558207E-4</v>
      </c>
      <c r="X32" s="3">
        <f t="shared" si="55"/>
        <v>56497900.511978574</v>
      </c>
      <c r="Y32" s="3">
        <f t="shared" si="56"/>
        <v>28248950.255989287</v>
      </c>
      <c r="Z32" s="3">
        <f t="shared" si="51"/>
        <v>79548950.255989298</v>
      </c>
      <c r="AA32" s="3">
        <f t="shared" si="52"/>
        <v>251710.48759999173</v>
      </c>
      <c r="AB32" s="3">
        <f t="shared" si="53"/>
        <v>1129958.0102395718</v>
      </c>
      <c r="AC32" s="3">
        <f t="shared" si="54"/>
        <v>564567.69813197269</v>
      </c>
    </row>
    <row r="33" spans="1:29" x14ac:dyDescent="0.55000000000000004">
      <c r="A33" s="33"/>
      <c r="E33">
        <v>31</v>
      </c>
      <c r="F33">
        <f t="shared" si="39"/>
        <v>91.5</v>
      </c>
      <c r="G33" s="15">
        <f t="shared" si="0"/>
        <v>0.21659999999999982</v>
      </c>
      <c r="H33" s="14">
        <f t="shared" si="40"/>
        <v>3.7999999999999968E-9</v>
      </c>
      <c r="I33" s="14">
        <f t="shared" si="9"/>
        <v>8.8087590183355043E-3</v>
      </c>
      <c r="J33" s="14">
        <f t="shared" si="41"/>
        <v>3.9294086040531084E-9</v>
      </c>
      <c r="K33" s="14" t="str">
        <f t="shared" si="42"/>
        <v>Possibly eliminated</v>
      </c>
      <c r="L33" s="14">
        <f t="shared" si="43"/>
        <v>4.2437610659203431E-10</v>
      </c>
      <c r="M33" s="14">
        <f t="shared" si="44"/>
        <v>0.99119123705225576</v>
      </c>
      <c r="N33" s="3">
        <f t="shared" si="45"/>
        <v>0.22397629043102718</v>
      </c>
      <c r="O33" s="3">
        <f t="shared" si="46"/>
        <v>0.11198814521551359</v>
      </c>
      <c r="P33" s="38">
        <f t="shared" si="11"/>
        <v>2.2397629043102718E-2</v>
      </c>
      <c r="Q33" s="38">
        <f t="shared" si="47"/>
        <v>0.11198814521551359</v>
      </c>
      <c r="R33" s="38">
        <f t="shared" si="48"/>
        <v>1710000.1119881452</v>
      </c>
      <c r="S33" s="38">
        <f t="shared" si="13"/>
        <v>2.4189438075745955E-2</v>
      </c>
      <c r="T33" s="39">
        <f t="shared" si="14"/>
        <v>0.10799999423686776</v>
      </c>
      <c r="U33" s="38">
        <f t="shared" si="5"/>
        <v>4.4795258086205436E-3</v>
      </c>
      <c r="V33" s="3">
        <f t="shared" si="6"/>
        <v>0</v>
      </c>
      <c r="W33" s="3">
        <f t="shared" si="7"/>
        <v>8.9590516172410872E-4</v>
      </c>
      <c r="X33" s="3">
        <f t="shared" si="55"/>
        <v>56497900.735954866</v>
      </c>
      <c r="Y33" s="3">
        <f t="shared" si="56"/>
        <v>28248950.367977433</v>
      </c>
      <c r="Z33" s="3">
        <f t="shared" si="51"/>
        <v>81258950.36797744</v>
      </c>
      <c r="AA33" s="3">
        <f t="shared" si="52"/>
        <v>251710.51178942982</v>
      </c>
      <c r="AB33" s="3">
        <f t="shared" si="53"/>
        <v>1129958.0147190976</v>
      </c>
      <c r="AC33" s="3">
        <f t="shared" si="54"/>
        <v>564567.69902787788</v>
      </c>
    </row>
    <row r="34" spans="1:29" x14ac:dyDescent="0.55000000000000004">
      <c r="A34" s="33"/>
      <c r="E34">
        <v>32</v>
      </c>
      <c r="F34">
        <f t="shared" si="39"/>
        <v>94.5</v>
      </c>
      <c r="G34" s="15">
        <f t="shared" si="0"/>
        <v>0.21659999999999982</v>
      </c>
      <c r="H34" s="14">
        <f t="shared" si="40"/>
        <v>3.7999999999999968E-9</v>
      </c>
      <c r="I34" s="14">
        <f t="shared" si="9"/>
        <v>8.8087550933403213E-3</v>
      </c>
      <c r="J34" s="14">
        <f t="shared" si="41"/>
        <v>3.9249951830355734E-9</v>
      </c>
      <c r="K34" s="14" t="str">
        <f t="shared" si="42"/>
        <v>Possibly eliminated</v>
      </c>
      <c r="L34" s="14">
        <f t="shared" si="43"/>
        <v>4.2389945717298223E-10</v>
      </c>
      <c r="M34" s="14">
        <f t="shared" si="44"/>
        <v>0.99119124098166433</v>
      </c>
      <c r="N34" s="3">
        <f t="shared" si="45"/>
        <v>0.22372472543302768</v>
      </c>
      <c r="O34" s="3">
        <f t="shared" si="46"/>
        <v>0.11186236271651384</v>
      </c>
      <c r="P34" s="38">
        <f t="shared" si="11"/>
        <v>2.2372472543302768E-2</v>
      </c>
      <c r="Q34" s="38">
        <f t="shared" si="47"/>
        <v>0.11186236271651384</v>
      </c>
      <c r="R34" s="38">
        <f t="shared" si="48"/>
        <v>1710000.1118623628</v>
      </c>
      <c r="S34" s="38">
        <f t="shared" si="13"/>
        <v>2.4162269058859986E-2</v>
      </c>
      <c r="T34" s="39">
        <f t="shared" si="14"/>
        <v>0.10799999424334078</v>
      </c>
      <c r="U34" s="38">
        <f t="shared" si="5"/>
        <v>4.4744945086605536E-3</v>
      </c>
      <c r="V34" s="3">
        <f t="shared" si="6"/>
        <v>0</v>
      </c>
      <c r="W34" s="3">
        <f t="shared" si="7"/>
        <v>8.9489890173211073E-4</v>
      </c>
      <c r="X34" s="3">
        <f t="shared" si="55"/>
        <v>56497900.959679589</v>
      </c>
      <c r="Y34" s="3">
        <f t="shared" si="56"/>
        <v>28248950.479839794</v>
      </c>
      <c r="Z34" s="3">
        <f t="shared" si="51"/>
        <v>82968950.479839802</v>
      </c>
      <c r="AA34" s="3">
        <f t="shared" si="52"/>
        <v>251710.53595169887</v>
      </c>
      <c r="AB34" s="3">
        <f t="shared" si="53"/>
        <v>1129958.0191935922</v>
      </c>
      <c r="AC34" s="3">
        <f t="shared" si="54"/>
        <v>564567.69992277678</v>
      </c>
    </row>
    <row r="35" spans="1:29" x14ac:dyDescent="0.55000000000000004">
      <c r="A35" s="33"/>
      <c r="E35">
        <v>33</v>
      </c>
      <c r="F35">
        <f t="shared" si="39"/>
        <v>97.5</v>
      </c>
      <c r="G35" s="15">
        <f t="shared" ref="G35:G52" si="57">IF(F35&lt;$C$10,IF(F35&lt;$C$9,$C$8*$C$4*$C$3,$C$8*$C$4*$C$3*(1-$C$19)),IF(F35&lt;$C$9,$C$8*$C$4*$C$23,$C$8*$C$4*$C$23*(1-$C$19)))</f>
        <v>0.21659999999999982</v>
      </c>
      <c r="H35" s="14">
        <f t="shared" si="40"/>
        <v>3.7999999999999968E-9</v>
      </c>
      <c r="I35" s="14">
        <f t="shared" si="9"/>
        <v>8.8087511684855832E-3</v>
      </c>
      <c r="J35" s="14">
        <f t="shared" si="41"/>
        <v>3.9248547380882348E-9</v>
      </c>
      <c r="K35" s="14" t="str">
        <f t="shared" si="42"/>
        <v>Possibly eliminated</v>
      </c>
      <c r="L35" s="14">
        <f t="shared" si="43"/>
        <v>4.2388428912028662E-10</v>
      </c>
      <c r="M35" s="14">
        <f t="shared" si="44"/>
        <v>0.99119124490665955</v>
      </c>
      <c r="N35" s="3">
        <f t="shared" si="45"/>
        <v>0.22371672007102938</v>
      </c>
      <c r="O35" s="3">
        <f t="shared" si="46"/>
        <v>0.11185836003551469</v>
      </c>
      <c r="P35" s="38">
        <f t="shared" si="11"/>
        <v>2.2371672007102938E-2</v>
      </c>
      <c r="Q35" s="38">
        <f t="shared" si="47"/>
        <v>0.11185836003551469</v>
      </c>
      <c r="R35" s="38">
        <f t="shared" si="48"/>
        <v>1710000.11185836</v>
      </c>
      <c r="S35" s="38">
        <f t="shared" si="13"/>
        <v>2.4161404479856336E-2</v>
      </c>
      <c r="T35" s="39">
        <f t="shared" si="14"/>
        <v>0.10799999424354677</v>
      </c>
      <c r="U35" s="38">
        <f t="shared" ref="U35:U52" si="58">O35*$C$14</f>
        <v>4.4743344014205877E-3</v>
      </c>
      <c r="V35" s="3">
        <f t="shared" ref="V35:V52" si="59">IF(U35&gt;($C$6*1000000*$C$15),U35-($C$6*1000000*$C$15),0)</f>
        <v>0</v>
      </c>
      <c r="W35" s="3">
        <f t="shared" ref="W35:W52" si="60">((U35-V35)*$C$16)+(V35*$C$17)</f>
        <v>8.9486688028411754E-4</v>
      </c>
      <c r="X35" s="3">
        <f t="shared" si="55"/>
        <v>56497901.18339631</v>
      </c>
      <c r="Y35" s="3">
        <f t="shared" si="56"/>
        <v>28248950.591698155</v>
      </c>
      <c r="Z35" s="3">
        <f t="shared" si="51"/>
        <v>84678950.591698155</v>
      </c>
      <c r="AA35" s="3">
        <f t="shared" si="52"/>
        <v>251710.56011310336</v>
      </c>
      <c r="AB35" s="3">
        <f t="shared" si="53"/>
        <v>1129958.0236679267</v>
      </c>
      <c r="AC35" s="3">
        <f t="shared" si="54"/>
        <v>564567.70081764366</v>
      </c>
    </row>
    <row r="36" spans="1:29" x14ac:dyDescent="0.55000000000000004">
      <c r="A36" s="33"/>
      <c r="E36">
        <v>34</v>
      </c>
      <c r="F36">
        <f t="shared" si="39"/>
        <v>100.5</v>
      </c>
      <c r="G36" s="15">
        <f t="shared" si="57"/>
        <v>0.21659999999999982</v>
      </c>
      <c r="H36" s="14">
        <f t="shared" si="40"/>
        <v>3.7999999999999968E-9</v>
      </c>
      <c r="I36" s="14">
        <f t="shared" ref="I36:I52" si="61">IF(AND(F35&gt;$C$10,F35&lt;$C$12),(I35-H35)*((1-J35+(L35*$C$20))^$C$23),(I35-H35)*((1-J35+(L35*$C$20))^$C$3))</f>
        <v>8.8087472436353675E-3</v>
      </c>
      <c r="J36" s="14">
        <f t="shared" si="41"/>
        <v>3.9248502156641329E-9</v>
      </c>
      <c r="K36" s="14" t="str">
        <f t="shared" si="42"/>
        <v>Possibly eliminated</v>
      </c>
      <c r="L36" s="14">
        <f t="shared" si="43"/>
        <v>4.2388380069853563E-10</v>
      </c>
      <c r="M36" s="14">
        <f t="shared" si="44"/>
        <v>0.99119124883151433</v>
      </c>
      <c r="N36" s="3">
        <f t="shared" si="45"/>
        <v>0.22371646229285558</v>
      </c>
      <c r="O36" s="3">
        <f t="shared" si="46"/>
        <v>0.11185823114642779</v>
      </c>
      <c r="P36" s="38">
        <f t="shared" si="11"/>
        <v>2.2371646229285558E-2</v>
      </c>
      <c r="Q36" s="38">
        <f t="shared" si="47"/>
        <v>0.11185823114642779</v>
      </c>
      <c r="R36" s="38">
        <f t="shared" si="48"/>
        <v>1710000.1118582312</v>
      </c>
      <c r="S36" s="38">
        <f t="shared" si="13"/>
        <v>2.4161376639816531E-2</v>
      </c>
      <c r="T36" s="39">
        <f t="shared" si="14"/>
        <v>0.10799999424355339</v>
      </c>
      <c r="U36" s="38">
        <f t="shared" si="58"/>
        <v>4.4743292458571116E-3</v>
      </c>
      <c r="V36" s="3">
        <f t="shared" si="59"/>
        <v>0</v>
      </c>
      <c r="W36" s="3">
        <f t="shared" si="60"/>
        <v>8.9486584917142231E-4</v>
      </c>
      <c r="X36" s="3">
        <f t="shared" si="55"/>
        <v>56497901.40711277</v>
      </c>
      <c r="Y36" s="3">
        <f t="shared" si="56"/>
        <v>28248950.703556385</v>
      </c>
      <c r="Z36" s="3">
        <f t="shared" si="51"/>
        <v>86388950.703556389</v>
      </c>
      <c r="AA36" s="3">
        <f t="shared" si="52"/>
        <v>251710.58427448</v>
      </c>
      <c r="AB36" s="3">
        <f t="shared" si="53"/>
        <v>1129958.028142256</v>
      </c>
      <c r="AC36" s="3">
        <f t="shared" si="54"/>
        <v>564567.7017125095</v>
      </c>
    </row>
    <row r="37" spans="1:29" x14ac:dyDescent="0.55000000000000004">
      <c r="A37" s="33"/>
      <c r="E37">
        <v>35</v>
      </c>
      <c r="F37">
        <f t="shared" si="39"/>
        <v>103.5</v>
      </c>
      <c r="G37" s="15">
        <f t="shared" si="57"/>
        <v>0.21659999999999982</v>
      </c>
      <c r="H37" s="14">
        <f t="shared" si="40"/>
        <v>3.7999999999999968E-9</v>
      </c>
      <c r="I37" s="14">
        <f t="shared" si="61"/>
        <v>8.8087433187853531E-3</v>
      </c>
      <c r="J37" s="14">
        <f t="shared" si="41"/>
        <v>3.9248500144362097E-9</v>
      </c>
      <c r="K37" s="14" t="str">
        <f t="shared" si="42"/>
        <v>Possibly eliminated</v>
      </c>
      <c r="L37" s="14">
        <f t="shared" si="43"/>
        <v>4.2388377896592221E-10</v>
      </c>
      <c r="M37" s="14">
        <f t="shared" si="44"/>
        <v>0.99119125275636455</v>
      </c>
      <c r="N37" s="3">
        <f t="shared" si="45"/>
        <v>0.22371645082286395</v>
      </c>
      <c r="O37" s="3">
        <f t="shared" si="46"/>
        <v>0.11185822541143198</v>
      </c>
      <c r="P37" s="38">
        <f t="shared" si="11"/>
        <v>2.2371645082286395E-2</v>
      </c>
      <c r="Q37" s="38">
        <f t="shared" si="47"/>
        <v>0.11185822541143198</v>
      </c>
      <c r="R37" s="38">
        <f t="shared" si="48"/>
        <v>1710000.1118582254</v>
      </c>
      <c r="S37" s="38">
        <f t="shared" si="13"/>
        <v>2.4161375401057568E-2</v>
      </c>
      <c r="T37" s="39">
        <f t="shared" si="14"/>
        <v>0.10799999424355368</v>
      </c>
      <c r="U37" s="38">
        <f t="shared" si="58"/>
        <v>4.4743290164572791E-3</v>
      </c>
      <c r="V37" s="3">
        <f t="shared" si="59"/>
        <v>0</v>
      </c>
      <c r="W37" s="3">
        <f t="shared" si="60"/>
        <v>8.9486580329145582E-4</v>
      </c>
      <c r="X37" s="3">
        <f t="shared" ref="X37:X52" si="62">N37+X36</f>
        <v>56497901.630829223</v>
      </c>
      <c r="Y37" s="3">
        <f t="shared" ref="Y37:Y52" si="63">O37+Y36</f>
        <v>28248950.815414611</v>
      </c>
      <c r="Z37" s="3">
        <f t="shared" si="51"/>
        <v>88098950.815414608</v>
      </c>
      <c r="AA37" s="3">
        <f t="shared" si="52"/>
        <v>251710.60843585539</v>
      </c>
      <c r="AB37" s="3">
        <f t="shared" si="53"/>
        <v>1129958.032616585</v>
      </c>
      <c r="AC37" s="3">
        <f t="shared" si="54"/>
        <v>564567.70260737534</v>
      </c>
    </row>
    <row r="38" spans="1:29" x14ac:dyDescent="0.55000000000000004">
      <c r="A38" s="33"/>
      <c r="E38">
        <v>36</v>
      </c>
      <c r="F38">
        <f t="shared" si="39"/>
        <v>106.5</v>
      </c>
      <c r="G38" s="15">
        <f t="shared" si="57"/>
        <v>0.21659999999999982</v>
      </c>
      <c r="H38" s="14">
        <f t="shared" si="40"/>
        <v>3.7999999999999968E-9</v>
      </c>
      <c r="I38" s="14">
        <f t="shared" si="61"/>
        <v>8.8087393939354011E-3</v>
      </c>
      <c r="J38" s="14">
        <f t="shared" si="41"/>
        <v>3.9248499519861646E-9</v>
      </c>
      <c r="K38" s="14" t="str">
        <f t="shared" si="42"/>
        <v>Possibly eliminated</v>
      </c>
      <c r="L38" s="14">
        <f t="shared" si="43"/>
        <v>4.2388377222131809E-10</v>
      </c>
      <c r="M38" s="14">
        <f t="shared" si="44"/>
        <v>0.99119125668121455</v>
      </c>
      <c r="N38" s="3">
        <f t="shared" si="45"/>
        <v>0.22371644726321138</v>
      </c>
      <c r="O38" s="3">
        <f t="shared" si="46"/>
        <v>0.11185822363160569</v>
      </c>
      <c r="P38" s="38">
        <f t="shared" si="11"/>
        <v>2.2371644726321138E-2</v>
      </c>
      <c r="Q38" s="38">
        <f t="shared" si="47"/>
        <v>0.11185822363160569</v>
      </c>
      <c r="R38" s="38">
        <f t="shared" si="48"/>
        <v>1710000.1118582236</v>
      </c>
      <c r="S38" s="38">
        <f t="shared" si="13"/>
        <v>2.4161375016615132E-2</v>
      </c>
      <c r="T38" s="39">
        <f t="shared" si="14"/>
        <v>0.10799999424355378</v>
      </c>
      <c r="U38" s="38">
        <f t="shared" si="58"/>
        <v>4.4743289452642276E-3</v>
      </c>
      <c r="V38" s="3">
        <f t="shared" si="59"/>
        <v>0</v>
      </c>
      <c r="W38" s="3">
        <f t="shared" si="60"/>
        <v>8.9486578905284553E-4</v>
      </c>
      <c r="X38" s="3">
        <f t="shared" si="62"/>
        <v>56497901.854545668</v>
      </c>
      <c r="Y38" s="3">
        <f t="shared" si="63"/>
        <v>28248950.927272834</v>
      </c>
      <c r="Z38" s="3">
        <f t="shared" si="51"/>
        <v>89808950.927272826</v>
      </c>
      <c r="AA38" s="3">
        <f t="shared" si="52"/>
        <v>251710.6325972304</v>
      </c>
      <c r="AB38" s="3">
        <f t="shared" si="53"/>
        <v>1129958.0370909139</v>
      </c>
      <c r="AC38" s="3">
        <f t="shared" si="54"/>
        <v>564567.70350224117</v>
      </c>
    </row>
    <row r="39" spans="1:29" x14ac:dyDescent="0.55000000000000004">
      <c r="A39" s="33"/>
      <c r="E39">
        <v>37</v>
      </c>
      <c r="F39">
        <f t="shared" si="39"/>
        <v>109.5</v>
      </c>
      <c r="G39" s="15">
        <f t="shared" si="57"/>
        <v>0.21659999999999982</v>
      </c>
      <c r="H39" s="14">
        <f t="shared" si="40"/>
        <v>3.7999999999999968E-9</v>
      </c>
      <c r="I39" s="14">
        <f t="shared" si="61"/>
        <v>8.8087354690855046E-3</v>
      </c>
      <c r="J39" s="14">
        <f t="shared" si="41"/>
        <v>3.9248498964750134E-9</v>
      </c>
      <c r="K39" s="14" t="str">
        <f t="shared" si="42"/>
        <v>Possibly eliminated</v>
      </c>
      <c r="L39" s="14">
        <f t="shared" si="43"/>
        <v>4.2388376622611448E-10</v>
      </c>
      <c r="M39" s="14">
        <f t="shared" si="44"/>
        <v>0.99119126060606455</v>
      </c>
      <c r="N39" s="3">
        <f t="shared" si="45"/>
        <v>0.22371644409907576</v>
      </c>
      <c r="O39" s="3">
        <f t="shared" si="46"/>
        <v>0.11185822204953788</v>
      </c>
      <c r="P39" s="38">
        <f t="shared" si="11"/>
        <v>2.2371644409907576E-2</v>
      </c>
      <c r="Q39" s="38">
        <f t="shared" si="47"/>
        <v>0.11185822204953788</v>
      </c>
      <c r="R39" s="38">
        <f t="shared" si="48"/>
        <v>1710000.1118582219</v>
      </c>
      <c r="S39" s="38">
        <f t="shared" si="13"/>
        <v>2.4161374674888523E-2</v>
      </c>
      <c r="T39" s="39">
        <f t="shared" si="14"/>
        <v>0.10799999424355387</v>
      </c>
      <c r="U39" s="38">
        <f t="shared" si="58"/>
        <v>4.4743288819815152E-3</v>
      </c>
      <c r="V39" s="3">
        <f t="shared" si="59"/>
        <v>0</v>
      </c>
      <c r="W39" s="3">
        <f t="shared" si="60"/>
        <v>8.9486577639630305E-4</v>
      </c>
      <c r="X39" s="3">
        <f t="shared" si="62"/>
        <v>56497902.078262113</v>
      </c>
      <c r="Y39" s="3">
        <f t="shared" si="63"/>
        <v>28248951.039131057</v>
      </c>
      <c r="Z39" s="3">
        <f t="shared" si="51"/>
        <v>91518951.039131045</v>
      </c>
      <c r="AA39" s="3">
        <f t="shared" si="52"/>
        <v>251710.65675860507</v>
      </c>
      <c r="AB39" s="3">
        <f t="shared" si="53"/>
        <v>1129958.0415652427</v>
      </c>
      <c r="AC39" s="3">
        <f t="shared" si="54"/>
        <v>564567.70439710689</v>
      </c>
    </row>
    <row r="40" spans="1:29" x14ac:dyDescent="0.55000000000000004">
      <c r="A40" s="34"/>
      <c r="E40">
        <v>38</v>
      </c>
      <c r="F40">
        <f t="shared" si="39"/>
        <v>112.5</v>
      </c>
      <c r="G40" s="15">
        <f t="shared" si="57"/>
        <v>0.21659999999999982</v>
      </c>
      <c r="H40" s="14">
        <f t="shared" si="40"/>
        <v>3.7999999999999968E-9</v>
      </c>
      <c r="I40" s="14">
        <f t="shared" si="61"/>
        <v>8.8087315442356689E-3</v>
      </c>
      <c r="J40" s="14">
        <f t="shared" si="41"/>
        <v>3.9248498357596917E-9</v>
      </c>
      <c r="K40" s="14" t="str">
        <f t="shared" si="42"/>
        <v>Possibly eliminated</v>
      </c>
      <c r="L40" s="14">
        <f t="shared" si="43"/>
        <v>4.2388375966886036E-10</v>
      </c>
      <c r="M40" s="14">
        <f t="shared" si="44"/>
        <v>0.99119126453091444</v>
      </c>
      <c r="N40" s="3">
        <f t="shared" si="45"/>
        <v>0.22371644063830243</v>
      </c>
      <c r="O40" s="3">
        <f t="shared" si="46"/>
        <v>0.11185822031915121</v>
      </c>
      <c r="P40" s="38">
        <f t="shared" si="11"/>
        <v>2.2371644063830243E-2</v>
      </c>
      <c r="Q40" s="38">
        <f t="shared" si="47"/>
        <v>0.11185822031915121</v>
      </c>
      <c r="R40" s="38">
        <f t="shared" si="48"/>
        <v>1710000.1118582203</v>
      </c>
      <c r="S40" s="38">
        <f t="shared" si="13"/>
        <v>2.4161374301125041E-2</v>
      </c>
      <c r="T40" s="39">
        <f t="shared" si="14"/>
        <v>0.10799999424355394</v>
      </c>
      <c r="U40" s="38">
        <f t="shared" si="58"/>
        <v>4.4743288127660485E-3</v>
      </c>
      <c r="V40" s="3">
        <f t="shared" si="59"/>
        <v>0</v>
      </c>
      <c r="W40" s="3">
        <f t="shared" si="60"/>
        <v>8.9486576255320971E-4</v>
      </c>
      <c r="X40" s="3">
        <f t="shared" si="62"/>
        <v>56497902.301978551</v>
      </c>
      <c r="Y40" s="3">
        <f t="shared" si="63"/>
        <v>28248951.150989275</v>
      </c>
      <c r="Z40" s="3">
        <f t="shared" si="51"/>
        <v>93228951.150989264</v>
      </c>
      <c r="AA40" s="3">
        <f t="shared" si="52"/>
        <v>251710.68091997938</v>
      </c>
      <c r="AB40" s="3">
        <f t="shared" si="53"/>
        <v>1129958.0460395715</v>
      </c>
      <c r="AC40" s="3">
        <f t="shared" si="54"/>
        <v>564567.70529197261</v>
      </c>
    </row>
    <row r="41" spans="1:29" x14ac:dyDescent="0.55000000000000004">
      <c r="A41" s="33"/>
      <c r="E41">
        <v>39</v>
      </c>
      <c r="F41">
        <f t="shared" si="39"/>
        <v>115.5</v>
      </c>
      <c r="G41" s="15">
        <f t="shared" si="57"/>
        <v>0.21659999999999982</v>
      </c>
      <c r="H41" s="14">
        <f t="shared" si="40"/>
        <v>3.7999999999999968E-9</v>
      </c>
      <c r="I41" s="14">
        <f t="shared" si="61"/>
        <v>8.8087276193858886E-3</v>
      </c>
      <c r="J41" s="14">
        <f t="shared" si="41"/>
        <v>3.9248497802485405E-9</v>
      </c>
      <c r="K41" s="14" t="str">
        <f t="shared" si="42"/>
        <v>Possibly eliminated</v>
      </c>
      <c r="L41" s="14">
        <f t="shared" si="43"/>
        <v>4.2388375367365669E-10</v>
      </c>
      <c r="M41" s="14">
        <f t="shared" si="44"/>
        <v>0.99119126845576433</v>
      </c>
      <c r="N41" s="3">
        <f t="shared" si="45"/>
        <v>0.22371643747416681</v>
      </c>
      <c r="O41" s="3">
        <f t="shared" si="46"/>
        <v>0.1118582187370834</v>
      </c>
      <c r="P41" s="38">
        <f t="shared" si="11"/>
        <v>2.2371643747416681E-2</v>
      </c>
      <c r="Q41" s="38">
        <f t="shared" si="47"/>
        <v>0.1118582187370834</v>
      </c>
      <c r="R41" s="38">
        <f t="shared" si="48"/>
        <v>1710000.1118582187</v>
      </c>
      <c r="S41" s="38">
        <f t="shared" si="13"/>
        <v>2.4161373959398432E-2</v>
      </c>
      <c r="T41" s="39">
        <f t="shared" si="14"/>
        <v>0.10799999424355404</v>
      </c>
      <c r="U41" s="38">
        <f t="shared" si="58"/>
        <v>4.4743287494833361E-3</v>
      </c>
      <c r="V41" s="3">
        <f t="shared" si="59"/>
        <v>0</v>
      </c>
      <c r="W41" s="3">
        <f t="shared" si="60"/>
        <v>8.9486574989666723E-4</v>
      </c>
      <c r="X41" s="3">
        <f t="shared" si="62"/>
        <v>56497902.525694989</v>
      </c>
      <c r="Y41" s="3">
        <f t="shared" si="63"/>
        <v>28248951.262847494</v>
      </c>
      <c r="Z41" s="3">
        <f t="shared" si="51"/>
        <v>94938951.262847483</v>
      </c>
      <c r="AA41" s="3">
        <f t="shared" si="52"/>
        <v>251710.70508135334</v>
      </c>
      <c r="AB41" s="3">
        <f t="shared" si="53"/>
        <v>1129958.0505139004</v>
      </c>
      <c r="AC41" s="3">
        <f t="shared" si="54"/>
        <v>564567.70618683833</v>
      </c>
    </row>
    <row r="42" spans="1:29" x14ac:dyDescent="0.55000000000000004">
      <c r="A42" s="33"/>
      <c r="E42">
        <v>40</v>
      </c>
      <c r="F42">
        <f t="shared" si="39"/>
        <v>118.5</v>
      </c>
      <c r="G42" s="15">
        <f t="shared" si="57"/>
        <v>0.21659999999999982</v>
      </c>
      <c r="H42" s="14">
        <f t="shared" si="40"/>
        <v>3.7999999999999968E-9</v>
      </c>
      <c r="I42" s="14">
        <f t="shared" si="61"/>
        <v>8.8087236945361674E-3</v>
      </c>
      <c r="J42" s="14">
        <f t="shared" si="41"/>
        <v>3.9248497212679423E-9</v>
      </c>
      <c r="K42" s="14" t="str">
        <f t="shared" si="42"/>
        <v>Possibly eliminated</v>
      </c>
      <c r="L42" s="14">
        <f t="shared" si="43"/>
        <v>4.2388374730375278E-10</v>
      </c>
      <c r="M42" s="14">
        <f t="shared" si="44"/>
        <v>0.99119127238061411</v>
      </c>
      <c r="N42" s="3">
        <f t="shared" si="45"/>
        <v>0.22371643411227271</v>
      </c>
      <c r="O42" s="3">
        <f t="shared" si="46"/>
        <v>0.11185821705613636</v>
      </c>
      <c r="P42" s="38">
        <f t="shared" si="11"/>
        <v>2.2371643411227271E-2</v>
      </c>
      <c r="Q42" s="38">
        <f t="shared" si="47"/>
        <v>0.11185821705613636</v>
      </c>
      <c r="R42" s="38">
        <f t="shared" si="48"/>
        <v>1710000.111858217</v>
      </c>
      <c r="S42" s="38">
        <f t="shared" si="13"/>
        <v>2.4161373596313908E-2</v>
      </c>
      <c r="T42" s="39">
        <f t="shared" si="14"/>
        <v>0.10799999424355412</v>
      </c>
      <c r="U42" s="38">
        <f t="shared" si="58"/>
        <v>4.4743286822454542E-3</v>
      </c>
      <c r="V42" s="3">
        <f t="shared" si="59"/>
        <v>0</v>
      </c>
      <c r="W42" s="3">
        <f t="shared" si="60"/>
        <v>8.9486573644909084E-4</v>
      </c>
      <c r="X42" s="3">
        <f t="shared" si="62"/>
        <v>56497902.749411426</v>
      </c>
      <c r="Y42" s="3">
        <f t="shared" si="63"/>
        <v>28248951.374705713</v>
      </c>
      <c r="Z42" s="3">
        <f t="shared" si="51"/>
        <v>96648951.374705702</v>
      </c>
      <c r="AA42" s="3">
        <f t="shared" si="52"/>
        <v>251710.72924272693</v>
      </c>
      <c r="AB42" s="3">
        <f t="shared" si="53"/>
        <v>1129958.0549882289</v>
      </c>
      <c r="AC42" s="3">
        <f t="shared" si="54"/>
        <v>564567.70708170405</v>
      </c>
    </row>
    <row r="43" spans="1:29" x14ac:dyDescent="0.55000000000000004">
      <c r="A43" s="33"/>
      <c r="E43">
        <v>41</v>
      </c>
      <c r="F43">
        <f t="shared" si="39"/>
        <v>121.5</v>
      </c>
      <c r="G43" s="15">
        <f t="shared" si="57"/>
        <v>0.21659999999999982</v>
      </c>
      <c r="H43" s="14">
        <f t="shared" si="40"/>
        <v>3.7999999999999968E-9</v>
      </c>
      <c r="I43" s="14">
        <f t="shared" si="61"/>
        <v>8.8087197696865051E-3</v>
      </c>
      <c r="J43" s="14">
        <f t="shared" si="41"/>
        <v>3.9248496622873441E-9</v>
      </c>
      <c r="K43" s="14" t="str">
        <f t="shared" si="42"/>
        <v>Possibly eliminated</v>
      </c>
      <c r="L43" s="14">
        <f t="shared" si="43"/>
        <v>4.2388374093384881E-10</v>
      </c>
      <c r="M43" s="14">
        <f t="shared" si="44"/>
        <v>0.99119127630546378</v>
      </c>
      <c r="N43" s="3">
        <f t="shared" si="45"/>
        <v>0.22371643075037861</v>
      </c>
      <c r="O43" s="3">
        <f t="shared" si="46"/>
        <v>0.11185821537518931</v>
      </c>
      <c r="P43" s="38">
        <f t="shared" si="11"/>
        <v>2.2371643075037861E-2</v>
      </c>
      <c r="Q43" s="38">
        <f t="shared" si="47"/>
        <v>0.11185821537518931</v>
      </c>
      <c r="R43" s="38">
        <f t="shared" si="48"/>
        <v>1710000.1118582154</v>
      </c>
      <c r="S43" s="38">
        <f t="shared" si="13"/>
        <v>2.4161373233229384E-2</v>
      </c>
      <c r="T43" s="39">
        <f t="shared" si="14"/>
        <v>0.10799999424355421</v>
      </c>
      <c r="U43" s="38">
        <f t="shared" si="58"/>
        <v>4.4743286150075723E-3</v>
      </c>
      <c r="V43" s="3">
        <f t="shared" si="59"/>
        <v>0</v>
      </c>
      <c r="W43" s="3">
        <f t="shared" si="60"/>
        <v>8.9486572300151446E-4</v>
      </c>
      <c r="X43" s="3">
        <f t="shared" si="62"/>
        <v>56497902.973127857</v>
      </c>
      <c r="Y43" s="3">
        <f t="shared" si="63"/>
        <v>28248951.486563928</v>
      </c>
      <c r="Z43" s="3">
        <f t="shared" si="51"/>
        <v>98358951.486563921</v>
      </c>
      <c r="AA43" s="3">
        <f t="shared" si="52"/>
        <v>251710.75340410016</v>
      </c>
      <c r="AB43" s="3">
        <f t="shared" si="53"/>
        <v>1129958.0594625575</v>
      </c>
      <c r="AC43" s="3">
        <f t="shared" si="54"/>
        <v>564567.70797656977</v>
      </c>
    </row>
    <row r="44" spans="1:29" x14ac:dyDescent="0.55000000000000004">
      <c r="A44" s="33"/>
      <c r="E44">
        <v>42</v>
      </c>
      <c r="F44">
        <f t="shared" si="39"/>
        <v>124.5</v>
      </c>
      <c r="G44" s="15">
        <f t="shared" si="57"/>
        <v>0.21659999999999982</v>
      </c>
      <c r="H44" s="14">
        <f t="shared" si="40"/>
        <v>3.7999999999999968E-9</v>
      </c>
      <c r="I44" s="14">
        <f t="shared" si="61"/>
        <v>8.8087158448368983E-3</v>
      </c>
      <c r="J44" s="14">
        <f t="shared" si="41"/>
        <v>3.9248496067761929E-9</v>
      </c>
      <c r="K44" s="14" t="str">
        <f t="shared" si="42"/>
        <v>Possibly eliminated</v>
      </c>
      <c r="L44" s="14">
        <f t="shared" si="43"/>
        <v>4.238837349386451E-10</v>
      </c>
      <c r="M44" s="14">
        <f t="shared" si="44"/>
        <v>0.99119128023031344</v>
      </c>
      <c r="N44" s="3">
        <f t="shared" si="45"/>
        <v>0.22371642758624299</v>
      </c>
      <c r="O44" s="3">
        <f t="shared" si="46"/>
        <v>0.1118582137931215</v>
      </c>
      <c r="P44" s="38">
        <f t="shared" si="11"/>
        <v>2.2371642758624299E-2</v>
      </c>
      <c r="Q44" s="38">
        <f t="shared" si="47"/>
        <v>0.1118582137931215</v>
      </c>
      <c r="R44" s="38">
        <f t="shared" si="48"/>
        <v>1710000.1118582138</v>
      </c>
      <c r="S44" s="38">
        <f t="shared" si="13"/>
        <v>2.4161372891502771E-2</v>
      </c>
      <c r="T44" s="39">
        <f t="shared" si="14"/>
        <v>0.10799999424355428</v>
      </c>
      <c r="U44" s="38">
        <f t="shared" si="58"/>
        <v>4.4743285517248599E-3</v>
      </c>
      <c r="V44" s="3">
        <f t="shared" si="59"/>
        <v>0</v>
      </c>
      <c r="W44" s="3">
        <f t="shared" si="60"/>
        <v>8.9486571034497198E-4</v>
      </c>
      <c r="X44" s="3">
        <f t="shared" si="62"/>
        <v>56497903.196844287</v>
      </c>
      <c r="Y44" s="3">
        <f t="shared" si="63"/>
        <v>28248951.598422144</v>
      </c>
      <c r="Z44" s="3">
        <f t="shared" si="51"/>
        <v>100068951.59842214</v>
      </c>
      <c r="AA44" s="3">
        <f t="shared" si="52"/>
        <v>251710.77756547305</v>
      </c>
      <c r="AB44" s="3">
        <f t="shared" si="53"/>
        <v>1129958.0639368861</v>
      </c>
      <c r="AC44" s="3">
        <f t="shared" si="54"/>
        <v>564567.70887143549</v>
      </c>
    </row>
    <row r="45" spans="1:29" x14ac:dyDescent="0.55000000000000004">
      <c r="A45" s="33"/>
      <c r="E45">
        <v>43</v>
      </c>
      <c r="F45">
        <f t="shared" si="39"/>
        <v>127.5</v>
      </c>
      <c r="G45" s="15">
        <f t="shared" si="57"/>
        <v>0.21659999999999982</v>
      </c>
      <c r="H45" s="14">
        <f t="shared" si="40"/>
        <v>3.7999999999999968E-9</v>
      </c>
      <c r="I45" s="14">
        <f t="shared" si="61"/>
        <v>8.8087119199873522E-3</v>
      </c>
      <c r="J45" s="14">
        <f t="shared" si="41"/>
        <v>3.9248495460608712E-9</v>
      </c>
      <c r="K45" s="14" t="str">
        <f t="shared" si="42"/>
        <v>Possibly eliminated</v>
      </c>
      <c r="L45" s="14">
        <f t="shared" si="43"/>
        <v>4.2388372838139108E-10</v>
      </c>
      <c r="M45" s="14">
        <f t="shared" si="44"/>
        <v>0.991191284155163</v>
      </c>
      <c r="N45" s="3">
        <f t="shared" si="45"/>
        <v>0.22371642412546966</v>
      </c>
      <c r="O45" s="3">
        <f t="shared" si="46"/>
        <v>0.11185821206273483</v>
      </c>
      <c r="P45" s="38">
        <f t="shared" si="11"/>
        <v>2.2371642412546966E-2</v>
      </c>
      <c r="Q45" s="38">
        <f t="shared" si="47"/>
        <v>0.11185821206273483</v>
      </c>
      <c r="R45" s="38">
        <f t="shared" si="48"/>
        <v>1710000.1118582122</v>
      </c>
      <c r="S45" s="38">
        <f t="shared" si="13"/>
        <v>2.4161372517739293E-2</v>
      </c>
      <c r="T45" s="39">
        <f t="shared" si="14"/>
        <v>0.10799999424355437</v>
      </c>
      <c r="U45" s="38">
        <f t="shared" si="58"/>
        <v>4.4743284825093932E-3</v>
      </c>
      <c r="V45" s="3">
        <f t="shared" si="59"/>
        <v>0</v>
      </c>
      <c r="W45" s="3">
        <f t="shared" si="60"/>
        <v>8.9486569650187864E-4</v>
      </c>
      <c r="X45" s="3">
        <f t="shared" si="62"/>
        <v>56497903.42056071</v>
      </c>
      <c r="Y45" s="3">
        <f t="shared" si="63"/>
        <v>28248951.710280355</v>
      </c>
      <c r="Z45" s="3">
        <f t="shared" si="51"/>
        <v>101778951.71028036</v>
      </c>
      <c r="AA45" s="3">
        <f t="shared" si="52"/>
        <v>251710.80172684556</v>
      </c>
      <c r="AB45" s="3">
        <f t="shared" si="53"/>
        <v>1129958.0684112147</v>
      </c>
      <c r="AC45" s="3">
        <f t="shared" si="54"/>
        <v>564567.70976630121</v>
      </c>
    </row>
    <row r="46" spans="1:29" x14ac:dyDescent="0.55000000000000004">
      <c r="A46" s="33"/>
      <c r="E46">
        <v>44</v>
      </c>
      <c r="F46">
        <f t="shared" si="39"/>
        <v>130.5</v>
      </c>
      <c r="G46" s="15">
        <f t="shared" si="57"/>
        <v>0.21659999999999982</v>
      </c>
      <c r="H46" s="14">
        <f t="shared" si="40"/>
        <v>3.7999999999999968E-9</v>
      </c>
      <c r="I46" s="14">
        <f t="shared" si="61"/>
        <v>8.8087079951378617E-3</v>
      </c>
      <c r="J46" s="14">
        <f t="shared" si="41"/>
        <v>3.92484949054972E-9</v>
      </c>
      <c r="K46" s="14" t="str">
        <f t="shared" si="42"/>
        <v>Possibly eliminated</v>
      </c>
      <c r="L46" s="14">
        <f t="shared" si="43"/>
        <v>4.2388372238618742E-10</v>
      </c>
      <c r="M46" s="14">
        <f t="shared" si="44"/>
        <v>0.99119128808001256</v>
      </c>
      <c r="N46" s="3">
        <f t="shared" si="45"/>
        <v>0.22371642096133404</v>
      </c>
      <c r="O46" s="3">
        <f t="shared" si="46"/>
        <v>0.11185821048066702</v>
      </c>
      <c r="P46" s="38">
        <f t="shared" si="11"/>
        <v>2.2371642096133404E-2</v>
      </c>
      <c r="Q46" s="38">
        <f t="shared" si="47"/>
        <v>0.11185821048066702</v>
      </c>
      <c r="R46" s="38">
        <f t="shared" si="48"/>
        <v>1710000.1118582105</v>
      </c>
      <c r="S46" s="38">
        <f t="shared" si="13"/>
        <v>2.4161372176012681E-2</v>
      </c>
      <c r="T46" s="39">
        <f t="shared" si="14"/>
        <v>0.10799999424355446</v>
      </c>
      <c r="U46" s="38">
        <f t="shared" si="58"/>
        <v>4.4743284192266808E-3</v>
      </c>
      <c r="V46" s="3">
        <f t="shared" si="59"/>
        <v>0</v>
      </c>
      <c r="W46" s="3">
        <f t="shared" si="60"/>
        <v>8.9486568384533616E-4</v>
      </c>
      <c r="X46" s="3">
        <f t="shared" si="62"/>
        <v>56497903.644277133</v>
      </c>
      <c r="Y46" s="3">
        <f t="shared" si="63"/>
        <v>28248951.822138567</v>
      </c>
      <c r="Z46" s="3">
        <f t="shared" si="51"/>
        <v>103488951.82213856</v>
      </c>
      <c r="AA46" s="3">
        <f t="shared" si="52"/>
        <v>251710.82588821775</v>
      </c>
      <c r="AB46" s="3">
        <f t="shared" si="53"/>
        <v>1129958.0728855431</v>
      </c>
      <c r="AC46" s="3">
        <f t="shared" si="54"/>
        <v>564567.71066116693</v>
      </c>
    </row>
    <row r="47" spans="1:29" x14ac:dyDescent="0.55000000000000004">
      <c r="A47" s="33"/>
      <c r="E47">
        <v>45</v>
      </c>
      <c r="F47">
        <f t="shared" si="39"/>
        <v>133.5</v>
      </c>
      <c r="G47" s="15">
        <f t="shared" si="57"/>
        <v>0.21659999999999982</v>
      </c>
      <c r="H47" s="14">
        <f t="shared" si="40"/>
        <v>3.7999999999999968E-9</v>
      </c>
      <c r="I47" s="14">
        <f t="shared" si="61"/>
        <v>8.8087040702884301E-3</v>
      </c>
      <c r="J47" s="14">
        <f t="shared" si="41"/>
        <v>3.9248494315691218E-9</v>
      </c>
      <c r="K47" s="14" t="str">
        <f t="shared" si="42"/>
        <v>Possibly eliminated</v>
      </c>
      <c r="L47" s="14">
        <f t="shared" si="43"/>
        <v>4.2388371601628345E-10</v>
      </c>
      <c r="M47" s="14">
        <f t="shared" si="44"/>
        <v>0.991191292004862</v>
      </c>
      <c r="N47" s="3">
        <f t="shared" si="45"/>
        <v>0.22371641759943994</v>
      </c>
      <c r="O47" s="3">
        <f t="shared" si="46"/>
        <v>0.11185820879971997</v>
      </c>
      <c r="P47" s="38">
        <f t="shared" si="11"/>
        <v>2.2371641759943994E-2</v>
      </c>
      <c r="Q47" s="38">
        <f t="shared" si="47"/>
        <v>0.11185820879971997</v>
      </c>
      <c r="R47" s="38">
        <f t="shared" si="48"/>
        <v>1710000.1118582089</v>
      </c>
      <c r="S47" s="38">
        <f t="shared" si="13"/>
        <v>2.4161371812928156E-2</v>
      </c>
      <c r="T47" s="39">
        <f t="shared" si="14"/>
        <v>0.10799999424355454</v>
      </c>
      <c r="U47" s="38">
        <f t="shared" si="58"/>
        <v>4.4743283519887989E-3</v>
      </c>
      <c r="V47" s="3">
        <f t="shared" si="59"/>
        <v>0</v>
      </c>
      <c r="W47" s="3">
        <f t="shared" si="60"/>
        <v>8.9486567039775977E-4</v>
      </c>
      <c r="X47" s="3">
        <f t="shared" si="62"/>
        <v>56497903.867993549</v>
      </c>
      <c r="Y47" s="3">
        <f t="shared" si="63"/>
        <v>28248951.933996774</v>
      </c>
      <c r="Z47" s="3">
        <f t="shared" si="51"/>
        <v>105198951.93399677</v>
      </c>
      <c r="AA47" s="3">
        <f t="shared" si="52"/>
        <v>251710.85004958956</v>
      </c>
      <c r="AB47" s="3">
        <f t="shared" si="53"/>
        <v>1129958.0773598715</v>
      </c>
      <c r="AC47" s="3">
        <f t="shared" si="54"/>
        <v>564567.71155603265</v>
      </c>
    </row>
    <row r="48" spans="1:29" x14ac:dyDescent="0.55000000000000004">
      <c r="A48" s="33"/>
      <c r="E48">
        <v>46</v>
      </c>
      <c r="F48">
        <f t="shared" si="39"/>
        <v>136.5</v>
      </c>
      <c r="G48" s="15">
        <f t="shared" si="57"/>
        <v>0.21659999999999982</v>
      </c>
      <c r="H48" s="14">
        <f t="shared" si="40"/>
        <v>3.7999999999999968E-9</v>
      </c>
      <c r="I48" s="14">
        <f t="shared" si="61"/>
        <v>8.8087001454390541E-3</v>
      </c>
      <c r="J48" s="14">
        <f t="shared" si="41"/>
        <v>3.9248493760579706E-9</v>
      </c>
      <c r="K48" s="14" t="str">
        <f t="shared" si="42"/>
        <v>Possibly eliminated</v>
      </c>
      <c r="L48" s="14">
        <f t="shared" si="43"/>
        <v>4.2388371002107979E-10</v>
      </c>
      <c r="M48" s="14">
        <f t="shared" si="44"/>
        <v>0.99119129592971145</v>
      </c>
      <c r="N48" s="3">
        <f t="shared" si="45"/>
        <v>0.22371641443530432</v>
      </c>
      <c r="O48" s="3">
        <f t="shared" si="46"/>
        <v>0.11185820721765216</v>
      </c>
      <c r="P48" s="38">
        <f t="shared" si="11"/>
        <v>2.2371641443530432E-2</v>
      </c>
      <c r="Q48" s="38">
        <f t="shared" si="47"/>
        <v>0.11185820721765216</v>
      </c>
      <c r="R48" s="38">
        <f t="shared" si="48"/>
        <v>1710000.1118582073</v>
      </c>
      <c r="S48" s="38">
        <f t="shared" si="13"/>
        <v>2.4161371471201547E-2</v>
      </c>
      <c r="T48" s="39">
        <f t="shared" si="14"/>
        <v>0.10799999424355462</v>
      </c>
      <c r="U48" s="38">
        <f t="shared" si="58"/>
        <v>4.4743282887060865E-3</v>
      </c>
      <c r="V48" s="3">
        <f t="shared" si="59"/>
        <v>0</v>
      </c>
      <c r="W48" s="3">
        <f t="shared" si="60"/>
        <v>8.9486565774121729E-4</v>
      </c>
      <c r="X48" s="3">
        <f t="shared" si="62"/>
        <v>56497904.091709964</v>
      </c>
      <c r="Y48" s="3">
        <f t="shared" si="63"/>
        <v>28248952.045854982</v>
      </c>
      <c r="Z48" s="3">
        <f t="shared" si="51"/>
        <v>106908952.04585497</v>
      </c>
      <c r="AA48" s="3">
        <f t="shared" si="52"/>
        <v>251710.87421096102</v>
      </c>
      <c r="AB48" s="3">
        <f t="shared" si="53"/>
        <v>1129958.0818341998</v>
      </c>
      <c r="AC48" s="3">
        <f t="shared" si="54"/>
        <v>564567.71245089825</v>
      </c>
    </row>
    <row r="49" spans="1:29" x14ac:dyDescent="0.55000000000000004">
      <c r="A49" s="33"/>
      <c r="E49">
        <v>47</v>
      </c>
      <c r="F49">
        <f t="shared" si="39"/>
        <v>139.5</v>
      </c>
      <c r="G49" s="15">
        <f t="shared" si="57"/>
        <v>0.21659999999999982</v>
      </c>
      <c r="H49" s="14">
        <f t="shared" si="40"/>
        <v>3.7999999999999968E-9</v>
      </c>
      <c r="I49" s="14">
        <f t="shared" si="61"/>
        <v>8.8086962205897387E-3</v>
      </c>
      <c r="J49" s="14">
        <f t="shared" si="41"/>
        <v>3.9248493153426489E-9</v>
      </c>
      <c r="K49" s="14" t="str">
        <f t="shared" si="42"/>
        <v>Possibly eliminated</v>
      </c>
      <c r="L49" s="14">
        <f t="shared" si="43"/>
        <v>4.2388370346382577E-10</v>
      </c>
      <c r="M49" s="14">
        <f t="shared" si="44"/>
        <v>0.99119129985456078</v>
      </c>
      <c r="N49" s="3">
        <f t="shared" si="45"/>
        <v>0.22371641097453099</v>
      </c>
      <c r="O49" s="3">
        <f t="shared" si="46"/>
        <v>0.11185820548726549</v>
      </c>
      <c r="P49" s="38">
        <f t="shared" si="11"/>
        <v>2.2371641097453099E-2</v>
      </c>
      <c r="Q49" s="38">
        <f t="shared" si="47"/>
        <v>0.11185820548726549</v>
      </c>
      <c r="R49" s="38">
        <f t="shared" si="48"/>
        <v>1710000.1118582054</v>
      </c>
      <c r="S49" s="38">
        <f t="shared" si="13"/>
        <v>2.4161371097438069E-2</v>
      </c>
      <c r="T49" s="39">
        <f t="shared" si="14"/>
        <v>0.10799999424355472</v>
      </c>
      <c r="U49" s="38">
        <f t="shared" si="58"/>
        <v>4.4743282194906198E-3</v>
      </c>
      <c r="V49" s="3">
        <f t="shared" si="59"/>
        <v>0</v>
      </c>
      <c r="W49" s="3">
        <f t="shared" si="60"/>
        <v>8.9486564389812395E-4</v>
      </c>
      <c r="X49" s="3">
        <f t="shared" si="62"/>
        <v>56497904.315426372</v>
      </c>
      <c r="Y49" s="3">
        <f t="shared" si="63"/>
        <v>28248952.157713186</v>
      </c>
      <c r="Z49" s="3">
        <f t="shared" si="51"/>
        <v>108618952.15771317</v>
      </c>
      <c r="AA49" s="3">
        <f t="shared" si="52"/>
        <v>251710.89837233213</v>
      </c>
      <c r="AB49" s="3">
        <f t="shared" si="53"/>
        <v>1129958.086308528</v>
      </c>
      <c r="AC49" s="3">
        <f t="shared" si="54"/>
        <v>564567.71334576386</v>
      </c>
    </row>
    <row r="50" spans="1:29" x14ac:dyDescent="0.55000000000000004">
      <c r="A50" s="33"/>
      <c r="E50">
        <v>48</v>
      </c>
      <c r="F50">
        <f t="shared" si="39"/>
        <v>142.5</v>
      </c>
      <c r="G50" s="15">
        <f t="shared" si="57"/>
        <v>0.21659999999999982</v>
      </c>
      <c r="H50" s="14">
        <f t="shared" si="40"/>
        <v>3.7999999999999968E-9</v>
      </c>
      <c r="I50" s="14">
        <f t="shared" si="61"/>
        <v>8.8086922957404737E-3</v>
      </c>
      <c r="J50" s="14">
        <f t="shared" si="41"/>
        <v>3.9248492650356681E-9</v>
      </c>
      <c r="K50" s="14" t="str">
        <f t="shared" si="42"/>
        <v>Possibly eliminated</v>
      </c>
      <c r="L50" s="14">
        <f t="shared" si="43"/>
        <v>4.2388369803067242E-10</v>
      </c>
      <c r="M50" s="14">
        <f t="shared" si="44"/>
        <v>0.99119130377941012</v>
      </c>
      <c r="N50" s="3">
        <f t="shared" si="45"/>
        <v>0.22371640810703308</v>
      </c>
      <c r="O50" s="3">
        <f t="shared" si="46"/>
        <v>0.11185820405351654</v>
      </c>
      <c r="P50" s="38">
        <f t="shared" si="11"/>
        <v>2.2371640810703308E-2</v>
      </c>
      <c r="Q50" s="38">
        <f t="shared" si="47"/>
        <v>0.11185820405351654</v>
      </c>
      <c r="R50" s="38">
        <f t="shared" si="48"/>
        <v>1710000.111858204</v>
      </c>
      <c r="S50" s="38">
        <f t="shared" si="13"/>
        <v>2.4161370787748326E-2</v>
      </c>
      <c r="T50" s="39">
        <f t="shared" si="14"/>
        <v>0.10799999424355479</v>
      </c>
      <c r="U50" s="38">
        <f t="shared" si="58"/>
        <v>4.4743281621406616E-3</v>
      </c>
      <c r="V50" s="3">
        <f t="shared" si="59"/>
        <v>0</v>
      </c>
      <c r="W50" s="3">
        <f t="shared" si="60"/>
        <v>8.9486563242813233E-4</v>
      </c>
      <c r="X50" s="3">
        <f t="shared" si="62"/>
        <v>56497904.53914278</v>
      </c>
      <c r="Y50" s="3">
        <f t="shared" si="63"/>
        <v>28248952.26957139</v>
      </c>
      <c r="Z50" s="3">
        <f t="shared" si="51"/>
        <v>110328952.26957138</v>
      </c>
      <c r="AA50" s="3">
        <f t="shared" si="52"/>
        <v>251710.92253370292</v>
      </c>
      <c r="AB50" s="3">
        <f t="shared" si="53"/>
        <v>1129958.0907828561</v>
      </c>
      <c r="AC50" s="3">
        <f t="shared" si="54"/>
        <v>564567.71424062946</v>
      </c>
    </row>
    <row r="51" spans="1:29" x14ac:dyDescent="0.55000000000000004">
      <c r="A51" s="33"/>
      <c r="E51">
        <v>49</v>
      </c>
      <c r="F51">
        <f t="shared" si="39"/>
        <v>145.5</v>
      </c>
      <c r="G51" s="15">
        <f t="shared" si="57"/>
        <v>0.21659999999999982</v>
      </c>
      <c r="H51" s="14">
        <f t="shared" si="40"/>
        <v>3.7999999999999968E-9</v>
      </c>
      <c r="I51" s="14">
        <f t="shared" si="61"/>
        <v>8.8086883708912694E-3</v>
      </c>
      <c r="J51" s="14">
        <f t="shared" si="41"/>
        <v>3.9248492043203465E-9</v>
      </c>
      <c r="K51" s="14" t="str">
        <f t="shared" si="42"/>
        <v>Possibly eliminated</v>
      </c>
      <c r="L51" s="14">
        <f t="shared" si="43"/>
        <v>4.238836914734184E-10</v>
      </c>
      <c r="M51" s="14">
        <f t="shared" si="44"/>
        <v>0.99119130770425934</v>
      </c>
      <c r="N51" s="3">
        <f t="shared" si="45"/>
        <v>0.22371640464625975</v>
      </c>
      <c r="O51" s="3">
        <f t="shared" si="46"/>
        <v>0.11185820232312987</v>
      </c>
      <c r="P51" s="38">
        <f t="shared" si="11"/>
        <v>2.2371640464625975E-2</v>
      </c>
      <c r="Q51" s="38">
        <f t="shared" si="47"/>
        <v>0.11185820232312987</v>
      </c>
      <c r="R51" s="38">
        <f t="shared" si="48"/>
        <v>1710000.1118582024</v>
      </c>
      <c r="S51" s="38">
        <f t="shared" si="13"/>
        <v>2.4161370413984848E-2</v>
      </c>
      <c r="T51" s="39">
        <f t="shared" si="14"/>
        <v>0.10799999424355489</v>
      </c>
      <c r="U51" s="38">
        <f t="shared" si="58"/>
        <v>4.474328092925195E-3</v>
      </c>
      <c r="V51" s="3">
        <f t="shared" si="59"/>
        <v>0</v>
      </c>
      <c r="W51" s="3">
        <f t="shared" si="60"/>
        <v>8.9486561858503899E-4</v>
      </c>
      <c r="X51" s="3">
        <f t="shared" si="62"/>
        <v>56497904.762859188</v>
      </c>
      <c r="Y51" s="3">
        <f t="shared" si="63"/>
        <v>28248952.381429594</v>
      </c>
      <c r="Z51" s="3">
        <f t="shared" si="51"/>
        <v>112038952.38142958</v>
      </c>
      <c r="AA51" s="3">
        <f t="shared" si="52"/>
        <v>251710.94669507333</v>
      </c>
      <c r="AB51" s="3">
        <f t="shared" si="53"/>
        <v>1129958.0952571842</v>
      </c>
      <c r="AC51" s="3">
        <f t="shared" si="54"/>
        <v>564567.71513549506</v>
      </c>
    </row>
    <row r="52" spans="1:29" x14ac:dyDescent="0.55000000000000004">
      <c r="A52" s="33"/>
      <c r="E52">
        <v>50</v>
      </c>
      <c r="F52">
        <f t="shared" si="39"/>
        <v>148.5</v>
      </c>
      <c r="G52" s="15">
        <f t="shared" si="57"/>
        <v>0.21659999999999982</v>
      </c>
      <c r="H52" s="14">
        <f t="shared" si="40"/>
        <v>3.7999999999999968E-9</v>
      </c>
      <c r="I52" s="14">
        <f t="shared" si="61"/>
        <v>8.8086844460421206E-3</v>
      </c>
      <c r="J52" s="14">
        <f t="shared" si="41"/>
        <v>3.9248491488091952E-9</v>
      </c>
      <c r="K52" s="14" t="str">
        <f t="shared" si="42"/>
        <v>Possibly eliminated</v>
      </c>
      <c r="L52" s="14">
        <f t="shared" si="43"/>
        <v>4.2388368547821463E-10</v>
      </c>
      <c r="M52" s="14">
        <f t="shared" si="44"/>
        <v>0.99119131162910856</v>
      </c>
      <c r="N52" s="3">
        <f t="shared" si="45"/>
        <v>0.22371640148212413</v>
      </c>
      <c r="O52" s="3">
        <f t="shared" si="46"/>
        <v>0.11185820074106206</v>
      </c>
      <c r="P52" s="38">
        <f t="shared" si="11"/>
        <v>2.2371640148212413E-2</v>
      </c>
      <c r="Q52" s="38">
        <f t="shared" si="47"/>
        <v>0.11185820074106206</v>
      </c>
      <c r="R52" s="38">
        <f t="shared" si="48"/>
        <v>1710000.1118582007</v>
      </c>
      <c r="S52" s="38">
        <f t="shared" si="13"/>
        <v>2.4161370072258236E-2</v>
      </c>
      <c r="T52" s="39">
        <f t="shared" si="14"/>
        <v>0.10799999424355496</v>
      </c>
      <c r="U52" s="38">
        <f t="shared" si="58"/>
        <v>4.4743280296424826E-3</v>
      </c>
      <c r="V52" s="3">
        <f t="shared" si="59"/>
        <v>0</v>
      </c>
      <c r="W52" s="3">
        <f t="shared" si="60"/>
        <v>8.9486560592849651E-4</v>
      </c>
      <c r="X52" s="3">
        <f t="shared" si="62"/>
        <v>56497904.986575589</v>
      </c>
      <c r="Y52" s="3">
        <f t="shared" si="63"/>
        <v>28248952.493287794</v>
      </c>
      <c r="Z52" s="3">
        <f t="shared" si="51"/>
        <v>113748952.49328779</v>
      </c>
      <c r="AA52" s="3">
        <f t="shared" si="52"/>
        <v>251710.9708564434</v>
      </c>
      <c r="AB52" s="3">
        <f t="shared" si="53"/>
        <v>1129958.0997315124</v>
      </c>
      <c r="AC52" s="3">
        <f t="shared" si="54"/>
        <v>564567.71603036067</v>
      </c>
    </row>
    <row r="53" spans="1:29" x14ac:dyDescent="0.55000000000000004">
      <c r="A53" s="33"/>
      <c r="E53" s="21" t="s">
        <v>26</v>
      </c>
      <c r="F53" s="21"/>
      <c r="G53" s="21"/>
      <c r="H53" s="21"/>
      <c r="I53" s="16">
        <f>I52</f>
        <v>8.8086844460421206E-3</v>
      </c>
      <c r="J53" s="16">
        <f>J52</f>
        <v>3.9248491488091952E-9</v>
      </c>
      <c r="K53" s="16" t="str">
        <f>K52</f>
        <v>Possibly eliminated</v>
      </c>
      <c r="L53" s="16">
        <f>L52</f>
        <v>4.2388368547821463E-10</v>
      </c>
      <c r="M53" s="16">
        <f>M52</f>
        <v>0.99119131162910856</v>
      </c>
      <c r="N53" s="12">
        <f t="shared" ref="N53:S53" si="64">SUM(N3:N52)</f>
        <v>56497904.986575589</v>
      </c>
      <c r="O53" s="12">
        <f t="shared" si="64"/>
        <v>28248952.493287794</v>
      </c>
      <c r="P53" s="12">
        <f t="shared" si="64"/>
        <v>5649790.498657559</v>
      </c>
      <c r="Q53" s="12">
        <f t="shared" si="64"/>
        <v>28248952.493287794</v>
      </c>
      <c r="R53" s="12">
        <f t="shared" si="64"/>
        <v>113748952.49328779</v>
      </c>
      <c r="S53" s="12">
        <f t="shared" si="64"/>
        <v>251710.9708564434</v>
      </c>
      <c r="T53" s="12"/>
      <c r="U53" s="12">
        <f>SUM(U3:U52)</f>
        <v>1129958.0997315124</v>
      </c>
      <c r="V53" s="12">
        <f>SUM(V3:V52)</f>
        <v>1128586.9869468615</v>
      </c>
      <c r="W53" s="12">
        <f>SUM(W3:W52)</f>
        <v>564567.71603036067</v>
      </c>
      <c r="X53" s="12">
        <f t="shared" ref="X53:AB53" si="65">X52</f>
        <v>56497904.986575589</v>
      </c>
      <c r="Y53" s="12">
        <f t="shared" si="65"/>
        <v>28248952.493287794</v>
      </c>
      <c r="Z53" s="12">
        <f t="shared" si="65"/>
        <v>113748952.49328779</v>
      </c>
      <c r="AA53" s="12">
        <f t="shared" si="65"/>
        <v>251710.9708564434</v>
      </c>
      <c r="AB53" s="12">
        <f t="shared" si="65"/>
        <v>1129958.0997315124</v>
      </c>
      <c r="AC53" s="12">
        <f>AC52</f>
        <v>564567.71603036067</v>
      </c>
    </row>
    <row r="54" spans="1:29" x14ac:dyDescent="0.55000000000000004">
      <c r="A54" s="33"/>
    </row>
    <row r="55" spans="1:29" x14ac:dyDescent="0.55000000000000004">
      <c r="A55" s="33"/>
      <c r="G55" s="15"/>
      <c r="H55" s="14"/>
      <c r="I55" s="14"/>
      <c r="J55" s="14"/>
      <c r="K55" s="14"/>
      <c r="L55" s="14"/>
      <c r="M55" s="14"/>
      <c r="T55" s="2"/>
      <c r="V55" s="3">
        <f>U53/(U53-V53)</f>
        <v>824.11754334216369</v>
      </c>
    </row>
    <row r="56" spans="1:29" x14ac:dyDescent="0.55000000000000004">
      <c r="A56" s="33"/>
    </row>
    <row r="57" spans="1:29" x14ac:dyDescent="0.55000000000000004">
      <c r="A57" s="33"/>
    </row>
    <row r="58" spans="1:29" x14ac:dyDescent="0.55000000000000004">
      <c r="A58" s="33"/>
      <c r="G58" s="15"/>
      <c r="H58" s="14"/>
      <c r="I58" s="14"/>
      <c r="J58" s="14"/>
      <c r="K58" s="14"/>
      <c r="L58" s="14"/>
      <c r="M58" s="14"/>
      <c r="T58" s="2"/>
    </row>
    <row r="59" spans="1:29" x14ac:dyDescent="0.55000000000000004">
      <c r="A59" s="33"/>
    </row>
    <row r="60" spans="1:29" x14ac:dyDescent="0.55000000000000004">
      <c r="A60" s="36" t="s">
        <v>37</v>
      </c>
    </row>
    <row r="61" spans="1:29" x14ac:dyDescent="0.55000000000000004">
      <c r="A61" s="33" t="s">
        <v>38</v>
      </c>
    </row>
    <row r="62" spans="1:29" x14ac:dyDescent="0.55000000000000004">
      <c r="A62" s="33" t="s">
        <v>39</v>
      </c>
    </row>
    <row r="63" spans="1:29" x14ac:dyDescent="0.55000000000000004">
      <c r="A63" s="33" t="s">
        <v>45</v>
      </c>
    </row>
    <row r="64" spans="1:29" x14ac:dyDescent="0.55000000000000004">
      <c r="A64" s="33" t="s">
        <v>42</v>
      </c>
    </row>
    <row r="65" spans="1:1" x14ac:dyDescent="0.55000000000000004">
      <c r="A65" s="33" t="s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07A0C-D792-4539-82F3-ACED9477CABA}">
  <dimension ref="A1:AO65"/>
  <sheetViews>
    <sheetView topLeftCell="I1" zoomScale="83" zoomScaleNormal="83" workbookViewId="0">
      <selection activeCell="P2" sqref="P2:U52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7" width="10.41796875" customWidth="1"/>
    <col min="8" max="10" width="12.9453125" customWidth="1"/>
    <col min="11" max="11" width="22.62890625" customWidth="1"/>
    <col min="12" max="12" width="15.05078125" customWidth="1"/>
    <col min="13" max="13" width="15.83984375" customWidth="1"/>
    <col min="14" max="14" width="12.1015625" style="3" customWidth="1"/>
    <col min="15" max="16" width="13.7890625" style="3" customWidth="1"/>
    <col min="17" max="17" width="13.3671875" style="3" customWidth="1"/>
    <col min="18" max="18" width="12.578125" style="3" customWidth="1"/>
    <col min="19" max="19" width="12.47265625" style="3" customWidth="1"/>
    <col min="20" max="20" width="14.3671875" style="3" customWidth="1"/>
    <col min="21" max="23" width="10.578125" style="3" customWidth="1"/>
    <col min="24" max="26" width="16.05078125" style="3" customWidth="1"/>
    <col min="27" max="29" width="15.83984375" style="3" customWidth="1"/>
  </cols>
  <sheetData>
    <row r="1" spans="1:41" x14ac:dyDescent="0.55000000000000004">
      <c r="A1" s="30" t="s">
        <v>54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</row>
    <row r="2" spans="1:41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30</v>
      </c>
      <c r="H2" s="4" t="s">
        <v>32</v>
      </c>
      <c r="I2" s="6" t="s">
        <v>36</v>
      </c>
      <c r="J2" s="6" t="s">
        <v>25</v>
      </c>
      <c r="K2" s="6" t="s">
        <v>41</v>
      </c>
      <c r="L2" s="6" t="s">
        <v>28</v>
      </c>
      <c r="M2" s="6" t="s">
        <v>40</v>
      </c>
      <c r="N2" s="5" t="s">
        <v>9</v>
      </c>
      <c r="O2" s="5" t="s">
        <v>10</v>
      </c>
      <c r="P2" s="37" t="s">
        <v>66</v>
      </c>
      <c r="Q2" s="37" t="s">
        <v>11</v>
      </c>
      <c r="R2" s="37" t="s">
        <v>17</v>
      </c>
      <c r="S2" s="37" t="s">
        <v>12</v>
      </c>
      <c r="T2" s="37" t="s">
        <v>16</v>
      </c>
      <c r="U2" s="37" t="s">
        <v>13</v>
      </c>
      <c r="V2" s="5" t="s">
        <v>19</v>
      </c>
      <c r="W2" s="5" t="s">
        <v>21</v>
      </c>
      <c r="X2" s="5" t="s">
        <v>14</v>
      </c>
      <c r="Y2" s="5" t="s">
        <v>23</v>
      </c>
      <c r="Z2" s="5" t="s">
        <v>43</v>
      </c>
      <c r="AA2" s="5" t="s">
        <v>15</v>
      </c>
      <c r="AB2" s="5" t="s">
        <v>24</v>
      </c>
      <c r="AC2" s="5" t="s">
        <v>22</v>
      </c>
      <c r="AH2"/>
      <c r="AI2"/>
      <c r="AJ2"/>
      <c r="AK2"/>
      <c r="AL2"/>
      <c r="AM2"/>
      <c r="AN2"/>
      <c r="AO2"/>
    </row>
    <row r="3" spans="1:41" x14ac:dyDescent="0.55000000000000004">
      <c r="A3" s="33" t="s">
        <v>2</v>
      </c>
      <c r="C3" s="7">
        <v>4</v>
      </c>
      <c r="E3">
        <v>1</v>
      </c>
      <c r="F3">
        <f>(E3-0.5)*$C$4</f>
        <v>1.5</v>
      </c>
      <c r="G3" s="15">
        <f t="shared" ref="G3:G34" si="0">IF(F3&lt;$C$10,IF(F3&lt;$C$9,$C$8*$C$4*$C$3,$C$8*$C$4*$C$3*(1-$C$19)),IF(F3&lt;$C$9,$C$8*$C$4*$C$23,$C$8*$C$4*$C$23*(1-$C$19)))</f>
        <v>60</v>
      </c>
      <c r="H3" s="14">
        <f>G3/$D$6</f>
        <v>1.0526315789473683E-6</v>
      </c>
      <c r="I3" s="14">
        <f>1-$H$3</f>
        <v>0.9999989473684211</v>
      </c>
      <c r="J3" s="14">
        <f>1-I3</f>
        <v>1.0526315789016749E-6</v>
      </c>
      <c r="K3" s="14" t="str">
        <f>IF(J3*$D$6&lt;0.1,"Eliminated",IF(J3*$D$6&lt;1,"Possibly eliminated",IF(J3*$D$6&lt;10,"Approaching elimination", "Epidemic ongoing")))</f>
        <v>Epidemic ongoing</v>
      </c>
      <c r="L3" s="14">
        <f t="shared" ref="L3:L10" si="1">J3*T3</f>
        <v>1.1368258543447119E-7</v>
      </c>
      <c r="M3" s="14">
        <v>0</v>
      </c>
      <c r="N3" s="3">
        <f t="shared" ref="N3:N10" si="2">J3*$D$6</f>
        <v>59.99999999739547</v>
      </c>
      <c r="O3" s="3">
        <f t="shared" ref="O3:O10" si="3">N3*(1-$C$5)</f>
        <v>29.999999998697735</v>
      </c>
      <c r="P3" s="38">
        <f>O3*$C$13</f>
        <v>5.999999999739547</v>
      </c>
      <c r="Q3" s="38">
        <f t="shared" ref="Q3:Q10" si="4">N3*$C$5</f>
        <v>29.999999998697735</v>
      </c>
      <c r="R3" s="38">
        <f>($D$6*$C$7*$C$4)+O3</f>
        <v>1710029.9999999986</v>
      </c>
      <c r="S3" s="38">
        <f>IF(($D$18*$C$4)&gt;P3,P3+((($D$18*$C$4)-P3)*(O3-P3)/R3),$D$18*$C$4)</f>
        <v>6.4799073697648586</v>
      </c>
      <c r="T3" s="39">
        <f>IF(N3&gt;0.1,S3/N3,0)</f>
        <v>0.10799845616743572</v>
      </c>
      <c r="U3" s="38">
        <f t="shared" ref="U3:U34" si="5">O3*$C$14</f>
        <v>1.1999999999479094</v>
      </c>
      <c r="V3" s="3">
        <f t="shared" ref="V3:V34" si="6">IF(U3&gt;($C$6*1000000*$C$15),U3-($C$6*1000000*$C$15),0)</f>
        <v>0</v>
      </c>
      <c r="W3" s="3">
        <f t="shared" ref="W3:W34" si="7">((U3-V3)*$C$16)+(V3*$C$17)</f>
        <v>0.23999999998958188</v>
      </c>
      <c r="X3" s="3">
        <f>N3</f>
        <v>59.99999999739547</v>
      </c>
      <c r="Y3" s="3">
        <f>O3</f>
        <v>29.999999998697735</v>
      </c>
      <c r="Z3" s="3">
        <f>R3</f>
        <v>1710029.9999999986</v>
      </c>
      <c r="AA3" s="3">
        <f>S3</f>
        <v>6.4799073697648586</v>
      </c>
      <c r="AB3" s="3">
        <f>U3</f>
        <v>1.1999999999479094</v>
      </c>
      <c r="AC3" s="3">
        <f>W3</f>
        <v>0.23999999998958188</v>
      </c>
    </row>
    <row r="4" spans="1:41" x14ac:dyDescent="0.55000000000000004">
      <c r="A4" s="33" t="s">
        <v>4</v>
      </c>
      <c r="C4" s="8">
        <v>3</v>
      </c>
      <c r="E4">
        <v>2</v>
      </c>
      <c r="F4">
        <f>(E4-0.5)*$C$4</f>
        <v>4.5</v>
      </c>
      <c r="G4" s="15">
        <f t="shared" si="0"/>
        <v>0</v>
      </c>
      <c r="H4" s="14">
        <f t="shared" ref="H4:H10" si="8">G4/$D$6</f>
        <v>0</v>
      </c>
      <c r="I4" s="14">
        <f t="shared" ref="I4:I35" si="9">IF(AND(F3&gt;$C$10,F3&lt;$C$12),(I3-H3)*((1-J3+(L3*$C$20))^$C$23),(I3-H3)*((1-J3+(L3*$C$20))^$C$3))</f>
        <v>0.99999409348125545</v>
      </c>
      <c r="J4" s="14">
        <f>IF(K3="Eliminated",0,I3-I4)</f>
        <v>4.8538871656456095E-6</v>
      </c>
      <c r="K4" s="14" t="str">
        <f t="shared" ref="K4:K10" si="10">IF(J4*$D$6&lt;0.1,"Eliminated",IF(J4*$D$6&lt;1,"Possibly eliminated",IF(J4*$D$6&lt;10,"Approaching elimination", "Epidemic ongoing")))</f>
        <v>Epidemic ongoing</v>
      </c>
      <c r="L4" s="14">
        <f t="shared" si="1"/>
        <v>5.2418526169469545E-7</v>
      </c>
      <c r="M4" s="14">
        <f>M3+J3</f>
        <v>1.0526315789016749E-6</v>
      </c>
      <c r="N4" s="3">
        <f t="shared" si="2"/>
        <v>276.67156844179976</v>
      </c>
      <c r="O4" s="3">
        <f t="shared" si="3"/>
        <v>138.33578422089988</v>
      </c>
      <c r="P4" s="38">
        <f t="shared" ref="P4:P52" si="11">O4*$C$13</f>
        <v>27.667156844179978</v>
      </c>
      <c r="Q4" s="38">
        <f t="shared" si="4"/>
        <v>138.33578422089988</v>
      </c>
      <c r="R4" s="38">
        <f t="shared" ref="R4:R10" si="12">($D$6*$C$7*$C$4)+O4</f>
        <v>1710138.3357842208</v>
      </c>
      <c r="S4" s="38">
        <f t="shared" ref="S4:S52" si="13">IF(($D$18*$C$4)&gt;P4,P4+((($D$18*$C$4)-P4)*(O4-P4)/R4),$D$18*$C$4)</f>
        <v>29.878559916597645</v>
      </c>
      <c r="T4" s="39">
        <f t="shared" ref="T4:T52" si="14">IF(N4&gt;0.1,S4/N4,0)</f>
        <v>0.10799288154136032</v>
      </c>
      <c r="U4" s="38">
        <f t="shared" si="5"/>
        <v>5.5334313688359957</v>
      </c>
      <c r="V4" s="3">
        <f t="shared" si="6"/>
        <v>0</v>
      </c>
      <c r="W4" s="3">
        <f t="shared" si="7"/>
        <v>1.1066862737671992</v>
      </c>
      <c r="X4" s="3">
        <f t="shared" ref="X4:Y10" si="15">N4+X3</f>
        <v>336.67156843919525</v>
      </c>
      <c r="Y4" s="3">
        <f t="shared" si="15"/>
        <v>168.33578421959763</v>
      </c>
      <c r="Z4" s="3">
        <f>R4+Z3</f>
        <v>3420168.3357842192</v>
      </c>
      <c r="AA4" s="3">
        <f>AA3+S4</f>
        <v>36.358467286362504</v>
      </c>
      <c r="AB4" s="3">
        <f>AB3+U4</f>
        <v>6.7334313687839051</v>
      </c>
      <c r="AC4" s="3">
        <f>AC3+W4</f>
        <v>1.3466862737567811</v>
      </c>
    </row>
    <row r="5" spans="1:41" x14ac:dyDescent="0.55000000000000004">
      <c r="A5" s="33" t="s">
        <v>27</v>
      </c>
      <c r="C5" s="9">
        <v>0.5</v>
      </c>
      <c r="E5">
        <v>3</v>
      </c>
      <c r="F5">
        <f t="shared" ref="F5:F10" si="16">(E5-0.5)*$C$4</f>
        <v>7.5</v>
      </c>
      <c r="G5" s="15">
        <f t="shared" si="0"/>
        <v>0</v>
      </c>
      <c r="H5" s="14">
        <f t="shared" si="8"/>
        <v>0</v>
      </c>
      <c r="I5" s="14">
        <f t="shared" si="9"/>
        <v>0.99997656521828426</v>
      </c>
      <c r="J5" s="14">
        <f t="shared" ref="J5:J10" si="17">IF(K4="Eliminated",0,I4-I5)</f>
        <v>1.7528262971189257E-5</v>
      </c>
      <c r="K5" s="14" t="str">
        <f t="shared" si="10"/>
        <v>Epidemic ongoing</v>
      </c>
      <c r="L5" s="14">
        <f t="shared" si="1"/>
        <v>1.892601913821948E-6</v>
      </c>
      <c r="M5" s="14">
        <f t="shared" ref="M5:M10" si="18">M4+J4</f>
        <v>5.9065187445472844E-6</v>
      </c>
      <c r="N5" s="3">
        <f t="shared" si="2"/>
        <v>999.11098935778762</v>
      </c>
      <c r="O5" s="3">
        <f t="shared" si="3"/>
        <v>499.55549467889381</v>
      </c>
      <c r="P5" s="38">
        <f t="shared" si="11"/>
        <v>99.911098935778767</v>
      </c>
      <c r="Q5" s="38">
        <f t="shared" si="4"/>
        <v>499.55549467889381</v>
      </c>
      <c r="R5" s="38">
        <f t="shared" si="12"/>
        <v>1710499.5554946789</v>
      </c>
      <c r="S5" s="38">
        <f t="shared" si="13"/>
        <v>107.87830908785104</v>
      </c>
      <c r="T5" s="39">
        <f t="shared" si="14"/>
        <v>0.10797429938909336</v>
      </c>
      <c r="U5" s="38">
        <f t="shared" si="5"/>
        <v>19.982219787155753</v>
      </c>
      <c r="V5" s="3">
        <f t="shared" si="6"/>
        <v>0</v>
      </c>
      <c r="W5" s="3">
        <f t="shared" si="7"/>
        <v>3.9964439574311506</v>
      </c>
      <c r="X5" s="3">
        <f t="shared" si="15"/>
        <v>1335.7825577969829</v>
      </c>
      <c r="Y5" s="3">
        <f t="shared" si="15"/>
        <v>667.89127889849146</v>
      </c>
      <c r="Z5" s="3">
        <f t="shared" ref="Z5:Z10" si="19">R5+Z4</f>
        <v>5130667.8912788983</v>
      </c>
      <c r="AA5" s="3">
        <f t="shared" ref="AA5:AA10" si="20">AA4+S5</f>
        <v>144.23677637421355</v>
      </c>
      <c r="AB5" s="3">
        <f t="shared" ref="AB5:AB10" si="21">AB4+U5</f>
        <v>26.715651155939657</v>
      </c>
      <c r="AC5" s="3">
        <f t="shared" ref="AC5:AC10" si="22">AC4+W5</f>
        <v>5.3431302311879314</v>
      </c>
    </row>
    <row r="6" spans="1:41" x14ac:dyDescent="0.55000000000000004">
      <c r="A6" s="33" t="s">
        <v>5</v>
      </c>
      <c r="C6" s="8">
        <v>57</v>
      </c>
      <c r="D6" s="3">
        <f>C6*1000000</f>
        <v>57000000</v>
      </c>
      <c r="E6">
        <v>4</v>
      </c>
      <c r="F6">
        <f t="shared" si="16"/>
        <v>10.5</v>
      </c>
      <c r="G6" s="15">
        <f t="shared" si="0"/>
        <v>0</v>
      </c>
      <c r="H6" s="14">
        <f t="shared" si="8"/>
        <v>0</v>
      </c>
      <c r="I6" s="14">
        <f t="shared" si="9"/>
        <v>0.99991326851922135</v>
      </c>
      <c r="J6" s="14">
        <f t="shared" si="17"/>
        <v>6.3296699062909134E-5</v>
      </c>
      <c r="K6" s="14" t="str">
        <f t="shared" si="10"/>
        <v>Epidemic ongoing</v>
      </c>
      <c r="L6" s="14">
        <f t="shared" si="1"/>
        <v>6.8301735321880349E-6</v>
      </c>
      <c r="M6" s="14">
        <f t="shared" si="18"/>
        <v>2.3434781715736541E-5</v>
      </c>
      <c r="N6" s="3">
        <f t="shared" si="2"/>
        <v>3607.9118465858205</v>
      </c>
      <c r="O6" s="3">
        <f t="shared" si="3"/>
        <v>1803.9559232929103</v>
      </c>
      <c r="P6" s="38">
        <f t="shared" si="11"/>
        <v>360.7911846585821</v>
      </c>
      <c r="Q6" s="38">
        <f t="shared" si="4"/>
        <v>1803.9559232929103</v>
      </c>
      <c r="R6" s="38">
        <f t="shared" si="12"/>
        <v>1711803.955923293</v>
      </c>
      <c r="S6" s="38">
        <f t="shared" si="13"/>
        <v>389.31989133471797</v>
      </c>
      <c r="T6" s="39">
        <f t="shared" si="14"/>
        <v>0.10790726267415118</v>
      </c>
      <c r="U6" s="38">
        <f t="shared" si="5"/>
        <v>72.158236931716417</v>
      </c>
      <c r="V6" s="3">
        <f t="shared" si="6"/>
        <v>0</v>
      </c>
      <c r="W6" s="3">
        <f t="shared" si="7"/>
        <v>14.431647386343284</v>
      </c>
      <c r="X6" s="3">
        <f t="shared" si="15"/>
        <v>4943.6944043828034</v>
      </c>
      <c r="Y6" s="3">
        <f t="shared" si="15"/>
        <v>2471.8472021914017</v>
      </c>
      <c r="Z6" s="3">
        <f t="shared" si="19"/>
        <v>6842471.8472021911</v>
      </c>
      <c r="AA6" s="3">
        <f t="shared" si="20"/>
        <v>533.55666770893151</v>
      </c>
      <c r="AB6" s="3">
        <f t="shared" si="21"/>
        <v>98.87388808765607</v>
      </c>
      <c r="AC6" s="3">
        <f t="shared" si="22"/>
        <v>19.774777617531214</v>
      </c>
    </row>
    <row r="7" spans="1:41" x14ac:dyDescent="0.55000000000000004">
      <c r="A7" s="33" t="s">
        <v>18</v>
      </c>
      <c r="C7" s="10">
        <v>0.01</v>
      </c>
      <c r="D7" s="3">
        <f>C7*D6</f>
        <v>570000</v>
      </c>
      <c r="E7">
        <v>5</v>
      </c>
      <c r="F7">
        <f t="shared" si="16"/>
        <v>13.5</v>
      </c>
      <c r="G7" s="15">
        <f t="shared" si="0"/>
        <v>0</v>
      </c>
      <c r="H7" s="14">
        <f t="shared" si="8"/>
        <v>0</v>
      </c>
      <c r="I7" s="14">
        <f t="shared" si="9"/>
        <v>0.99990501663922238</v>
      </c>
      <c r="J7" s="14">
        <f t="shared" si="17"/>
        <v>8.2518799989772518E-6</v>
      </c>
      <c r="K7" s="14" t="str">
        <f t="shared" si="10"/>
        <v>Epidemic ongoing</v>
      </c>
      <c r="L7" s="14">
        <f t="shared" si="1"/>
        <v>8.9110318312181862E-7</v>
      </c>
      <c r="M7" s="14">
        <f t="shared" si="18"/>
        <v>8.6731480778645675E-5</v>
      </c>
      <c r="N7" s="3">
        <f t="shared" si="2"/>
        <v>470.35715994170334</v>
      </c>
      <c r="O7" s="3">
        <f t="shared" si="3"/>
        <v>235.17857997085167</v>
      </c>
      <c r="P7" s="38">
        <f t="shared" si="11"/>
        <v>47.035715994170339</v>
      </c>
      <c r="Q7" s="38">
        <f t="shared" si="4"/>
        <v>235.17857997085167</v>
      </c>
      <c r="R7" s="38">
        <f t="shared" si="12"/>
        <v>1710235.178579971</v>
      </c>
      <c r="S7" s="38">
        <f t="shared" si="13"/>
        <v>50.792881437943663</v>
      </c>
      <c r="T7" s="39">
        <f t="shared" si="14"/>
        <v>0.10798789890694764</v>
      </c>
      <c r="U7" s="38">
        <f t="shared" si="5"/>
        <v>9.407143198834067</v>
      </c>
      <c r="V7" s="3">
        <f t="shared" si="6"/>
        <v>0</v>
      </c>
      <c r="W7" s="3">
        <f t="shared" si="7"/>
        <v>1.8814286397668134</v>
      </c>
      <c r="X7" s="3">
        <f t="shared" si="15"/>
        <v>5414.0515643245071</v>
      </c>
      <c r="Y7" s="3">
        <f t="shared" si="15"/>
        <v>2707.0257821622536</v>
      </c>
      <c r="Z7" s="3">
        <f t="shared" si="19"/>
        <v>8552707.0257821623</v>
      </c>
      <c r="AA7" s="3">
        <f t="shared" si="20"/>
        <v>584.34954914687523</v>
      </c>
      <c r="AB7" s="3">
        <f t="shared" si="21"/>
        <v>108.28103128649013</v>
      </c>
      <c r="AC7" s="3">
        <f t="shared" si="22"/>
        <v>21.656206257298027</v>
      </c>
    </row>
    <row r="8" spans="1:41" x14ac:dyDescent="0.55000000000000004">
      <c r="A8" s="33" t="s">
        <v>34</v>
      </c>
      <c r="C8" s="8">
        <v>5</v>
      </c>
      <c r="D8" s="3"/>
      <c r="E8">
        <v>6</v>
      </c>
      <c r="F8">
        <f t="shared" si="16"/>
        <v>16.5</v>
      </c>
      <c r="G8" s="15">
        <f t="shared" si="0"/>
        <v>0</v>
      </c>
      <c r="H8" s="14">
        <f t="shared" si="8"/>
        <v>0</v>
      </c>
      <c r="I8" s="14">
        <f t="shared" si="9"/>
        <v>0.9999039409742716</v>
      </c>
      <c r="J8" s="14">
        <f t="shared" si="17"/>
        <v>1.0756649507781546E-6</v>
      </c>
      <c r="K8" s="14" t="str">
        <f t="shared" si="10"/>
        <v>Epidemic ongoing</v>
      </c>
      <c r="L8" s="14">
        <f t="shared" si="1"/>
        <v>1.1617011770033718E-7</v>
      </c>
      <c r="M8" s="14">
        <f t="shared" si="18"/>
        <v>9.4983360777622927E-5</v>
      </c>
      <c r="N8" s="3">
        <f t="shared" si="2"/>
        <v>61.312902194354812</v>
      </c>
      <c r="O8" s="3">
        <f t="shared" si="3"/>
        <v>30.656451097177406</v>
      </c>
      <c r="P8" s="38">
        <f t="shared" si="11"/>
        <v>6.1312902194354812</v>
      </c>
      <c r="Q8" s="38">
        <f t="shared" si="4"/>
        <v>30.656451097177406</v>
      </c>
      <c r="R8" s="38">
        <f t="shared" si="12"/>
        <v>1710030.6564510972</v>
      </c>
      <c r="S8" s="38">
        <f t="shared" si="13"/>
        <v>6.6216967089192194</v>
      </c>
      <c r="T8" s="39">
        <f t="shared" si="14"/>
        <v>0.10799842238635526</v>
      </c>
      <c r="U8" s="38">
        <f t="shared" si="5"/>
        <v>1.2262580438870962</v>
      </c>
      <c r="V8" s="3">
        <f t="shared" si="6"/>
        <v>0</v>
      </c>
      <c r="W8" s="3">
        <f t="shared" si="7"/>
        <v>0.24525160877741925</v>
      </c>
      <c r="X8" s="3">
        <f t="shared" si="15"/>
        <v>5475.3644665188622</v>
      </c>
      <c r="Y8" s="3">
        <f t="shared" si="15"/>
        <v>2737.6822332594311</v>
      </c>
      <c r="Z8" s="3">
        <f t="shared" si="19"/>
        <v>10262737.682233259</v>
      </c>
      <c r="AA8" s="3">
        <f t="shared" si="20"/>
        <v>590.97124585579445</v>
      </c>
      <c r="AB8" s="3">
        <f t="shared" si="21"/>
        <v>109.50728933037723</v>
      </c>
      <c r="AC8" s="3">
        <f t="shared" si="22"/>
        <v>21.901457866075447</v>
      </c>
    </row>
    <row r="9" spans="1:41" x14ac:dyDescent="0.55000000000000004">
      <c r="A9" s="34" t="s">
        <v>29</v>
      </c>
      <c r="C9" s="8">
        <v>2</v>
      </c>
      <c r="D9" s="3"/>
      <c r="E9">
        <v>7</v>
      </c>
      <c r="F9">
        <f t="shared" si="16"/>
        <v>19.5</v>
      </c>
      <c r="G9" s="15">
        <f t="shared" si="0"/>
        <v>0</v>
      </c>
      <c r="H9" s="14">
        <f t="shared" si="8"/>
        <v>0</v>
      </c>
      <c r="I9" s="14">
        <f t="shared" si="9"/>
        <v>0.99990380075913321</v>
      </c>
      <c r="J9" s="14">
        <f t="shared" si="17"/>
        <v>1.4021513838891053E-7</v>
      </c>
      <c r="K9" s="14" t="str">
        <f t="shared" si="10"/>
        <v>Approaching elimination</v>
      </c>
      <c r="L9" s="14">
        <f t="shared" si="1"/>
        <v>1.5143206110985008E-8</v>
      </c>
      <c r="M9" s="14">
        <f t="shared" si="18"/>
        <v>9.6059025728401082E-5</v>
      </c>
      <c r="N9" s="3">
        <f t="shared" si="2"/>
        <v>7.9922628881679003</v>
      </c>
      <c r="O9" s="3">
        <f t="shared" si="3"/>
        <v>3.9961314440839502</v>
      </c>
      <c r="P9" s="38">
        <f t="shared" si="11"/>
        <v>0.79922628881679003</v>
      </c>
      <c r="Q9" s="38">
        <f t="shared" si="4"/>
        <v>3.9961314440839502</v>
      </c>
      <c r="R9" s="38">
        <f t="shared" si="12"/>
        <v>1710003.9961314441</v>
      </c>
      <c r="S9" s="38">
        <f t="shared" si="13"/>
        <v>0.86316274832614537</v>
      </c>
      <c r="T9" s="39">
        <f t="shared" si="14"/>
        <v>0.10799979435161094</v>
      </c>
      <c r="U9" s="38">
        <f t="shared" si="5"/>
        <v>0.15984525776335801</v>
      </c>
      <c r="V9" s="3">
        <f t="shared" si="6"/>
        <v>0</v>
      </c>
      <c r="W9" s="3">
        <f t="shared" si="7"/>
        <v>3.1969051552671601E-2</v>
      </c>
      <c r="X9" s="3">
        <f t="shared" si="15"/>
        <v>5483.3567294070299</v>
      </c>
      <c r="Y9" s="3">
        <f t="shared" si="15"/>
        <v>2741.6783647035149</v>
      </c>
      <c r="Z9" s="3">
        <f t="shared" si="19"/>
        <v>11972741.678364703</v>
      </c>
      <c r="AA9" s="3">
        <f t="shared" si="20"/>
        <v>591.83440860412054</v>
      </c>
      <c r="AB9" s="3">
        <f t="shared" si="21"/>
        <v>109.66713458814058</v>
      </c>
      <c r="AC9" s="3">
        <f t="shared" si="22"/>
        <v>21.933426917628118</v>
      </c>
    </row>
    <row r="10" spans="1:41" x14ac:dyDescent="0.55000000000000004">
      <c r="A10" s="34" t="s">
        <v>3</v>
      </c>
      <c r="C10" s="22">
        <v>8</v>
      </c>
      <c r="D10" s="3"/>
      <c r="E10">
        <v>8</v>
      </c>
      <c r="F10">
        <f t="shared" si="16"/>
        <v>22.5</v>
      </c>
      <c r="G10" s="15">
        <f t="shared" si="0"/>
        <v>0</v>
      </c>
      <c r="H10" s="14">
        <f t="shared" si="8"/>
        <v>0</v>
      </c>
      <c r="I10" s="14">
        <f t="shared" si="9"/>
        <v>0.99990378248183576</v>
      </c>
      <c r="J10" s="14">
        <f t="shared" si="17"/>
        <v>1.8277297453295205E-8</v>
      </c>
      <c r="K10" s="14" t="str">
        <f t="shared" si="10"/>
        <v>Approaching elimination</v>
      </c>
      <c r="L10" s="14">
        <f t="shared" si="1"/>
        <v>1.9739476350019481E-9</v>
      </c>
      <c r="M10" s="14">
        <f t="shared" si="18"/>
        <v>9.6199240866789992E-5</v>
      </c>
      <c r="N10" s="3">
        <f t="shared" si="2"/>
        <v>1.0418059548378267</v>
      </c>
      <c r="O10" s="3">
        <f t="shared" si="3"/>
        <v>0.52090297741891334</v>
      </c>
      <c r="P10" s="38">
        <f t="shared" si="11"/>
        <v>0.10418059548378267</v>
      </c>
      <c r="Q10" s="38">
        <f t="shared" si="4"/>
        <v>0.52090297741891334</v>
      </c>
      <c r="R10" s="38">
        <f t="shared" si="12"/>
        <v>1710000.5209029773</v>
      </c>
      <c r="S10" s="38">
        <f t="shared" si="13"/>
        <v>0.11251501519511105</v>
      </c>
      <c r="T10" s="39">
        <f t="shared" si="14"/>
        <v>0.10799997319330523</v>
      </c>
      <c r="U10" s="38">
        <f t="shared" si="5"/>
        <v>2.0836119096756534E-2</v>
      </c>
      <c r="V10" s="3">
        <f t="shared" si="6"/>
        <v>0</v>
      </c>
      <c r="W10" s="3">
        <f t="shared" si="7"/>
        <v>4.1672238193513067E-3</v>
      </c>
      <c r="X10" s="3">
        <f t="shared" si="15"/>
        <v>5484.3985353618673</v>
      </c>
      <c r="Y10" s="3">
        <f t="shared" si="15"/>
        <v>2742.1992676809336</v>
      </c>
      <c r="Z10" s="3">
        <f t="shared" si="19"/>
        <v>13682742.199267682</v>
      </c>
      <c r="AA10" s="3">
        <f t="shared" si="20"/>
        <v>591.94692361931561</v>
      </c>
      <c r="AB10" s="3">
        <f t="shared" si="21"/>
        <v>109.68797070723734</v>
      </c>
      <c r="AC10" s="3">
        <f t="shared" si="22"/>
        <v>21.93759414144747</v>
      </c>
    </row>
    <row r="11" spans="1:41" x14ac:dyDescent="0.55000000000000004">
      <c r="A11" s="34" t="s">
        <v>46</v>
      </c>
      <c r="C11" s="22">
        <v>18</v>
      </c>
      <c r="D11" s="3"/>
      <c r="E11">
        <v>9</v>
      </c>
      <c r="F11">
        <f t="shared" ref="F11:F12" si="23">(E11-0.5)*$C$4</f>
        <v>25.5</v>
      </c>
      <c r="G11" s="15">
        <f t="shared" si="0"/>
        <v>0</v>
      </c>
      <c r="H11" s="14">
        <f t="shared" ref="H11:H12" si="24">G11/$D$6</f>
        <v>0</v>
      </c>
      <c r="I11" s="14">
        <f t="shared" si="9"/>
        <v>0.99990378009935754</v>
      </c>
      <c r="J11" s="14">
        <f t="shared" ref="J11:J12" si="25">IF(K10="Eliminated",0,I10-I11)</f>
        <v>2.3824782147130463E-9</v>
      </c>
      <c r="K11" s="14" t="str">
        <f t="shared" ref="K11:K12" si="26">IF(J11*$D$6&lt;0.1,"Eliminated",IF(J11*$D$6&lt;1,"Possibly eliminated",IF(J11*$D$6&lt;10,"Approaching elimination", "Epidemic ongoing")))</f>
        <v>Possibly eliminated</v>
      </c>
      <c r="L11" s="14">
        <f t="shared" ref="L11:L12" si="27">J11*T11</f>
        <v>2.573076388639124E-10</v>
      </c>
      <c r="M11" s="14">
        <f t="shared" ref="M11:M12" si="28">M10+J10</f>
        <v>9.6217518164243288E-5</v>
      </c>
      <c r="N11" s="3">
        <f t="shared" ref="N11:N12" si="29">J11*$D$6</f>
        <v>0.13580125823864364</v>
      </c>
      <c r="O11" s="3">
        <f t="shared" ref="O11:O12" si="30">N11*(1-$C$5)</f>
        <v>6.790062911932182E-2</v>
      </c>
      <c r="P11" s="38">
        <f t="shared" si="11"/>
        <v>1.3580125823864364E-2</v>
      </c>
      <c r="Q11" s="38">
        <f t="shared" ref="Q11:Q12" si="31">N11*$C$5</f>
        <v>6.790062911932182E-2</v>
      </c>
      <c r="R11" s="38">
        <f t="shared" ref="R11:R12" si="32">($D$6*$C$7*$C$4)+O11</f>
        <v>1710000.067900629</v>
      </c>
      <c r="S11" s="38">
        <f t="shared" si="13"/>
        <v>1.4666535415243008E-2</v>
      </c>
      <c r="T11" s="39">
        <f t="shared" si="14"/>
        <v>0.10799999650569876</v>
      </c>
      <c r="U11" s="38">
        <f t="shared" si="5"/>
        <v>2.7160251647728728E-3</v>
      </c>
      <c r="V11" s="3">
        <f t="shared" si="6"/>
        <v>0</v>
      </c>
      <c r="W11" s="3">
        <f t="shared" si="7"/>
        <v>5.4320503295457456E-4</v>
      </c>
      <c r="X11" s="3">
        <f t="shared" ref="X11:X12" si="33">N11+X10</f>
        <v>5484.5343366201059</v>
      </c>
      <c r="Y11" s="3">
        <f t="shared" ref="Y11:Y12" si="34">O11+Y10</f>
        <v>2742.267168310053</v>
      </c>
      <c r="Z11" s="3">
        <f t="shared" ref="Z11:Z12" si="35">R11+Z10</f>
        <v>15392742.267168311</v>
      </c>
      <c r="AA11" s="3">
        <f t="shared" ref="AA11:AA12" si="36">AA10+S11</f>
        <v>591.96159015473086</v>
      </c>
      <c r="AB11" s="3">
        <f t="shared" ref="AB11:AB12" si="37">AB10+U11</f>
        <v>109.69068673240211</v>
      </c>
      <c r="AC11" s="3">
        <f t="shared" ref="AC11:AC12" si="38">AC10+W11</f>
        <v>21.938137346480424</v>
      </c>
    </row>
    <row r="12" spans="1:41" x14ac:dyDescent="0.55000000000000004">
      <c r="A12" s="34" t="s">
        <v>33</v>
      </c>
      <c r="C12" s="25">
        <f>C10+C11</f>
        <v>26</v>
      </c>
      <c r="D12" s="3"/>
      <c r="E12">
        <v>10</v>
      </c>
      <c r="F12">
        <f t="shared" si="23"/>
        <v>28.5</v>
      </c>
      <c r="G12" s="15">
        <f t="shared" si="0"/>
        <v>0</v>
      </c>
      <c r="H12" s="14">
        <f t="shared" si="24"/>
        <v>0</v>
      </c>
      <c r="I12" s="14">
        <f t="shared" si="9"/>
        <v>0.9999037797887973</v>
      </c>
      <c r="J12" s="14">
        <f t="shared" si="25"/>
        <v>3.1056024418774086E-10</v>
      </c>
      <c r="K12" s="14" t="str">
        <f t="shared" si="26"/>
        <v>Eliminated</v>
      </c>
      <c r="L12" s="14">
        <f t="shared" si="27"/>
        <v>0</v>
      </c>
      <c r="M12" s="14">
        <f t="shared" si="28"/>
        <v>9.6219900642458001E-5</v>
      </c>
      <c r="N12" s="3">
        <f t="shared" si="29"/>
        <v>1.7701933918701229E-2</v>
      </c>
      <c r="O12" s="3">
        <f t="shared" si="30"/>
        <v>8.8509669593506146E-3</v>
      </c>
      <c r="P12" s="38">
        <f t="shared" si="11"/>
        <v>1.7701933918701229E-3</v>
      </c>
      <c r="Q12" s="38">
        <f t="shared" si="31"/>
        <v>8.8509669593506146E-3</v>
      </c>
      <c r="R12" s="38">
        <f t="shared" si="32"/>
        <v>1710000.008850967</v>
      </c>
      <c r="S12" s="38">
        <f t="shared" si="13"/>
        <v>1.9118088551567079E-3</v>
      </c>
      <c r="T12" s="39">
        <f t="shared" si="14"/>
        <v>0</v>
      </c>
      <c r="U12" s="38">
        <f t="shared" si="5"/>
        <v>3.5403867837402458E-4</v>
      </c>
      <c r="V12" s="3">
        <f t="shared" si="6"/>
        <v>0</v>
      </c>
      <c r="W12" s="3">
        <f t="shared" si="7"/>
        <v>7.0807735674804917E-5</v>
      </c>
      <c r="X12" s="3">
        <f t="shared" si="33"/>
        <v>5484.5520385540249</v>
      </c>
      <c r="Y12" s="3">
        <f t="shared" si="34"/>
        <v>2742.2760192770124</v>
      </c>
      <c r="Z12" s="3">
        <f t="shared" si="35"/>
        <v>17102742.276019279</v>
      </c>
      <c r="AA12" s="3">
        <f t="shared" si="36"/>
        <v>591.96350196358605</v>
      </c>
      <c r="AB12" s="3">
        <f t="shared" si="37"/>
        <v>109.69104077108048</v>
      </c>
      <c r="AC12" s="3">
        <f t="shared" si="38"/>
        <v>21.938208154216099</v>
      </c>
    </row>
    <row r="13" spans="1:41" x14ac:dyDescent="0.55000000000000004">
      <c r="A13" s="34" t="s">
        <v>65</v>
      </c>
      <c r="C13" s="9">
        <v>0.2</v>
      </c>
      <c r="D13" s="3"/>
      <c r="E13">
        <v>11</v>
      </c>
      <c r="F13">
        <f t="shared" ref="F13:F52" si="39">(E13-0.5)*$C$4</f>
        <v>31.5</v>
      </c>
      <c r="G13" s="15">
        <f t="shared" si="0"/>
        <v>0</v>
      </c>
      <c r="H13" s="14">
        <f t="shared" ref="H13:H52" si="40">G13/$D$6</f>
        <v>0</v>
      </c>
      <c r="I13" s="14">
        <f t="shared" si="9"/>
        <v>0.99990377854667589</v>
      </c>
      <c r="J13" s="14">
        <f t="shared" ref="J13:J52" si="41">IF(K12="Eliminated",0,I12-I13)</f>
        <v>0</v>
      </c>
      <c r="K13" s="14" t="str">
        <f t="shared" ref="K13:K52" si="42">IF(J13*$D$6&lt;0.1,"Eliminated",IF(J13*$D$6&lt;1,"Possibly eliminated",IF(J13*$D$6&lt;10,"Approaching elimination", "Epidemic ongoing")))</f>
        <v>Eliminated</v>
      </c>
      <c r="L13" s="14">
        <f t="shared" ref="L13:L52" si="43">J13*T13</f>
        <v>0</v>
      </c>
      <c r="M13" s="14">
        <f t="shared" ref="M13:M52" si="44">M12+J12</f>
        <v>9.6220211202702188E-5</v>
      </c>
      <c r="N13" s="3">
        <f t="shared" ref="N13:N52" si="45">J13*$D$6</f>
        <v>0</v>
      </c>
      <c r="O13" s="3">
        <f t="shared" ref="O13:O52" si="46">N13*(1-$C$5)</f>
        <v>0</v>
      </c>
      <c r="P13" s="38">
        <f t="shared" si="11"/>
        <v>0</v>
      </c>
      <c r="Q13" s="38">
        <f t="shared" ref="Q13:Q52" si="47">N13*$C$5</f>
        <v>0</v>
      </c>
      <c r="R13" s="38">
        <f t="shared" ref="R13:R52" si="48">($D$6*$C$7*$C$4)+O13</f>
        <v>1710000</v>
      </c>
      <c r="S13" s="38">
        <f t="shared" si="13"/>
        <v>0</v>
      </c>
      <c r="T13" s="39">
        <f t="shared" si="14"/>
        <v>0</v>
      </c>
      <c r="U13" s="38">
        <f t="shared" si="5"/>
        <v>0</v>
      </c>
      <c r="V13" s="3">
        <f t="shared" si="6"/>
        <v>0</v>
      </c>
      <c r="W13" s="3">
        <f t="shared" si="7"/>
        <v>0</v>
      </c>
      <c r="X13" s="3">
        <f t="shared" ref="X13:X22" si="49">N13+X12</f>
        <v>5484.5520385540249</v>
      </c>
      <c r="Y13" s="3">
        <f t="shared" ref="Y13:Y22" si="50">O13+Y12</f>
        <v>2742.2760192770124</v>
      </c>
      <c r="Z13" s="3">
        <f t="shared" ref="Z13:Z52" si="51">R13+Z12</f>
        <v>18812742.276019279</v>
      </c>
      <c r="AA13" s="3">
        <f t="shared" ref="AA13:AA52" si="52">AA12+S13</f>
        <v>591.96350196358605</v>
      </c>
      <c r="AB13" s="3">
        <f t="shared" ref="AB13:AB52" si="53">AB12+U13</f>
        <v>109.69104077108048</v>
      </c>
      <c r="AC13" s="3">
        <f t="shared" ref="AC13:AC52" si="54">AC12+W13</f>
        <v>21.938208154216099</v>
      </c>
    </row>
    <row r="14" spans="1:41" x14ac:dyDescent="0.55000000000000004">
      <c r="A14" s="34" t="s">
        <v>64</v>
      </c>
      <c r="C14" s="9">
        <v>0.04</v>
      </c>
      <c r="D14" s="3"/>
      <c r="E14">
        <v>12</v>
      </c>
      <c r="F14">
        <f t="shared" si="39"/>
        <v>34.5</v>
      </c>
      <c r="G14" s="15">
        <f t="shared" si="0"/>
        <v>0</v>
      </c>
      <c r="H14" s="14">
        <f t="shared" si="40"/>
        <v>0</v>
      </c>
      <c r="I14" s="14">
        <f t="shared" si="9"/>
        <v>0.99990377854667589</v>
      </c>
      <c r="J14" s="14">
        <f t="shared" si="41"/>
        <v>0</v>
      </c>
      <c r="K14" s="14" t="str">
        <f t="shared" si="42"/>
        <v>Eliminated</v>
      </c>
      <c r="L14" s="14">
        <f t="shared" si="43"/>
        <v>0</v>
      </c>
      <c r="M14" s="14">
        <f t="shared" si="44"/>
        <v>9.6220211202702188E-5</v>
      </c>
      <c r="N14" s="3">
        <f t="shared" si="45"/>
        <v>0</v>
      </c>
      <c r="O14" s="3">
        <f t="shared" si="46"/>
        <v>0</v>
      </c>
      <c r="P14" s="38">
        <f t="shared" si="11"/>
        <v>0</v>
      </c>
      <c r="Q14" s="38">
        <f t="shared" si="47"/>
        <v>0</v>
      </c>
      <c r="R14" s="38">
        <f t="shared" si="48"/>
        <v>1710000</v>
      </c>
      <c r="S14" s="38">
        <f t="shared" si="13"/>
        <v>0</v>
      </c>
      <c r="T14" s="39">
        <f t="shared" si="14"/>
        <v>0</v>
      </c>
      <c r="U14" s="38">
        <f t="shared" si="5"/>
        <v>0</v>
      </c>
      <c r="V14" s="3">
        <f t="shared" si="6"/>
        <v>0</v>
      </c>
      <c r="W14" s="3">
        <f t="shared" si="7"/>
        <v>0</v>
      </c>
      <c r="X14" s="3">
        <f t="shared" si="49"/>
        <v>5484.5520385540249</v>
      </c>
      <c r="Y14" s="3">
        <f t="shared" si="50"/>
        <v>2742.2760192770124</v>
      </c>
      <c r="Z14" s="3">
        <f t="shared" si="51"/>
        <v>20522742.276019279</v>
      </c>
      <c r="AA14" s="3">
        <f t="shared" si="52"/>
        <v>591.96350196358605</v>
      </c>
      <c r="AB14" s="3">
        <f t="shared" si="53"/>
        <v>109.69104077108048</v>
      </c>
      <c r="AC14" s="3">
        <f t="shared" si="54"/>
        <v>21.938208154216099</v>
      </c>
    </row>
    <row r="15" spans="1:41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39"/>
        <v>37.5</v>
      </c>
      <c r="G15" s="15">
        <f t="shared" si="0"/>
        <v>0</v>
      </c>
      <c r="H15" s="14">
        <f t="shared" si="40"/>
        <v>0</v>
      </c>
      <c r="I15" s="14">
        <f t="shared" si="9"/>
        <v>0.99990377854667589</v>
      </c>
      <c r="J15" s="14">
        <f t="shared" si="41"/>
        <v>0</v>
      </c>
      <c r="K15" s="14" t="str">
        <f t="shared" si="42"/>
        <v>Eliminated</v>
      </c>
      <c r="L15" s="14">
        <f t="shared" si="43"/>
        <v>0</v>
      </c>
      <c r="M15" s="14">
        <f t="shared" si="44"/>
        <v>9.6220211202702188E-5</v>
      </c>
      <c r="N15" s="3">
        <f t="shared" si="45"/>
        <v>0</v>
      </c>
      <c r="O15" s="3">
        <f t="shared" si="46"/>
        <v>0</v>
      </c>
      <c r="P15" s="38">
        <f t="shared" si="11"/>
        <v>0</v>
      </c>
      <c r="Q15" s="38">
        <f t="shared" si="47"/>
        <v>0</v>
      </c>
      <c r="R15" s="38">
        <f t="shared" si="48"/>
        <v>1710000</v>
      </c>
      <c r="S15" s="38">
        <f t="shared" si="13"/>
        <v>0</v>
      </c>
      <c r="T15" s="39">
        <f t="shared" si="14"/>
        <v>0</v>
      </c>
      <c r="U15" s="38">
        <f t="shared" si="5"/>
        <v>0</v>
      </c>
      <c r="V15" s="3">
        <f t="shared" si="6"/>
        <v>0</v>
      </c>
      <c r="W15" s="3">
        <f t="shared" si="7"/>
        <v>0</v>
      </c>
      <c r="X15" s="3">
        <f t="shared" si="49"/>
        <v>5484.5520385540249</v>
      </c>
      <c r="Y15" s="3">
        <f t="shared" si="50"/>
        <v>2742.2760192770124</v>
      </c>
      <c r="Z15" s="3">
        <f t="shared" si="51"/>
        <v>22232742.276019279</v>
      </c>
      <c r="AA15" s="3">
        <f t="shared" si="52"/>
        <v>591.96350196358605</v>
      </c>
      <c r="AB15" s="3">
        <f t="shared" si="53"/>
        <v>109.69104077108048</v>
      </c>
      <c r="AC15" s="3">
        <f t="shared" si="54"/>
        <v>21.938208154216099</v>
      </c>
    </row>
    <row r="16" spans="1:41" x14ac:dyDescent="0.55000000000000004">
      <c r="A16" s="34" t="s">
        <v>58</v>
      </c>
      <c r="C16" s="9">
        <v>0.2</v>
      </c>
      <c r="D16" s="3"/>
      <c r="E16">
        <v>14</v>
      </c>
      <c r="F16">
        <f t="shared" si="39"/>
        <v>40.5</v>
      </c>
      <c r="G16" s="15">
        <f t="shared" si="0"/>
        <v>0</v>
      </c>
      <c r="H16" s="14">
        <f t="shared" si="40"/>
        <v>0</v>
      </c>
      <c r="I16" s="14">
        <f t="shared" si="9"/>
        <v>0.99990377854667589</v>
      </c>
      <c r="J16" s="14">
        <f t="shared" si="41"/>
        <v>0</v>
      </c>
      <c r="K16" s="14" t="str">
        <f t="shared" si="42"/>
        <v>Eliminated</v>
      </c>
      <c r="L16" s="14">
        <f t="shared" si="43"/>
        <v>0</v>
      </c>
      <c r="M16" s="14">
        <f t="shared" si="44"/>
        <v>9.6220211202702188E-5</v>
      </c>
      <c r="N16" s="3">
        <f t="shared" si="45"/>
        <v>0</v>
      </c>
      <c r="O16" s="3">
        <f t="shared" si="46"/>
        <v>0</v>
      </c>
      <c r="P16" s="38">
        <f t="shared" si="11"/>
        <v>0</v>
      </c>
      <c r="Q16" s="38">
        <f t="shared" si="47"/>
        <v>0</v>
      </c>
      <c r="R16" s="38">
        <f t="shared" si="48"/>
        <v>1710000</v>
      </c>
      <c r="S16" s="38">
        <f t="shared" si="13"/>
        <v>0</v>
      </c>
      <c r="T16" s="39">
        <f t="shared" si="14"/>
        <v>0</v>
      </c>
      <c r="U16" s="38">
        <f t="shared" si="5"/>
        <v>0</v>
      </c>
      <c r="V16" s="3">
        <f t="shared" si="6"/>
        <v>0</v>
      </c>
      <c r="W16" s="3">
        <f t="shared" si="7"/>
        <v>0</v>
      </c>
      <c r="X16" s="3">
        <f t="shared" si="49"/>
        <v>5484.5520385540249</v>
      </c>
      <c r="Y16" s="3">
        <f t="shared" si="50"/>
        <v>2742.2760192770124</v>
      </c>
      <c r="Z16" s="3">
        <f t="shared" si="51"/>
        <v>23942742.276019279</v>
      </c>
      <c r="AA16" s="3">
        <f t="shared" si="52"/>
        <v>591.96350196358605</v>
      </c>
      <c r="AB16" s="3">
        <f t="shared" si="53"/>
        <v>109.69104077108048</v>
      </c>
      <c r="AC16" s="3">
        <f t="shared" si="54"/>
        <v>21.938208154216099</v>
      </c>
    </row>
    <row r="17" spans="1:29" x14ac:dyDescent="0.55000000000000004">
      <c r="A17" s="33" t="s">
        <v>57</v>
      </c>
      <c r="C17" s="9">
        <v>0.5</v>
      </c>
      <c r="D17" s="3"/>
      <c r="E17">
        <v>15</v>
      </c>
      <c r="F17">
        <f t="shared" si="39"/>
        <v>43.5</v>
      </c>
      <c r="G17" s="15">
        <f t="shared" si="0"/>
        <v>0</v>
      </c>
      <c r="H17" s="14">
        <f t="shared" si="40"/>
        <v>0</v>
      </c>
      <c r="I17" s="14">
        <f t="shared" si="9"/>
        <v>0.99990377854667589</v>
      </c>
      <c r="J17" s="14">
        <f t="shared" si="41"/>
        <v>0</v>
      </c>
      <c r="K17" s="14" t="str">
        <f t="shared" si="42"/>
        <v>Eliminated</v>
      </c>
      <c r="L17" s="14">
        <f t="shared" si="43"/>
        <v>0</v>
      </c>
      <c r="M17" s="14">
        <f t="shared" si="44"/>
        <v>9.6220211202702188E-5</v>
      </c>
      <c r="N17" s="3">
        <f t="shared" si="45"/>
        <v>0</v>
      </c>
      <c r="O17" s="3">
        <f t="shared" si="46"/>
        <v>0</v>
      </c>
      <c r="P17" s="38">
        <f t="shared" si="11"/>
        <v>0</v>
      </c>
      <c r="Q17" s="38">
        <f t="shared" si="47"/>
        <v>0</v>
      </c>
      <c r="R17" s="38">
        <f t="shared" si="48"/>
        <v>1710000</v>
      </c>
      <c r="S17" s="38">
        <f t="shared" si="13"/>
        <v>0</v>
      </c>
      <c r="T17" s="39">
        <f t="shared" si="14"/>
        <v>0</v>
      </c>
      <c r="U17" s="38">
        <f t="shared" si="5"/>
        <v>0</v>
      </c>
      <c r="V17" s="3">
        <f t="shared" si="6"/>
        <v>0</v>
      </c>
      <c r="W17" s="3">
        <f t="shared" si="7"/>
        <v>0</v>
      </c>
      <c r="X17" s="3">
        <f t="shared" si="49"/>
        <v>5484.5520385540249</v>
      </c>
      <c r="Y17" s="3">
        <f t="shared" si="50"/>
        <v>2742.2760192770124</v>
      </c>
      <c r="Z17" s="3">
        <f t="shared" si="51"/>
        <v>25652742.276019279</v>
      </c>
      <c r="AA17" s="3">
        <f t="shared" si="52"/>
        <v>591.96350196358605</v>
      </c>
      <c r="AB17" s="3">
        <f t="shared" si="53"/>
        <v>109.69104077108048</v>
      </c>
      <c r="AC17" s="3">
        <f t="shared" si="54"/>
        <v>21.938208154216099</v>
      </c>
    </row>
    <row r="18" spans="1:29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39"/>
        <v>46.5</v>
      </c>
      <c r="G18" s="15">
        <f t="shared" si="0"/>
        <v>0</v>
      </c>
      <c r="H18" s="14">
        <f t="shared" si="40"/>
        <v>0</v>
      </c>
      <c r="I18" s="14">
        <f t="shared" si="9"/>
        <v>0.99990377854667589</v>
      </c>
      <c r="J18" s="14">
        <f t="shared" si="41"/>
        <v>0</v>
      </c>
      <c r="K18" s="14" t="str">
        <f t="shared" si="42"/>
        <v>Eliminated</v>
      </c>
      <c r="L18" s="14">
        <f t="shared" si="43"/>
        <v>0</v>
      </c>
      <c r="M18" s="14">
        <f t="shared" si="44"/>
        <v>9.6220211202702188E-5</v>
      </c>
      <c r="N18" s="3">
        <f t="shared" si="45"/>
        <v>0</v>
      </c>
      <c r="O18" s="3">
        <f t="shared" si="46"/>
        <v>0</v>
      </c>
      <c r="P18" s="38">
        <f t="shared" si="11"/>
        <v>0</v>
      </c>
      <c r="Q18" s="38">
        <f t="shared" si="47"/>
        <v>0</v>
      </c>
      <c r="R18" s="38">
        <f t="shared" si="48"/>
        <v>1710000</v>
      </c>
      <c r="S18" s="38">
        <f t="shared" si="13"/>
        <v>0</v>
      </c>
      <c r="T18" s="39">
        <f t="shared" si="14"/>
        <v>0</v>
      </c>
      <c r="U18" s="38">
        <f t="shared" si="5"/>
        <v>0</v>
      </c>
      <c r="V18" s="3">
        <f t="shared" si="6"/>
        <v>0</v>
      </c>
      <c r="W18" s="3">
        <f t="shared" si="7"/>
        <v>0</v>
      </c>
      <c r="X18" s="3">
        <f t="shared" si="49"/>
        <v>5484.5520385540249</v>
      </c>
      <c r="Y18" s="3">
        <f t="shared" si="50"/>
        <v>2742.2760192770124</v>
      </c>
      <c r="Z18" s="3">
        <f t="shared" si="51"/>
        <v>27362742.276019279</v>
      </c>
      <c r="AA18" s="3">
        <f t="shared" si="52"/>
        <v>591.96350196358605</v>
      </c>
      <c r="AB18" s="3">
        <f t="shared" si="53"/>
        <v>109.69104077108048</v>
      </c>
      <c r="AC18" s="3">
        <f t="shared" si="54"/>
        <v>21.938208154216099</v>
      </c>
    </row>
    <row r="19" spans="1:29" x14ac:dyDescent="0.55000000000000004">
      <c r="A19" s="34" t="s">
        <v>60</v>
      </c>
      <c r="C19" s="9">
        <v>1</v>
      </c>
      <c r="D19" s="3"/>
      <c r="E19">
        <v>17</v>
      </c>
      <c r="F19">
        <f t="shared" si="39"/>
        <v>49.5</v>
      </c>
      <c r="G19" s="15">
        <f t="shared" si="0"/>
        <v>0</v>
      </c>
      <c r="H19" s="14">
        <f t="shared" si="40"/>
        <v>0</v>
      </c>
      <c r="I19" s="14">
        <f t="shared" si="9"/>
        <v>0.99990377854667589</v>
      </c>
      <c r="J19" s="14">
        <f t="shared" si="41"/>
        <v>0</v>
      </c>
      <c r="K19" s="14" t="str">
        <f t="shared" si="42"/>
        <v>Eliminated</v>
      </c>
      <c r="L19" s="14">
        <f t="shared" si="43"/>
        <v>0</v>
      </c>
      <c r="M19" s="14">
        <f t="shared" si="44"/>
        <v>9.6220211202702188E-5</v>
      </c>
      <c r="N19" s="3">
        <f t="shared" si="45"/>
        <v>0</v>
      </c>
      <c r="O19" s="3">
        <f t="shared" si="46"/>
        <v>0</v>
      </c>
      <c r="P19" s="38">
        <f t="shared" si="11"/>
        <v>0</v>
      </c>
      <c r="Q19" s="38">
        <f t="shared" si="47"/>
        <v>0</v>
      </c>
      <c r="R19" s="38">
        <f t="shared" si="48"/>
        <v>1710000</v>
      </c>
      <c r="S19" s="38">
        <f t="shared" si="13"/>
        <v>0</v>
      </c>
      <c r="T19" s="39">
        <f t="shared" si="14"/>
        <v>0</v>
      </c>
      <c r="U19" s="38">
        <f t="shared" si="5"/>
        <v>0</v>
      </c>
      <c r="V19" s="3">
        <f t="shared" si="6"/>
        <v>0</v>
      </c>
      <c r="W19" s="3">
        <f t="shared" si="7"/>
        <v>0</v>
      </c>
      <c r="X19" s="3">
        <f t="shared" si="49"/>
        <v>5484.5520385540249</v>
      </c>
      <c r="Y19" s="3">
        <f t="shared" si="50"/>
        <v>2742.2760192770124</v>
      </c>
      <c r="Z19" s="3">
        <f t="shared" si="51"/>
        <v>29072742.276019279</v>
      </c>
      <c r="AA19" s="3">
        <f t="shared" si="52"/>
        <v>591.96350196358605</v>
      </c>
      <c r="AB19" s="3">
        <f t="shared" si="53"/>
        <v>109.69104077108048</v>
      </c>
      <c r="AC19" s="3">
        <f t="shared" si="54"/>
        <v>21.938208154216099</v>
      </c>
    </row>
    <row r="20" spans="1:29" x14ac:dyDescent="0.55000000000000004">
      <c r="A20" s="34" t="s">
        <v>61</v>
      </c>
      <c r="C20" s="9">
        <v>0.9</v>
      </c>
      <c r="D20" s="3"/>
      <c r="E20">
        <v>18</v>
      </c>
      <c r="F20">
        <f t="shared" si="39"/>
        <v>52.5</v>
      </c>
      <c r="G20" s="15">
        <f t="shared" si="0"/>
        <v>0</v>
      </c>
      <c r="H20" s="14">
        <f t="shared" si="40"/>
        <v>0</v>
      </c>
      <c r="I20" s="14">
        <f t="shared" si="9"/>
        <v>0.99990377854667589</v>
      </c>
      <c r="J20" s="14">
        <f t="shared" si="41"/>
        <v>0</v>
      </c>
      <c r="K20" s="14" t="str">
        <f t="shared" si="42"/>
        <v>Eliminated</v>
      </c>
      <c r="L20" s="14">
        <f t="shared" si="43"/>
        <v>0</v>
      </c>
      <c r="M20" s="14">
        <f t="shared" si="44"/>
        <v>9.6220211202702188E-5</v>
      </c>
      <c r="N20" s="3">
        <f t="shared" si="45"/>
        <v>0</v>
      </c>
      <c r="O20" s="3">
        <f t="shared" si="46"/>
        <v>0</v>
      </c>
      <c r="P20" s="38">
        <f t="shared" si="11"/>
        <v>0</v>
      </c>
      <c r="Q20" s="38">
        <f t="shared" si="47"/>
        <v>0</v>
      </c>
      <c r="R20" s="38">
        <f t="shared" si="48"/>
        <v>1710000</v>
      </c>
      <c r="S20" s="38">
        <f t="shared" si="13"/>
        <v>0</v>
      </c>
      <c r="T20" s="39">
        <f t="shared" si="14"/>
        <v>0</v>
      </c>
      <c r="U20" s="38">
        <f t="shared" si="5"/>
        <v>0</v>
      </c>
      <c r="V20" s="3">
        <f t="shared" si="6"/>
        <v>0</v>
      </c>
      <c r="W20" s="3">
        <f t="shared" si="7"/>
        <v>0</v>
      </c>
      <c r="X20" s="3">
        <f t="shared" si="49"/>
        <v>5484.5520385540249</v>
      </c>
      <c r="Y20" s="3">
        <f t="shared" si="50"/>
        <v>2742.2760192770124</v>
      </c>
      <c r="Z20" s="3">
        <f t="shared" si="51"/>
        <v>30782742.276019279</v>
      </c>
      <c r="AA20" s="3">
        <f t="shared" si="52"/>
        <v>591.96350196358605</v>
      </c>
      <c r="AB20" s="3">
        <f t="shared" si="53"/>
        <v>109.69104077108048</v>
      </c>
      <c r="AC20" s="3">
        <f t="shared" si="54"/>
        <v>21.938208154216099</v>
      </c>
    </row>
    <row r="21" spans="1:29" x14ac:dyDescent="0.55000000000000004">
      <c r="A21" s="34" t="s">
        <v>63</v>
      </c>
      <c r="C21" s="9">
        <v>0.9</v>
      </c>
      <c r="D21" s="3">
        <f>C21*D6</f>
        <v>51300000</v>
      </c>
      <c r="E21">
        <v>19</v>
      </c>
      <c r="F21">
        <f t="shared" si="39"/>
        <v>55.5</v>
      </c>
      <c r="G21" s="15">
        <f t="shared" si="0"/>
        <v>0</v>
      </c>
      <c r="H21" s="14">
        <f t="shared" si="40"/>
        <v>0</v>
      </c>
      <c r="I21" s="14">
        <f t="shared" si="9"/>
        <v>0.99990377854667589</v>
      </c>
      <c r="J21" s="14">
        <f t="shared" si="41"/>
        <v>0</v>
      </c>
      <c r="K21" s="14" t="str">
        <f t="shared" si="42"/>
        <v>Eliminated</v>
      </c>
      <c r="L21" s="14">
        <f t="shared" si="43"/>
        <v>0</v>
      </c>
      <c r="M21" s="14">
        <f t="shared" si="44"/>
        <v>9.6220211202702188E-5</v>
      </c>
      <c r="N21" s="3">
        <f t="shared" si="45"/>
        <v>0</v>
      </c>
      <c r="O21" s="3">
        <f t="shared" si="46"/>
        <v>0</v>
      </c>
      <c r="P21" s="38">
        <f t="shared" si="11"/>
        <v>0</v>
      </c>
      <c r="Q21" s="38">
        <f t="shared" si="47"/>
        <v>0</v>
      </c>
      <c r="R21" s="38">
        <f t="shared" si="48"/>
        <v>1710000</v>
      </c>
      <c r="S21" s="38">
        <f t="shared" si="13"/>
        <v>0</v>
      </c>
      <c r="T21" s="39">
        <f t="shared" si="14"/>
        <v>0</v>
      </c>
      <c r="U21" s="38">
        <f t="shared" si="5"/>
        <v>0</v>
      </c>
      <c r="V21" s="3">
        <f t="shared" si="6"/>
        <v>0</v>
      </c>
      <c r="W21" s="3">
        <f t="shared" si="7"/>
        <v>0</v>
      </c>
      <c r="X21" s="3">
        <f t="shared" si="49"/>
        <v>5484.5520385540249</v>
      </c>
      <c r="Y21" s="3">
        <f t="shared" si="50"/>
        <v>2742.2760192770124</v>
      </c>
      <c r="Z21" s="3">
        <f t="shared" si="51"/>
        <v>32492742.276019279</v>
      </c>
      <c r="AA21" s="3">
        <f t="shared" si="52"/>
        <v>591.96350196358605</v>
      </c>
      <c r="AB21" s="3">
        <f t="shared" si="53"/>
        <v>109.69104077108048</v>
      </c>
      <c r="AC21" s="3">
        <f t="shared" si="54"/>
        <v>21.938208154216099</v>
      </c>
    </row>
    <row r="22" spans="1:29" x14ac:dyDescent="0.55000000000000004">
      <c r="A22" s="35" t="s">
        <v>62</v>
      </c>
      <c r="C22" s="11">
        <v>0.9</v>
      </c>
      <c r="E22">
        <v>20</v>
      </c>
      <c r="F22">
        <f t="shared" si="39"/>
        <v>58.5</v>
      </c>
      <c r="G22" s="15">
        <f t="shared" si="0"/>
        <v>0</v>
      </c>
      <c r="H22" s="14">
        <f t="shared" si="40"/>
        <v>0</v>
      </c>
      <c r="I22" s="14">
        <f t="shared" si="9"/>
        <v>0.99990377854667589</v>
      </c>
      <c r="J22" s="14">
        <f t="shared" si="41"/>
        <v>0</v>
      </c>
      <c r="K22" s="14" t="str">
        <f t="shared" si="42"/>
        <v>Eliminated</v>
      </c>
      <c r="L22" s="14">
        <f t="shared" si="43"/>
        <v>0</v>
      </c>
      <c r="M22" s="14">
        <f t="shared" si="44"/>
        <v>9.6220211202702188E-5</v>
      </c>
      <c r="N22" s="3">
        <f t="shared" si="45"/>
        <v>0</v>
      </c>
      <c r="O22" s="3">
        <f t="shared" si="46"/>
        <v>0</v>
      </c>
      <c r="P22" s="38">
        <f t="shared" si="11"/>
        <v>0</v>
      </c>
      <c r="Q22" s="38">
        <f t="shared" si="47"/>
        <v>0</v>
      </c>
      <c r="R22" s="38">
        <f t="shared" si="48"/>
        <v>1710000</v>
      </c>
      <c r="S22" s="38">
        <f t="shared" si="13"/>
        <v>0</v>
      </c>
      <c r="T22" s="39">
        <f t="shared" si="14"/>
        <v>0</v>
      </c>
      <c r="U22" s="38">
        <f t="shared" si="5"/>
        <v>0</v>
      </c>
      <c r="V22" s="3">
        <f t="shared" si="6"/>
        <v>0</v>
      </c>
      <c r="W22" s="3">
        <f t="shared" si="7"/>
        <v>0</v>
      </c>
      <c r="X22" s="3">
        <f t="shared" si="49"/>
        <v>5484.5520385540249</v>
      </c>
      <c r="Y22" s="3">
        <f t="shared" si="50"/>
        <v>2742.2760192770124</v>
      </c>
      <c r="Z22" s="3">
        <f t="shared" si="51"/>
        <v>34202742.276019275</v>
      </c>
      <c r="AA22" s="3">
        <f t="shared" si="52"/>
        <v>591.96350196358605</v>
      </c>
      <c r="AB22" s="3">
        <f t="shared" si="53"/>
        <v>109.69104077108048</v>
      </c>
      <c r="AC22" s="3">
        <f t="shared" si="54"/>
        <v>21.938208154216099</v>
      </c>
    </row>
    <row r="23" spans="1:29" x14ac:dyDescent="0.55000000000000004">
      <c r="A23" s="33" t="s">
        <v>31</v>
      </c>
      <c r="C23">
        <f>C3*(1-(C21*C22))^2</f>
        <v>0.14439999999999992</v>
      </c>
      <c r="E23">
        <v>21</v>
      </c>
      <c r="F23">
        <f t="shared" si="39"/>
        <v>61.5</v>
      </c>
      <c r="G23" s="15">
        <f t="shared" si="0"/>
        <v>0</v>
      </c>
      <c r="H23" s="14">
        <f t="shared" si="40"/>
        <v>0</v>
      </c>
      <c r="I23" s="14">
        <f t="shared" si="9"/>
        <v>0.99990377854667589</v>
      </c>
      <c r="J23" s="14">
        <f t="shared" si="41"/>
        <v>0</v>
      </c>
      <c r="K23" s="14" t="str">
        <f t="shared" si="42"/>
        <v>Eliminated</v>
      </c>
      <c r="L23" s="14">
        <f t="shared" si="43"/>
        <v>0</v>
      </c>
      <c r="M23" s="14">
        <f t="shared" si="44"/>
        <v>9.6220211202702188E-5</v>
      </c>
      <c r="N23" s="3">
        <f t="shared" si="45"/>
        <v>0</v>
      </c>
      <c r="O23" s="3">
        <f t="shared" si="46"/>
        <v>0</v>
      </c>
      <c r="P23" s="38">
        <f t="shared" si="11"/>
        <v>0</v>
      </c>
      <c r="Q23" s="38">
        <f t="shared" si="47"/>
        <v>0</v>
      </c>
      <c r="R23" s="38">
        <f t="shared" si="48"/>
        <v>1710000</v>
      </c>
      <c r="S23" s="38">
        <f t="shared" si="13"/>
        <v>0</v>
      </c>
      <c r="T23" s="39">
        <f t="shared" si="14"/>
        <v>0</v>
      </c>
      <c r="U23" s="38">
        <f t="shared" si="5"/>
        <v>0</v>
      </c>
      <c r="V23" s="3">
        <f t="shared" si="6"/>
        <v>0</v>
      </c>
      <c r="W23" s="3">
        <f t="shared" si="7"/>
        <v>0</v>
      </c>
      <c r="X23" s="3">
        <f t="shared" ref="X23:X36" si="55">N23+X22</f>
        <v>5484.5520385540249</v>
      </c>
      <c r="Y23" s="3">
        <f t="shared" ref="Y23:Y36" si="56">O23+Y22</f>
        <v>2742.2760192770124</v>
      </c>
      <c r="Z23" s="3">
        <f t="shared" si="51"/>
        <v>35912742.276019275</v>
      </c>
      <c r="AA23" s="3">
        <f t="shared" si="52"/>
        <v>591.96350196358605</v>
      </c>
      <c r="AB23" s="3">
        <f t="shared" si="53"/>
        <v>109.69104077108048</v>
      </c>
      <c r="AC23" s="3">
        <f t="shared" si="54"/>
        <v>21.938208154216099</v>
      </c>
    </row>
    <row r="24" spans="1:29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39"/>
        <v>64.5</v>
      </c>
      <c r="G24" s="15">
        <f t="shared" si="0"/>
        <v>0</v>
      </c>
      <c r="H24" s="14">
        <f t="shared" si="40"/>
        <v>0</v>
      </c>
      <c r="I24" s="14">
        <f t="shared" si="9"/>
        <v>0.99990377854667589</v>
      </c>
      <c r="J24" s="14">
        <f t="shared" si="41"/>
        <v>0</v>
      </c>
      <c r="K24" s="14" t="str">
        <f t="shared" si="42"/>
        <v>Eliminated</v>
      </c>
      <c r="L24" s="14">
        <f t="shared" si="43"/>
        <v>0</v>
      </c>
      <c r="M24" s="14">
        <f t="shared" si="44"/>
        <v>9.6220211202702188E-5</v>
      </c>
      <c r="N24" s="3">
        <f t="shared" si="45"/>
        <v>0</v>
      </c>
      <c r="O24" s="3">
        <f t="shared" si="46"/>
        <v>0</v>
      </c>
      <c r="P24" s="38">
        <f t="shared" si="11"/>
        <v>0</v>
      </c>
      <c r="Q24" s="38">
        <f t="shared" si="47"/>
        <v>0</v>
      </c>
      <c r="R24" s="38">
        <f t="shared" si="48"/>
        <v>1710000</v>
      </c>
      <c r="S24" s="38">
        <f t="shared" si="13"/>
        <v>0</v>
      </c>
      <c r="T24" s="39">
        <f t="shared" si="14"/>
        <v>0</v>
      </c>
      <c r="U24" s="38">
        <f t="shared" si="5"/>
        <v>0</v>
      </c>
      <c r="V24" s="3">
        <f t="shared" si="6"/>
        <v>0</v>
      </c>
      <c r="W24" s="3">
        <f t="shared" si="7"/>
        <v>0</v>
      </c>
      <c r="X24" s="3">
        <f t="shared" si="55"/>
        <v>5484.5520385540249</v>
      </c>
      <c r="Y24" s="3">
        <f t="shared" si="56"/>
        <v>2742.2760192770124</v>
      </c>
      <c r="Z24" s="3">
        <f t="shared" si="51"/>
        <v>37622742.276019275</v>
      </c>
      <c r="AA24" s="3">
        <f t="shared" si="52"/>
        <v>591.96350196358605</v>
      </c>
      <c r="AB24" s="3">
        <f t="shared" si="53"/>
        <v>109.69104077108048</v>
      </c>
      <c r="AC24" s="3">
        <f t="shared" si="54"/>
        <v>21.938208154216099</v>
      </c>
    </row>
    <row r="25" spans="1:29" x14ac:dyDescent="0.55000000000000004">
      <c r="A25" s="33" t="s">
        <v>48</v>
      </c>
      <c r="C25" s="26">
        <f>C23^(1/C4)-1</f>
        <v>-0.47536684735828405</v>
      </c>
      <c r="E25">
        <v>23</v>
      </c>
      <c r="F25">
        <f t="shared" si="39"/>
        <v>67.5</v>
      </c>
      <c r="G25" s="15">
        <f t="shared" si="0"/>
        <v>0</v>
      </c>
      <c r="H25" s="14">
        <f t="shared" si="40"/>
        <v>0</v>
      </c>
      <c r="I25" s="14">
        <f t="shared" si="9"/>
        <v>0.99990377854667589</v>
      </c>
      <c r="J25" s="14">
        <f t="shared" si="41"/>
        <v>0</v>
      </c>
      <c r="K25" s="14" t="str">
        <f t="shared" si="42"/>
        <v>Eliminated</v>
      </c>
      <c r="L25" s="14">
        <f t="shared" si="43"/>
        <v>0</v>
      </c>
      <c r="M25" s="14">
        <f t="shared" si="44"/>
        <v>9.6220211202702188E-5</v>
      </c>
      <c r="N25" s="3">
        <f t="shared" si="45"/>
        <v>0</v>
      </c>
      <c r="O25" s="3">
        <f t="shared" si="46"/>
        <v>0</v>
      </c>
      <c r="P25" s="38">
        <f t="shared" si="11"/>
        <v>0</v>
      </c>
      <c r="Q25" s="38">
        <f t="shared" si="47"/>
        <v>0</v>
      </c>
      <c r="R25" s="38">
        <f t="shared" si="48"/>
        <v>1710000</v>
      </c>
      <c r="S25" s="38">
        <f t="shared" si="13"/>
        <v>0</v>
      </c>
      <c r="T25" s="39">
        <f t="shared" si="14"/>
        <v>0</v>
      </c>
      <c r="U25" s="38">
        <f t="shared" si="5"/>
        <v>0</v>
      </c>
      <c r="V25" s="3">
        <f t="shared" si="6"/>
        <v>0</v>
      </c>
      <c r="W25" s="3">
        <f t="shared" si="7"/>
        <v>0</v>
      </c>
      <c r="X25" s="3">
        <f t="shared" si="55"/>
        <v>5484.5520385540249</v>
      </c>
      <c r="Y25" s="3">
        <f t="shared" si="56"/>
        <v>2742.2760192770124</v>
      </c>
      <c r="Z25" s="3">
        <f t="shared" si="51"/>
        <v>39332742.276019275</v>
      </c>
      <c r="AA25" s="3">
        <f t="shared" si="52"/>
        <v>591.96350196358605</v>
      </c>
      <c r="AB25" s="3">
        <f t="shared" si="53"/>
        <v>109.69104077108048</v>
      </c>
      <c r="AC25" s="3">
        <f t="shared" si="54"/>
        <v>21.938208154216099</v>
      </c>
    </row>
    <row r="26" spans="1:29" x14ac:dyDescent="0.55000000000000004">
      <c r="A26" s="33"/>
      <c r="E26">
        <v>24</v>
      </c>
      <c r="F26">
        <f t="shared" si="39"/>
        <v>70.5</v>
      </c>
      <c r="G26" s="15">
        <f t="shared" si="0"/>
        <v>0</v>
      </c>
      <c r="H26" s="14">
        <f t="shared" si="40"/>
        <v>0</v>
      </c>
      <c r="I26" s="14">
        <f t="shared" si="9"/>
        <v>0.99990377854667589</v>
      </c>
      <c r="J26" s="14">
        <f t="shared" si="41"/>
        <v>0</v>
      </c>
      <c r="K26" s="14" t="str">
        <f t="shared" si="42"/>
        <v>Eliminated</v>
      </c>
      <c r="L26" s="14">
        <f t="shared" si="43"/>
        <v>0</v>
      </c>
      <c r="M26" s="14">
        <f t="shared" si="44"/>
        <v>9.6220211202702188E-5</v>
      </c>
      <c r="N26" s="3">
        <f t="shared" si="45"/>
        <v>0</v>
      </c>
      <c r="O26" s="3">
        <f t="shared" si="46"/>
        <v>0</v>
      </c>
      <c r="P26" s="38">
        <f t="shared" si="11"/>
        <v>0</v>
      </c>
      <c r="Q26" s="38">
        <f t="shared" si="47"/>
        <v>0</v>
      </c>
      <c r="R26" s="38">
        <f t="shared" si="48"/>
        <v>1710000</v>
      </c>
      <c r="S26" s="38">
        <f t="shared" si="13"/>
        <v>0</v>
      </c>
      <c r="T26" s="39">
        <f t="shared" si="14"/>
        <v>0</v>
      </c>
      <c r="U26" s="38">
        <f t="shared" si="5"/>
        <v>0</v>
      </c>
      <c r="V26" s="3">
        <f t="shared" si="6"/>
        <v>0</v>
      </c>
      <c r="W26" s="3">
        <f t="shared" si="7"/>
        <v>0</v>
      </c>
      <c r="X26" s="3">
        <f t="shared" si="55"/>
        <v>5484.5520385540249</v>
      </c>
      <c r="Y26" s="3">
        <f t="shared" si="56"/>
        <v>2742.2760192770124</v>
      </c>
      <c r="Z26" s="3">
        <f t="shared" si="51"/>
        <v>41042742.276019275</v>
      </c>
      <c r="AA26" s="3">
        <f t="shared" si="52"/>
        <v>591.96350196358605</v>
      </c>
      <c r="AB26" s="3">
        <f t="shared" si="53"/>
        <v>109.69104077108048</v>
      </c>
      <c r="AC26" s="3">
        <f t="shared" si="54"/>
        <v>21.938208154216099</v>
      </c>
    </row>
    <row r="27" spans="1:29" x14ac:dyDescent="0.55000000000000004">
      <c r="A27" s="33"/>
      <c r="E27">
        <v>25</v>
      </c>
      <c r="F27">
        <f t="shared" si="39"/>
        <v>73.5</v>
      </c>
      <c r="G27" s="15">
        <f t="shared" si="0"/>
        <v>0</v>
      </c>
      <c r="H27" s="14">
        <f t="shared" si="40"/>
        <v>0</v>
      </c>
      <c r="I27" s="14">
        <f t="shared" si="9"/>
        <v>0.99990377854667589</v>
      </c>
      <c r="J27" s="14">
        <f t="shared" si="41"/>
        <v>0</v>
      </c>
      <c r="K27" s="14" t="str">
        <f t="shared" si="42"/>
        <v>Eliminated</v>
      </c>
      <c r="L27" s="14">
        <f t="shared" si="43"/>
        <v>0</v>
      </c>
      <c r="M27" s="14">
        <f t="shared" si="44"/>
        <v>9.6220211202702188E-5</v>
      </c>
      <c r="N27" s="3">
        <f t="shared" si="45"/>
        <v>0</v>
      </c>
      <c r="O27" s="3">
        <f t="shared" si="46"/>
        <v>0</v>
      </c>
      <c r="P27" s="38">
        <f t="shared" si="11"/>
        <v>0</v>
      </c>
      <c r="Q27" s="38">
        <f t="shared" si="47"/>
        <v>0</v>
      </c>
      <c r="R27" s="38">
        <f t="shared" si="48"/>
        <v>1710000</v>
      </c>
      <c r="S27" s="38">
        <f t="shared" si="13"/>
        <v>0</v>
      </c>
      <c r="T27" s="39">
        <f t="shared" si="14"/>
        <v>0</v>
      </c>
      <c r="U27" s="38">
        <f t="shared" si="5"/>
        <v>0</v>
      </c>
      <c r="V27" s="3">
        <f t="shared" si="6"/>
        <v>0</v>
      </c>
      <c r="W27" s="3">
        <f t="shared" si="7"/>
        <v>0</v>
      </c>
      <c r="X27" s="3">
        <f t="shared" si="55"/>
        <v>5484.5520385540249</v>
      </c>
      <c r="Y27" s="3">
        <f t="shared" si="56"/>
        <v>2742.2760192770124</v>
      </c>
      <c r="Z27" s="3">
        <f t="shared" si="51"/>
        <v>42752742.276019275</v>
      </c>
      <c r="AA27" s="3">
        <f t="shared" si="52"/>
        <v>591.96350196358605</v>
      </c>
      <c r="AB27" s="3">
        <f t="shared" si="53"/>
        <v>109.69104077108048</v>
      </c>
      <c r="AC27" s="3">
        <f t="shared" si="54"/>
        <v>21.938208154216099</v>
      </c>
    </row>
    <row r="28" spans="1:29" x14ac:dyDescent="0.55000000000000004">
      <c r="A28" s="33"/>
      <c r="E28">
        <v>26</v>
      </c>
      <c r="F28">
        <f t="shared" si="39"/>
        <v>76.5</v>
      </c>
      <c r="G28" s="15">
        <f t="shared" si="0"/>
        <v>0</v>
      </c>
      <c r="H28" s="14">
        <f t="shared" si="40"/>
        <v>0</v>
      </c>
      <c r="I28" s="14">
        <f t="shared" si="9"/>
        <v>0.99990377854667589</v>
      </c>
      <c r="J28" s="14">
        <f t="shared" si="41"/>
        <v>0</v>
      </c>
      <c r="K28" s="14" t="str">
        <f t="shared" si="42"/>
        <v>Eliminated</v>
      </c>
      <c r="L28" s="14">
        <f t="shared" si="43"/>
        <v>0</v>
      </c>
      <c r="M28" s="14">
        <f t="shared" si="44"/>
        <v>9.6220211202702188E-5</v>
      </c>
      <c r="N28" s="3">
        <f t="shared" si="45"/>
        <v>0</v>
      </c>
      <c r="O28" s="3">
        <f t="shared" si="46"/>
        <v>0</v>
      </c>
      <c r="P28" s="38">
        <f t="shared" si="11"/>
        <v>0</v>
      </c>
      <c r="Q28" s="38">
        <f t="shared" si="47"/>
        <v>0</v>
      </c>
      <c r="R28" s="38">
        <f t="shared" si="48"/>
        <v>1710000</v>
      </c>
      <c r="S28" s="38">
        <f t="shared" si="13"/>
        <v>0</v>
      </c>
      <c r="T28" s="39">
        <f t="shared" si="14"/>
        <v>0</v>
      </c>
      <c r="U28" s="38">
        <f t="shared" si="5"/>
        <v>0</v>
      </c>
      <c r="V28" s="3">
        <f t="shared" si="6"/>
        <v>0</v>
      </c>
      <c r="W28" s="3">
        <f t="shared" si="7"/>
        <v>0</v>
      </c>
      <c r="X28" s="3">
        <f t="shared" si="55"/>
        <v>5484.5520385540249</v>
      </c>
      <c r="Y28" s="3">
        <f t="shared" si="56"/>
        <v>2742.2760192770124</v>
      </c>
      <c r="Z28" s="3">
        <f t="shared" si="51"/>
        <v>44462742.276019275</v>
      </c>
      <c r="AA28" s="3">
        <f t="shared" si="52"/>
        <v>591.96350196358605</v>
      </c>
      <c r="AB28" s="3">
        <f t="shared" si="53"/>
        <v>109.69104077108048</v>
      </c>
      <c r="AC28" s="3">
        <f t="shared" si="54"/>
        <v>21.938208154216099</v>
      </c>
    </row>
    <row r="29" spans="1:29" x14ac:dyDescent="0.55000000000000004">
      <c r="A29" s="33"/>
      <c r="E29">
        <v>27</v>
      </c>
      <c r="F29">
        <f t="shared" si="39"/>
        <v>79.5</v>
      </c>
      <c r="G29" s="15">
        <f t="shared" si="0"/>
        <v>0</v>
      </c>
      <c r="H29" s="14">
        <f t="shared" si="40"/>
        <v>0</v>
      </c>
      <c r="I29" s="14">
        <f t="shared" si="9"/>
        <v>0.99990377854667589</v>
      </c>
      <c r="J29" s="14">
        <f t="shared" si="41"/>
        <v>0</v>
      </c>
      <c r="K29" s="14" t="str">
        <f t="shared" si="42"/>
        <v>Eliminated</v>
      </c>
      <c r="L29" s="14">
        <f t="shared" si="43"/>
        <v>0</v>
      </c>
      <c r="M29" s="14">
        <f t="shared" si="44"/>
        <v>9.6220211202702188E-5</v>
      </c>
      <c r="N29" s="3">
        <f t="shared" si="45"/>
        <v>0</v>
      </c>
      <c r="O29" s="3">
        <f t="shared" si="46"/>
        <v>0</v>
      </c>
      <c r="P29" s="38">
        <f t="shared" si="11"/>
        <v>0</v>
      </c>
      <c r="Q29" s="38">
        <f t="shared" si="47"/>
        <v>0</v>
      </c>
      <c r="R29" s="38">
        <f t="shared" si="48"/>
        <v>1710000</v>
      </c>
      <c r="S29" s="38">
        <f t="shared" si="13"/>
        <v>0</v>
      </c>
      <c r="T29" s="39">
        <f t="shared" si="14"/>
        <v>0</v>
      </c>
      <c r="U29" s="38">
        <f t="shared" si="5"/>
        <v>0</v>
      </c>
      <c r="V29" s="3">
        <f t="shared" si="6"/>
        <v>0</v>
      </c>
      <c r="W29" s="3">
        <f t="shared" si="7"/>
        <v>0</v>
      </c>
      <c r="X29" s="3">
        <f t="shared" si="55"/>
        <v>5484.5520385540249</v>
      </c>
      <c r="Y29" s="3">
        <f t="shared" si="56"/>
        <v>2742.2760192770124</v>
      </c>
      <c r="Z29" s="3">
        <f t="shared" si="51"/>
        <v>46172742.276019275</v>
      </c>
      <c r="AA29" s="3">
        <f t="shared" si="52"/>
        <v>591.96350196358605</v>
      </c>
      <c r="AB29" s="3">
        <f t="shared" si="53"/>
        <v>109.69104077108048</v>
      </c>
      <c r="AC29" s="3">
        <f t="shared" si="54"/>
        <v>21.938208154216099</v>
      </c>
    </row>
    <row r="30" spans="1:29" x14ac:dyDescent="0.55000000000000004">
      <c r="A30" s="33"/>
      <c r="E30">
        <v>28</v>
      </c>
      <c r="F30">
        <f t="shared" si="39"/>
        <v>82.5</v>
      </c>
      <c r="G30" s="15">
        <f t="shared" si="0"/>
        <v>0</v>
      </c>
      <c r="H30" s="14">
        <f t="shared" si="40"/>
        <v>0</v>
      </c>
      <c r="I30" s="14">
        <f t="shared" si="9"/>
        <v>0.99990377854667589</v>
      </c>
      <c r="J30" s="14">
        <f t="shared" si="41"/>
        <v>0</v>
      </c>
      <c r="K30" s="14" t="str">
        <f t="shared" si="42"/>
        <v>Eliminated</v>
      </c>
      <c r="L30" s="14">
        <f t="shared" si="43"/>
        <v>0</v>
      </c>
      <c r="M30" s="14">
        <f t="shared" si="44"/>
        <v>9.6220211202702188E-5</v>
      </c>
      <c r="N30" s="3">
        <f t="shared" si="45"/>
        <v>0</v>
      </c>
      <c r="O30" s="3">
        <f t="shared" si="46"/>
        <v>0</v>
      </c>
      <c r="P30" s="38">
        <f t="shared" si="11"/>
        <v>0</v>
      </c>
      <c r="Q30" s="38">
        <f t="shared" si="47"/>
        <v>0</v>
      </c>
      <c r="R30" s="38">
        <f t="shared" si="48"/>
        <v>1710000</v>
      </c>
      <c r="S30" s="38">
        <f t="shared" si="13"/>
        <v>0</v>
      </c>
      <c r="T30" s="39">
        <f t="shared" si="14"/>
        <v>0</v>
      </c>
      <c r="U30" s="38">
        <f t="shared" si="5"/>
        <v>0</v>
      </c>
      <c r="V30" s="3">
        <f t="shared" si="6"/>
        <v>0</v>
      </c>
      <c r="W30" s="3">
        <f t="shared" si="7"/>
        <v>0</v>
      </c>
      <c r="X30" s="3">
        <f t="shared" si="55"/>
        <v>5484.5520385540249</v>
      </c>
      <c r="Y30" s="3">
        <f t="shared" si="56"/>
        <v>2742.2760192770124</v>
      </c>
      <c r="Z30" s="3">
        <f t="shared" si="51"/>
        <v>47882742.276019275</v>
      </c>
      <c r="AA30" s="3">
        <f t="shared" si="52"/>
        <v>591.96350196358605</v>
      </c>
      <c r="AB30" s="3">
        <f t="shared" si="53"/>
        <v>109.69104077108048</v>
      </c>
      <c r="AC30" s="3">
        <f t="shared" si="54"/>
        <v>21.938208154216099</v>
      </c>
    </row>
    <row r="31" spans="1:29" x14ac:dyDescent="0.55000000000000004">
      <c r="A31" s="33"/>
      <c r="E31">
        <v>29</v>
      </c>
      <c r="F31">
        <f t="shared" si="39"/>
        <v>85.5</v>
      </c>
      <c r="G31" s="15">
        <f t="shared" si="0"/>
        <v>0</v>
      </c>
      <c r="H31" s="14">
        <f t="shared" si="40"/>
        <v>0</v>
      </c>
      <c r="I31" s="14">
        <f t="shared" si="9"/>
        <v>0.99990377854667589</v>
      </c>
      <c r="J31" s="14">
        <f t="shared" si="41"/>
        <v>0</v>
      </c>
      <c r="K31" s="14" t="str">
        <f t="shared" si="42"/>
        <v>Eliminated</v>
      </c>
      <c r="L31" s="14">
        <f t="shared" si="43"/>
        <v>0</v>
      </c>
      <c r="M31" s="14">
        <f t="shared" si="44"/>
        <v>9.6220211202702188E-5</v>
      </c>
      <c r="N31" s="3">
        <f t="shared" si="45"/>
        <v>0</v>
      </c>
      <c r="O31" s="3">
        <f t="shared" si="46"/>
        <v>0</v>
      </c>
      <c r="P31" s="38">
        <f t="shared" si="11"/>
        <v>0</v>
      </c>
      <c r="Q31" s="38">
        <f t="shared" si="47"/>
        <v>0</v>
      </c>
      <c r="R31" s="38">
        <f t="shared" si="48"/>
        <v>1710000</v>
      </c>
      <c r="S31" s="38">
        <f t="shared" si="13"/>
        <v>0</v>
      </c>
      <c r="T31" s="39">
        <f t="shared" si="14"/>
        <v>0</v>
      </c>
      <c r="U31" s="38">
        <f t="shared" si="5"/>
        <v>0</v>
      </c>
      <c r="V31" s="3">
        <f t="shared" si="6"/>
        <v>0</v>
      </c>
      <c r="W31" s="3">
        <f t="shared" si="7"/>
        <v>0</v>
      </c>
      <c r="X31" s="3">
        <f t="shared" si="55"/>
        <v>5484.5520385540249</v>
      </c>
      <c r="Y31" s="3">
        <f t="shared" si="56"/>
        <v>2742.2760192770124</v>
      </c>
      <c r="Z31" s="3">
        <f t="shared" si="51"/>
        <v>49592742.276019275</v>
      </c>
      <c r="AA31" s="3">
        <f t="shared" si="52"/>
        <v>591.96350196358605</v>
      </c>
      <c r="AB31" s="3">
        <f t="shared" si="53"/>
        <v>109.69104077108048</v>
      </c>
      <c r="AC31" s="3">
        <f t="shared" si="54"/>
        <v>21.938208154216099</v>
      </c>
    </row>
    <row r="32" spans="1:29" x14ac:dyDescent="0.55000000000000004">
      <c r="A32" s="33"/>
      <c r="E32">
        <v>30</v>
      </c>
      <c r="F32">
        <f t="shared" si="39"/>
        <v>88.5</v>
      </c>
      <c r="G32" s="15">
        <f t="shared" si="0"/>
        <v>0</v>
      </c>
      <c r="H32" s="14">
        <f t="shared" si="40"/>
        <v>0</v>
      </c>
      <c r="I32" s="14">
        <f t="shared" si="9"/>
        <v>0.99990377854667589</v>
      </c>
      <c r="J32" s="14">
        <f t="shared" si="41"/>
        <v>0</v>
      </c>
      <c r="K32" s="14" t="str">
        <f t="shared" si="42"/>
        <v>Eliminated</v>
      </c>
      <c r="L32" s="14">
        <f t="shared" si="43"/>
        <v>0</v>
      </c>
      <c r="M32" s="14">
        <f t="shared" si="44"/>
        <v>9.6220211202702188E-5</v>
      </c>
      <c r="N32" s="3">
        <f t="shared" si="45"/>
        <v>0</v>
      </c>
      <c r="O32" s="3">
        <f t="shared" si="46"/>
        <v>0</v>
      </c>
      <c r="P32" s="38">
        <f t="shared" si="11"/>
        <v>0</v>
      </c>
      <c r="Q32" s="38">
        <f t="shared" si="47"/>
        <v>0</v>
      </c>
      <c r="R32" s="38">
        <f t="shared" si="48"/>
        <v>1710000</v>
      </c>
      <c r="S32" s="38">
        <f t="shared" si="13"/>
        <v>0</v>
      </c>
      <c r="T32" s="39">
        <f t="shared" si="14"/>
        <v>0</v>
      </c>
      <c r="U32" s="38">
        <f t="shared" si="5"/>
        <v>0</v>
      </c>
      <c r="V32" s="3">
        <f t="shared" si="6"/>
        <v>0</v>
      </c>
      <c r="W32" s="3">
        <f t="shared" si="7"/>
        <v>0</v>
      </c>
      <c r="X32" s="3">
        <f t="shared" si="55"/>
        <v>5484.5520385540249</v>
      </c>
      <c r="Y32" s="3">
        <f t="shared" si="56"/>
        <v>2742.2760192770124</v>
      </c>
      <c r="Z32" s="3">
        <f t="shared" si="51"/>
        <v>51302742.276019275</v>
      </c>
      <c r="AA32" s="3">
        <f t="shared" si="52"/>
        <v>591.96350196358605</v>
      </c>
      <c r="AB32" s="3">
        <f t="shared" si="53"/>
        <v>109.69104077108048</v>
      </c>
      <c r="AC32" s="3">
        <f t="shared" si="54"/>
        <v>21.938208154216099</v>
      </c>
    </row>
    <row r="33" spans="1:29" x14ac:dyDescent="0.55000000000000004">
      <c r="A33" s="33"/>
      <c r="E33">
        <v>31</v>
      </c>
      <c r="F33">
        <f t="shared" si="39"/>
        <v>91.5</v>
      </c>
      <c r="G33" s="15">
        <f t="shared" si="0"/>
        <v>0</v>
      </c>
      <c r="H33" s="14">
        <f t="shared" si="40"/>
        <v>0</v>
      </c>
      <c r="I33" s="14">
        <f t="shared" si="9"/>
        <v>0.99990377854667589</v>
      </c>
      <c r="J33" s="14">
        <f t="shared" si="41"/>
        <v>0</v>
      </c>
      <c r="K33" s="14" t="str">
        <f t="shared" si="42"/>
        <v>Eliminated</v>
      </c>
      <c r="L33" s="14">
        <f t="shared" si="43"/>
        <v>0</v>
      </c>
      <c r="M33" s="14">
        <f t="shared" si="44"/>
        <v>9.6220211202702188E-5</v>
      </c>
      <c r="N33" s="3">
        <f t="shared" si="45"/>
        <v>0</v>
      </c>
      <c r="O33" s="3">
        <f t="shared" si="46"/>
        <v>0</v>
      </c>
      <c r="P33" s="38">
        <f t="shared" si="11"/>
        <v>0</v>
      </c>
      <c r="Q33" s="38">
        <f t="shared" si="47"/>
        <v>0</v>
      </c>
      <c r="R33" s="38">
        <f t="shared" si="48"/>
        <v>1710000</v>
      </c>
      <c r="S33" s="38">
        <f t="shared" si="13"/>
        <v>0</v>
      </c>
      <c r="T33" s="39">
        <f t="shared" si="14"/>
        <v>0</v>
      </c>
      <c r="U33" s="38">
        <f t="shared" si="5"/>
        <v>0</v>
      </c>
      <c r="V33" s="3">
        <f t="shared" si="6"/>
        <v>0</v>
      </c>
      <c r="W33" s="3">
        <f t="shared" si="7"/>
        <v>0</v>
      </c>
      <c r="X33" s="3">
        <f t="shared" si="55"/>
        <v>5484.5520385540249</v>
      </c>
      <c r="Y33" s="3">
        <f t="shared" si="56"/>
        <v>2742.2760192770124</v>
      </c>
      <c r="Z33" s="3">
        <f t="shared" si="51"/>
        <v>53012742.276019275</v>
      </c>
      <c r="AA33" s="3">
        <f t="shared" si="52"/>
        <v>591.96350196358605</v>
      </c>
      <c r="AB33" s="3">
        <f t="shared" si="53"/>
        <v>109.69104077108048</v>
      </c>
      <c r="AC33" s="3">
        <f t="shared" si="54"/>
        <v>21.938208154216099</v>
      </c>
    </row>
    <row r="34" spans="1:29" x14ac:dyDescent="0.55000000000000004">
      <c r="A34" s="33"/>
      <c r="E34">
        <v>32</v>
      </c>
      <c r="F34">
        <f t="shared" si="39"/>
        <v>94.5</v>
      </c>
      <c r="G34" s="15">
        <f t="shared" si="0"/>
        <v>0</v>
      </c>
      <c r="H34" s="14">
        <f t="shared" si="40"/>
        <v>0</v>
      </c>
      <c r="I34" s="14">
        <f t="shared" si="9"/>
        <v>0.99990377854667589</v>
      </c>
      <c r="J34" s="14">
        <f t="shared" si="41"/>
        <v>0</v>
      </c>
      <c r="K34" s="14" t="str">
        <f t="shared" si="42"/>
        <v>Eliminated</v>
      </c>
      <c r="L34" s="14">
        <f t="shared" si="43"/>
        <v>0</v>
      </c>
      <c r="M34" s="14">
        <f t="shared" si="44"/>
        <v>9.6220211202702188E-5</v>
      </c>
      <c r="N34" s="3">
        <f t="shared" si="45"/>
        <v>0</v>
      </c>
      <c r="O34" s="3">
        <f t="shared" si="46"/>
        <v>0</v>
      </c>
      <c r="P34" s="38">
        <f t="shared" si="11"/>
        <v>0</v>
      </c>
      <c r="Q34" s="38">
        <f t="shared" si="47"/>
        <v>0</v>
      </c>
      <c r="R34" s="38">
        <f t="shared" si="48"/>
        <v>1710000</v>
      </c>
      <c r="S34" s="38">
        <f t="shared" si="13"/>
        <v>0</v>
      </c>
      <c r="T34" s="39">
        <f t="shared" si="14"/>
        <v>0</v>
      </c>
      <c r="U34" s="38">
        <f t="shared" si="5"/>
        <v>0</v>
      </c>
      <c r="V34" s="3">
        <f t="shared" si="6"/>
        <v>0</v>
      </c>
      <c r="W34" s="3">
        <f t="shared" si="7"/>
        <v>0</v>
      </c>
      <c r="X34" s="3">
        <f t="shared" si="55"/>
        <v>5484.5520385540249</v>
      </c>
      <c r="Y34" s="3">
        <f t="shared" si="56"/>
        <v>2742.2760192770124</v>
      </c>
      <c r="Z34" s="3">
        <f t="shared" si="51"/>
        <v>54722742.276019275</v>
      </c>
      <c r="AA34" s="3">
        <f t="shared" si="52"/>
        <v>591.96350196358605</v>
      </c>
      <c r="AB34" s="3">
        <f t="shared" si="53"/>
        <v>109.69104077108048</v>
      </c>
      <c r="AC34" s="3">
        <f t="shared" si="54"/>
        <v>21.938208154216099</v>
      </c>
    </row>
    <row r="35" spans="1:29" x14ac:dyDescent="0.55000000000000004">
      <c r="A35" s="33"/>
      <c r="E35">
        <v>33</v>
      </c>
      <c r="F35">
        <f t="shared" si="39"/>
        <v>97.5</v>
      </c>
      <c r="G35" s="15">
        <f t="shared" ref="G35:G52" si="57">IF(F35&lt;$C$10,IF(F35&lt;$C$9,$C$8*$C$4*$C$3,$C$8*$C$4*$C$3*(1-$C$19)),IF(F35&lt;$C$9,$C$8*$C$4*$C$23,$C$8*$C$4*$C$23*(1-$C$19)))</f>
        <v>0</v>
      </c>
      <c r="H35" s="14">
        <f t="shared" si="40"/>
        <v>0</v>
      </c>
      <c r="I35" s="14">
        <f t="shared" si="9"/>
        <v>0.99990377854667589</v>
      </c>
      <c r="J35" s="14">
        <f t="shared" si="41"/>
        <v>0</v>
      </c>
      <c r="K35" s="14" t="str">
        <f t="shared" si="42"/>
        <v>Eliminated</v>
      </c>
      <c r="L35" s="14">
        <f t="shared" si="43"/>
        <v>0</v>
      </c>
      <c r="M35" s="14">
        <f t="shared" si="44"/>
        <v>9.6220211202702188E-5</v>
      </c>
      <c r="N35" s="3">
        <f t="shared" si="45"/>
        <v>0</v>
      </c>
      <c r="O35" s="3">
        <f t="shared" si="46"/>
        <v>0</v>
      </c>
      <c r="P35" s="38">
        <f t="shared" si="11"/>
        <v>0</v>
      </c>
      <c r="Q35" s="38">
        <f t="shared" si="47"/>
        <v>0</v>
      </c>
      <c r="R35" s="38">
        <f t="shared" si="48"/>
        <v>1710000</v>
      </c>
      <c r="S35" s="38">
        <f t="shared" si="13"/>
        <v>0</v>
      </c>
      <c r="T35" s="39">
        <f t="shared" si="14"/>
        <v>0</v>
      </c>
      <c r="U35" s="38">
        <f t="shared" ref="U35:U52" si="58">O35*$C$14</f>
        <v>0</v>
      </c>
      <c r="V35" s="3">
        <f t="shared" ref="V35:V52" si="59">IF(U35&gt;($C$6*1000000*$C$15),U35-($C$6*1000000*$C$15),0)</f>
        <v>0</v>
      </c>
      <c r="W35" s="3">
        <f t="shared" ref="W35:W52" si="60">((U35-V35)*$C$16)+(V35*$C$17)</f>
        <v>0</v>
      </c>
      <c r="X35" s="3">
        <f t="shared" si="55"/>
        <v>5484.5520385540249</v>
      </c>
      <c r="Y35" s="3">
        <f t="shared" si="56"/>
        <v>2742.2760192770124</v>
      </c>
      <c r="Z35" s="3">
        <f t="shared" si="51"/>
        <v>56432742.276019275</v>
      </c>
      <c r="AA35" s="3">
        <f t="shared" si="52"/>
        <v>591.96350196358605</v>
      </c>
      <c r="AB35" s="3">
        <f t="shared" si="53"/>
        <v>109.69104077108048</v>
      </c>
      <c r="AC35" s="3">
        <f t="shared" si="54"/>
        <v>21.938208154216099</v>
      </c>
    </row>
    <row r="36" spans="1:29" x14ac:dyDescent="0.55000000000000004">
      <c r="A36" s="33"/>
      <c r="E36">
        <v>34</v>
      </c>
      <c r="F36">
        <f t="shared" si="39"/>
        <v>100.5</v>
      </c>
      <c r="G36" s="15">
        <f t="shared" si="57"/>
        <v>0</v>
      </c>
      <c r="H36" s="14">
        <f t="shared" si="40"/>
        <v>0</v>
      </c>
      <c r="I36" s="14">
        <f t="shared" ref="I36:I52" si="61">IF(AND(F35&gt;$C$10,F35&lt;$C$12),(I35-H35)*((1-J35+(L35*$C$20))^$C$23),(I35-H35)*((1-J35+(L35*$C$20))^$C$3))</f>
        <v>0.99990377854667589</v>
      </c>
      <c r="J36" s="14">
        <f t="shared" si="41"/>
        <v>0</v>
      </c>
      <c r="K36" s="14" t="str">
        <f t="shared" si="42"/>
        <v>Eliminated</v>
      </c>
      <c r="L36" s="14">
        <f t="shared" si="43"/>
        <v>0</v>
      </c>
      <c r="M36" s="14">
        <f t="shared" si="44"/>
        <v>9.6220211202702188E-5</v>
      </c>
      <c r="N36" s="3">
        <f t="shared" si="45"/>
        <v>0</v>
      </c>
      <c r="O36" s="3">
        <f t="shared" si="46"/>
        <v>0</v>
      </c>
      <c r="P36" s="38">
        <f t="shared" si="11"/>
        <v>0</v>
      </c>
      <c r="Q36" s="38">
        <f t="shared" si="47"/>
        <v>0</v>
      </c>
      <c r="R36" s="38">
        <f t="shared" si="48"/>
        <v>1710000</v>
      </c>
      <c r="S36" s="38">
        <f t="shared" si="13"/>
        <v>0</v>
      </c>
      <c r="T36" s="39">
        <f t="shared" si="14"/>
        <v>0</v>
      </c>
      <c r="U36" s="38">
        <f t="shared" si="58"/>
        <v>0</v>
      </c>
      <c r="V36" s="3">
        <f t="shared" si="59"/>
        <v>0</v>
      </c>
      <c r="W36" s="3">
        <f t="shared" si="60"/>
        <v>0</v>
      </c>
      <c r="X36" s="3">
        <f t="shared" si="55"/>
        <v>5484.5520385540249</v>
      </c>
      <c r="Y36" s="3">
        <f t="shared" si="56"/>
        <v>2742.2760192770124</v>
      </c>
      <c r="Z36" s="3">
        <f t="shared" si="51"/>
        <v>58142742.276019275</v>
      </c>
      <c r="AA36" s="3">
        <f t="shared" si="52"/>
        <v>591.96350196358605</v>
      </c>
      <c r="AB36" s="3">
        <f t="shared" si="53"/>
        <v>109.69104077108048</v>
      </c>
      <c r="AC36" s="3">
        <f t="shared" si="54"/>
        <v>21.938208154216099</v>
      </c>
    </row>
    <row r="37" spans="1:29" x14ac:dyDescent="0.55000000000000004">
      <c r="A37" s="33"/>
      <c r="E37">
        <v>35</v>
      </c>
      <c r="F37">
        <f t="shared" si="39"/>
        <v>103.5</v>
      </c>
      <c r="G37" s="15">
        <f t="shared" si="57"/>
        <v>0</v>
      </c>
      <c r="H37" s="14">
        <f t="shared" si="40"/>
        <v>0</v>
      </c>
      <c r="I37" s="14">
        <f t="shared" si="61"/>
        <v>0.99990377854667589</v>
      </c>
      <c r="J37" s="14">
        <f t="shared" si="41"/>
        <v>0</v>
      </c>
      <c r="K37" s="14" t="str">
        <f t="shared" si="42"/>
        <v>Eliminated</v>
      </c>
      <c r="L37" s="14">
        <f t="shared" si="43"/>
        <v>0</v>
      </c>
      <c r="M37" s="14">
        <f t="shared" si="44"/>
        <v>9.6220211202702188E-5</v>
      </c>
      <c r="N37" s="3">
        <f t="shared" si="45"/>
        <v>0</v>
      </c>
      <c r="O37" s="3">
        <f t="shared" si="46"/>
        <v>0</v>
      </c>
      <c r="P37" s="38">
        <f t="shared" si="11"/>
        <v>0</v>
      </c>
      <c r="Q37" s="38">
        <f t="shared" si="47"/>
        <v>0</v>
      </c>
      <c r="R37" s="38">
        <f t="shared" si="48"/>
        <v>1710000</v>
      </c>
      <c r="S37" s="38">
        <f t="shared" si="13"/>
        <v>0</v>
      </c>
      <c r="T37" s="39">
        <f t="shared" si="14"/>
        <v>0</v>
      </c>
      <c r="U37" s="38">
        <f t="shared" si="58"/>
        <v>0</v>
      </c>
      <c r="V37" s="3">
        <f t="shared" si="59"/>
        <v>0</v>
      </c>
      <c r="W37" s="3">
        <f t="shared" si="60"/>
        <v>0</v>
      </c>
      <c r="X37" s="3">
        <f t="shared" ref="X37:X52" si="62">N37+X36</f>
        <v>5484.5520385540249</v>
      </c>
      <c r="Y37" s="3">
        <f t="shared" ref="Y37:Y52" si="63">O37+Y36</f>
        <v>2742.2760192770124</v>
      </c>
      <c r="Z37" s="3">
        <f t="shared" si="51"/>
        <v>59852742.276019275</v>
      </c>
      <c r="AA37" s="3">
        <f t="shared" si="52"/>
        <v>591.96350196358605</v>
      </c>
      <c r="AB37" s="3">
        <f t="shared" si="53"/>
        <v>109.69104077108048</v>
      </c>
      <c r="AC37" s="3">
        <f t="shared" si="54"/>
        <v>21.938208154216099</v>
      </c>
    </row>
    <row r="38" spans="1:29" x14ac:dyDescent="0.55000000000000004">
      <c r="A38" s="33"/>
      <c r="E38">
        <v>36</v>
      </c>
      <c r="F38">
        <f t="shared" si="39"/>
        <v>106.5</v>
      </c>
      <c r="G38" s="15">
        <f t="shared" si="57"/>
        <v>0</v>
      </c>
      <c r="H38" s="14">
        <f t="shared" si="40"/>
        <v>0</v>
      </c>
      <c r="I38" s="14">
        <f t="shared" si="61"/>
        <v>0.99990377854667589</v>
      </c>
      <c r="J38" s="14">
        <f t="shared" si="41"/>
        <v>0</v>
      </c>
      <c r="K38" s="14" t="str">
        <f t="shared" si="42"/>
        <v>Eliminated</v>
      </c>
      <c r="L38" s="14">
        <f t="shared" si="43"/>
        <v>0</v>
      </c>
      <c r="M38" s="14">
        <f t="shared" si="44"/>
        <v>9.6220211202702188E-5</v>
      </c>
      <c r="N38" s="3">
        <f t="shared" si="45"/>
        <v>0</v>
      </c>
      <c r="O38" s="3">
        <f t="shared" si="46"/>
        <v>0</v>
      </c>
      <c r="P38" s="38">
        <f t="shared" si="11"/>
        <v>0</v>
      </c>
      <c r="Q38" s="38">
        <f t="shared" si="47"/>
        <v>0</v>
      </c>
      <c r="R38" s="38">
        <f t="shared" si="48"/>
        <v>1710000</v>
      </c>
      <c r="S38" s="38">
        <f t="shared" si="13"/>
        <v>0</v>
      </c>
      <c r="T38" s="39">
        <f t="shared" si="14"/>
        <v>0</v>
      </c>
      <c r="U38" s="38">
        <f t="shared" si="58"/>
        <v>0</v>
      </c>
      <c r="V38" s="3">
        <f t="shared" si="59"/>
        <v>0</v>
      </c>
      <c r="W38" s="3">
        <f t="shared" si="60"/>
        <v>0</v>
      </c>
      <c r="X38" s="3">
        <f t="shared" si="62"/>
        <v>5484.5520385540249</v>
      </c>
      <c r="Y38" s="3">
        <f t="shared" si="63"/>
        <v>2742.2760192770124</v>
      </c>
      <c r="Z38" s="3">
        <f t="shared" si="51"/>
        <v>61562742.276019275</v>
      </c>
      <c r="AA38" s="3">
        <f t="shared" si="52"/>
        <v>591.96350196358605</v>
      </c>
      <c r="AB38" s="3">
        <f t="shared" si="53"/>
        <v>109.69104077108048</v>
      </c>
      <c r="AC38" s="3">
        <f t="shared" si="54"/>
        <v>21.938208154216099</v>
      </c>
    </row>
    <row r="39" spans="1:29" x14ac:dyDescent="0.55000000000000004">
      <c r="A39" s="33"/>
      <c r="E39">
        <v>37</v>
      </c>
      <c r="F39">
        <f t="shared" si="39"/>
        <v>109.5</v>
      </c>
      <c r="G39" s="15">
        <f t="shared" si="57"/>
        <v>0</v>
      </c>
      <c r="H39" s="14">
        <f t="shared" si="40"/>
        <v>0</v>
      </c>
      <c r="I39" s="14">
        <f t="shared" si="61"/>
        <v>0.99990377854667589</v>
      </c>
      <c r="J39" s="14">
        <f t="shared" si="41"/>
        <v>0</v>
      </c>
      <c r="K39" s="14" t="str">
        <f t="shared" si="42"/>
        <v>Eliminated</v>
      </c>
      <c r="L39" s="14">
        <f t="shared" si="43"/>
        <v>0</v>
      </c>
      <c r="M39" s="14">
        <f t="shared" si="44"/>
        <v>9.6220211202702188E-5</v>
      </c>
      <c r="N39" s="3">
        <f t="shared" si="45"/>
        <v>0</v>
      </c>
      <c r="O39" s="3">
        <f t="shared" si="46"/>
        <v>0</v>
      </c>
      <c r="P39" s="38">
        <f t="shared" si="11"/>
        <v>0</v>
      </c>
      <c r="Q39" s="38">
        <f t="shared" si="47"/>
        <v>0</v>
      </c>
      <c r="R39" s="38">
        <f t="shared" si="48"/>
        <v>1710000</v>
      </c>
      <c r="S39" s="38">
        <f t="shared" si="13"/>
        <v>0</v>
      </c>
      <c r="T39" s="39">
        <f t="shared" si="14"/>
        <v>0</v>
      </c>
      <c r="U39" s="38">
        <f t="shared" si="58"/>
        <v>0</v>
      </c>
      <c r="V39" s="3">
        <f t="shared" si="59"/>
        <v>0</v>
      </c>
      <c r="W39" s="3">
        <f t="shared" si="60"/>
        <v>0</v>
      </c>
      <c r="X39" s="3">
        <f t="shared" si="62"/>
        <v>5484.5520385540249</v>
      </c>
      <c r="Y39" s="3">
        <f t="shared" si="63"/>
        <v>2742.2760192770124</v>
      </c>
      <c r="Z39" s="3">
        <f t="shared" si="51"/>
        <v>63272742.276019275</v>
      </c>
      <c r="AA39" s="3">
        <f t="shared" si="52"/>
        <v>591.96350196358605</v>
      </c>
      <c r="AB39" s="3">
        <f t="shared" si="53"/>
        <v>109.69104077108048</v>
      </c>
      <c r="AC39" s="3">
        <f t="shared" si="54"/>
        <v>21.938208154216099</v>
      </c>
    </row>
    <row r="40" spans="1:29" x14ac:dyDescent="0.55000000000000004">
      <c r="A40" s="34"/>
      <c r="E40">
        <v>38</v>
      </c>
      <c r="F40">
        <f t="shared" si="39"/>
        <v>112.5</v>
      </c>
      <c r="G40" s="15">
        <f t="shared" si="57"/>
        <v>0</v>
      </c>
      <c r="H40" s="14">
        <f t="shared" si="40"/>
        <v>0</v>
      </c>
      <c r="I40" s="14">
        <f t="shared" si="61"/>
        <v>0.99990377854667589</v>
      </c>
      <c r="J40" s="14">
        <f t="shared" si="41"/>
        <v>0</v>
      </c>
      <c r="K40" s="14" t="str">
        <f t="shared" si="42"/>
        <v>Eliminated</v>
      </c>
      <c r="L40" s="14">
        <f t="shared" si="43"/>
        <v>0</v>
      </c>
      <c r="M40" s="14">
        <f t="shared" si="44"/>
        <v>9.6220211202702188E-5</v>
      </c>
      <c r="N40" s="3">
        <f t="shared" si="45"/>
        <v>0</v>
      </c>
      <c r="O40" s="3">
        <f t="shared" si="46"/>
        <v>0</v>
      </c>
      <c r="P40" s="38">
        <f t="shared" si="11"/>
        <v>0</v>
      </c>
      <c r="Q40" s="38">
        <f t="shared" si="47"/>
        <v>0</v>
      </c>
      <c r="R40" s="38">
        <f t="shared" si="48"/>
        <v>1710000</v>
      </c>
      <c r="S40" s="38">
        <f t="shared" si="13"/>
        <v>0</v>
      </c>
      <c r="T40" s="39">
        <f t="shared" si="14"/>
        <v>0</v>
      </c>
      <c r="U40" s="38">
        <f t="shared" si="58"/>
        <v>0</v>
      </c>
      <c r="V40" s="3">
        <f t="shared" si="59"/>
        <v>0</v>
      </c>
      <c r="W40" s="3">
        <f t="shared" si="60"/>
        <v>0</v>
      </c>
      <c r="X40" s="3">
        <f t="shared" si="62"/>
        <v>5484.5520385540249</v>
      </c>
      <c r="Y40" s="3">
        <f t="shared" si="63"/>
        <v>2742.2760192770124</v>
      </c>
      <c r="Z40" s="3">
        <f t="shared" si="51"/>
        <v>64982742.276019275</v>
      </c>
      <c r="AA40" s="3">
        <f t="shared" si="52"/>
        <v>591.96350196358605</v>
      </c>
      <c r="AB40" s="3">
        <f t="shared" si="53"/>
        <v>109.69104077108048</v>
      </c>
      <c r="AC40" s="3">
        <f t="shared" si="54"/>
        <v>21.938208154216099</v>
      </c>
    </row>
    <row r="41" spans="1:29" x14ac:dyDescent="0.55000000000000004">
      <c r="A41" s="33"/>
      <c r="E41">
        <v>39</v>
      </c>
      <c r="F41">
        <f t="shared" si="39"/>
        <v>115.5</v>
      </c>
      <c r="G41" s="15">
        <f t="shared" si="57"/>
        <v>0</v>
      </c>
      <c r="H41" s="14">
        <f t="shared" si="40"/>
        <v>0</v>
      </c>
      <c r="I41" s="14">
        <f t="shared" si="61"/>
        <v>0.99990377854667589</v>
      </c>
      <c r="J41" s="14">
        <f t="shared" si="41"/>
        <v>0</v>
      </c>
      <c r="K41" s="14" t="str">
        <f t="shared" si="42"/>
        <v>Eliminated</v>
      </c>
      <c r="L41" s="14">
        <f t="shared" si="43"/>
        <v>0</v>
      </c>
      <c r="M41" s="14">
        <f t="shared" si="44"/>
        <v>9.6220211202702188E-5</v>
      </c>
      <c r="N41" s="3">
        <f t="shared" si="45"/>
        <v>0</v>
      </c>
      <c r="O41" s="3">
        <f t="shared" si="46"/>
        <v>0</v>
      </c>
      <c r="P41" s="38">
        <f t="shared" si="11"/>
        <v>0</v>
      </c>
      <c r="Q41" s="38">
        <f t="shared" si="47"/>
        <v>0</v>
      </c>
      <c r="R41" s="38">
        <f t="shared" si="48"/>
        <v>1710000</v>
      </c>
      <c r="S41" s="38">
        <f t="shared" si="13"/>
        <v>0</v>
      </c>
      <c r="T41" s="39">
        <f t="shared" si="14"/>
        <v>0</v>
      </c>
      <c r="U41" s="38">
        <f t="shared" si="58"/>
        <v>0</v>
      </c>
      <c r="V41" s="3">
        <f t="shared" si="59"/>
        <v>0</v>
      </c>
      <c r="W41" s="3">
        <f t="shared" si="60"/>
        <v>0</v>
      </c>
      <c r="X41" s="3">
        <f t="shared" si="62"/>
        <v>5484.5520385540249</v>
      </c>
      <c r="Y41" s="3">
        <f t="shared" si="63"/>
        <v>2742.2760192770124</v>
      </c>
      <c r="Z41" s="3">
        <f t="shared" si="51"/>
        <v>66692742.276019275</v>
      </c>
      <c r="AA41" s="3">
        <f t="shared" si="52"/>
        <v>591.96350196358605</v>
      </c>
      <c r="AB41" s="3">
        <f t="shared" si="53"/>
        <v>109.69104077108048</v>
      </c>
      <c r="AC41" s="3">
        <f t="shared" si="54"/>
        <v>21.938208154216099</v>
      </c>
    </row>
    <row r="42" spans="1:29" x14ac:dyDescent="0.55000000000000004">
      <c r="A42" s="33"/>
      <c r="E42">
        <v>40</v>
      </c>
      <c r="F42">
        <f t="shared" si="39"/>
        <v>118.5</v>
      </c>
      <c r="G42" s="15">
        <f t="shared" si="57"/>
        <v>0</v>
      </c>
      <c r="H42" s="14">
        <f t="shared" si="40"/>
        <v>0</v>
      </c>
      <c r="I42" s="14">
        <f t="shared" si="61"/>
        <v>0.99990377854667589</v>
      </c>
      <c r="J42" s="14">
        <f t="shared" si="41"/>
        <v>0</v>
      </c>
      <c r="K42" s="14" t="str">
        <f t="shared" si="42"/>
        <v>Eliminated</v>
      </c>
      <c r="L42" s="14">
        <f t="shared" si="43"/>
        <v>0</v>
      </c>
      <c r="M42" s="14">
        <f t="shared" si="44"/>
        <v>9.6220211202702188E-5</v>
      </c>
      <c r="N42" s="3">
        <f t="shared" si="45"/>
        <v>0</v>
      </c>
      <c r="O42" s="3">
        <f t="shared" si="46"/>
        <v>0</v>
      </c>
      <c r="P42" s="38">
        <f t="shared" si="11"/>
        <v>0</v>
      </c>
      <c r="Q42" s="38">
        <f t="shared" si="47"/>
        <v>0</v>
      </c>
      <c r="R42" s="38">
        <f t="shared" si="48"/>
        <v>1710000</v>
      </c>
      <c r="S42" s="38">
        <f t="shared" si="13"/>
        <v>0</v>
      </c>
      <c r="T42" s="39">
        <f t="shared" si="14"/>
        <v>0</v>
      </c>
      <c r="U42" s="38">
        <f t="shared" si="58"/>
        <v>0</v>
      </c>
      <c r="V42" s="3">
        <f t="shared" si="59"/>
        <v>0</v>
      </c>
      <c r="W42" s="3">
        <f t="shared" si="60"/>
        <v>0</v>
      </c>
      <c r="X42" s="3">
        <f t="shared" si="62"/>
        <v>5484.5520385540249</v>
      </c>
      <c r="Y42" s="3">
        <f t="shared" si="63"/>
        <v>2742.2760192770124</v>
      </c>
      <c r="Z42" s="3">
        <f t="shared" si="51"/>
        <v>68402742.276019275</v>
      </c>
      <c r="AA42" s="3">
        <f t="shared" si="52"/>
        <v>591.96350196358605</v>
      </c>
      <c r="AB42" s="3">
        <f t="shared" si="53"/>
        <v>109.69104077108048</v>
      </c>
      <c r="AC42" s="3">
        <f t="shared" si="54"/>
        <v>21.938208154216099</v>
      </c>
    </row>
    <row r="43" spans="1:29" x14ac:dyDescent="0.55000000000000004">
      <c r="A43" s="33"/>
      <c r="E43">
        <v>41</v>
      </c>
      <c r="F43">
        <f t="shared" si="39"/>
        <v>121.5</v>
      </c>
      <c r="G43" s="15">
        <f t="shared" si="57"/>
        <v>0</v>
      </c>
      <c r="H43" s="14">
        <f t="shared" si="40"/>
        <v>0</v>
      </c>
      <c r="I43" s="14">
        <f t="shared" si="61"/>
        <v>0.99990377854667589</v>
      </c>
      <c r="J43" s="14">
        <f t="shared" si="41"/>
        <v>0</v>
      </c>
      <c r="K43" s="14" t="str">
        <f t="shared" si="42"/>
        <v>Eliminated</v>
      </c>
      <c r="L43" s="14">
        <f t="shared" si="43"/>
        <v>0</v>
      </c>
      <c r="M43" s="14">
        <f t="shared" si="44"/>
        <v>9.6220211202702188E-5</v>
      </c>
      <c r="N43" s="3">
        <f t="shared" si="45"/>
        <v>0</v>
      </c>
      <c r="O43" s="3">
        <f t="shared" si="46"/>
        <v>0</v>
      </c>
      <c r="P43" s="38">
        <f t="shared" si="11"/>
        <v>0</v>
      </c>
      <c r="Q43" s="38">
        <f t="shared" si="47"/>
        <v>0</v>
      </c>
      <c r="R43" s="38">
        <f t="shared" si="48"/>
        <v>1710000</v>
      </c>
      <c r="S43" s="38">
        <f t="shared" si="13"/>
        <v>0</v>
      </c>
      <c r="T43" s="39">
        <f t="shared" si="14"/>
        <v>0</v>
      </c>
      <c r="U43" s="38">
        <f t="shared" si="58"/>
        <v>0</v>
      </c>
      <c r="V43" s="3">
        <f t="shared" si="59"/>
        <v>0</v>
      </c>
      <c r="W43" s="3">
        <f t="shared" si="60"/>
        <v>0</v>
      </c>
      <c r="X43" s="3">
        <f t="shared" si="62"/>
        <v>5484.5520385540249</v>
      </c>
      <c r="Y43" s="3">
        <f t="shared" si="63"/>
        <v>2742.2760192770124</v>
      </c>
      <c r="Z43" s="3">
        <f t="shared" si="51"/>
        <v>70112742.276019275</v>
      </c>
      <c r="AA43" s="3">
        <f t="shared" si="52"/>
        <v>591.96350196358605</v>
      </c>
      <c r="AB43" s="3">
        <f t="shared" si="53"/>
        <v>109.69104077108048</v>
      </c>
      <c r="AC43" s="3">
        <f t="shared" si="54"/>
        <v>21.938208154216099</v>
      </c>
    </row>
    <row r="44" spans="1:29" x14ac:dyDescent="0.55000000000000004">
      <c r="A44" s="33"/>
      <c r="E44">
        <v>42</v>
      </c>
      <c r="F44">
        <f t="shared" si="39"/>
        <v>124.5</v>
      </c>
      <c r="G44" s="15">
        <f t="shared" si="57"/>
        <v>0</v>
      </c>
      <c r="H44" s="14">
        <f t="shared" si="40"/>
        <v>0</v>
      </c>
      <c r="I44" s="14">
        <f t="shared" si="61"/>
        <v>0.99990377854667589</v>
      </c>
      <c r="J44" s="14">
        <f t="shared" si="41"/>
        <v>0</v>
      </c>
      <c r="K44" s="14" t="str">
        <f t="shared" si="42"/>
        <v>Eliminated</v>
      </c>
      <c r="L44" s="14">
        <f t="shared" si="43"/>
        <v>0</v>
      </c>
      <c r="M44" s="14">
        <f t="shared" si="44"/>
        <v>9.6220211202702188E-5</v>
      </c>
      <c r="N44" s="3">
        <f t="shared" si="45"/>
        <v>0</v>
      </c>
      <c r="O44" s="3">
        <f t="shared" si="46"/>
        <v>0</v>
      </c>
      <c r="P44" s="38">
        <f t="shared" si="11"/>
        <v>0</v>
      </c>
      <c r="Q44" s="38">
        <f t="shared" si="47"/>
        <v>0</v>
      </c>
      <c r="R44" s="38">
        <f t="shared" si="48"/>
        <v>1710000</v>
      </c>
      <c r="S44" s="38">
        <f t="shared" si="13"/>
        <v>0</v>
      </c>
      <c r="T44" s="39">
        <f t="shared" si="14"/>
        <v>0</v>
      </c>
      <c r="U44" s="38">
        <f t="shared" si="58"/>
        <v>0</v>
      </c>
      <c r="V44" s="3">
        <f t="shared" si="59"/>
        <v>0</v>
      </c>
      <c r="W44" s="3">
        <f t="shared" si="60"/>
        <v>0</v>
      </c>
      <c r="X44" s="3">
        <f t="shared" si="62"/>
        <v>5484.5520385540249</v>
      </c>
      <c r="Y44" s="3">
        <f t="shared" si="63"/>
        <v>2742.2760192770124</v>
      </c>
      <c r="Z44" s="3">
        <f t="shared" si="51"/>
        <v>71822742.276019275</v>
      </c>
      <c r="AA44" s="3">
        <f t="shared" si="52"/>
        <v>591.96350196358605</v>
      </c>
      <c r="AB44" s="3">
        <f t="shared" si="53"/>
        <v>109.69104077108048</v>
      </c>
      <c r="AC44" s="3">
        <f t="shared" si="54"/>
        <v>21.938208154216099</v>
      </c>
    </row>
    <row r="45" spans="1:29" x14ac:dyDescent="0.55000000000000004">
      <c r="A45" s="33"/>
      <c r="E45">
        <v>43</v>
      </c>
      <c r="F45">
        <f t="shared" si="39"/>
        <v>127.5</v>
      </c>
      <c r="G45" s="15">
        <f t="shared" si="57"/>
        <v>0</v>
      </c>
      <c r="H45" s="14">
        <f t="shared" si="40"/>
        <v>0</v>
      </c>
      <c r="I45" s="14">
        <f t="shared" si="61"/>
        <v>0.99990377854667589</v>
      </c>
      <c r="J45" s="14">
        <f t="shared" si="41"/>
        <v>0</v>
      </c>
      <c r="K45" s="14" t="str">
        <f t="shared" si="42"/>
        <v>Eliminated</v>
      </c>
      <c r="L45" s="14">
        <f t="shared" si="43"/>
        <v>0</v>
      </c>
      <c r="M45" s="14">
        <f t="shared" si="44"/>
        <v>9.6220211202702188E-5</v>
      </c>
      <c r="N45" s="3">
        <f t="shared" si="45"/>
        <v>0</v>
      </c>
      <c r="O45" s="3">
        <f t="shared" si="46"/>
        <v>0</v>
      </c>
      <c r="P45" s="38">
        <f t="shared" si="11"/>
        <v>0</v>
      </c>
      <c r="Q45" s="38">
        <f t="shared" si="47"/>
        <v>0</v>
      </c>
      <c r="R45" s="38">
        <f t="shared" si="48"/>
        <v>1710000</v>
      </c>
      <c r="S45" s="38">
        <f t="shared" si="13"/>
        <v>0</v>
      </c>
      <c r="T45" s="39">
        <f t="shared" si="14"/>
        <v>0</v>
      </c>
      <c r="U45" s="38">
        <f t="shared" si="58"/>
        <v>0</v>
      </c>
      <c r="V45" s="3">
        <f t="shared" si="59"/>
        <v>0</v>
      </c>
      <c r="W45" s="3">
        <f t="shared" si="60"/>
        <v>0</v>
      </c>
      <c r="X45" s="3">
        <f t="shared" si="62"/>
        <v>5484.5520385540249</v>
      </c>
      <c r="Y45" s="3">
        <f t="shared" si="63"/>
        <v>2742.2760192770124</v>
      </c>
      <c r="Z45" s="3">
        <f t="shared" si="51"/>
        <v>73532742.276019275</v>
      </c>
      <c r="AA45" s="3">
        <f t="shared" si="52"/>
        <v>591.96350196358605</v>
      </c>
      <c r="AB45" s="3">
        <f t="shared" si="53"/>
        <v>109.69104077108048</v>
      </c>
      <c r="AC45" s="3">
        <f t="shared" si="54"/>
        <v>21.938208154216099</v>
      </c>
    </row>
    <row r="46" spans="1:29" x14ac:dyDescent="0.55000000000000004">
      <c r="A46" s="33"/>
      <c r="E46">
        <v>44</v>
      </c>
      <c r="F46">
        <f t="shared" si="39"/>
        <v>130.5</v>
      </c>
      <c r="G46" s="15">
        <f t="shared" si="57"/>
        <v>0</v>
      </c>
      <c r="H46" s="14">
        <f t="shared" si="40"/>
        <v>0</v>
      </c>
      <c r="I46" s="14">
        <f t="shared" si="61"/>
        <v>0.99990377854667589</v>
      </c>
      <c r="J46" s="14">
        <f t="shared" si="41"/>
        <v>0</v>
      </c>
      <c r="K46" s="14" t="str">
        <f t="shared" si="42"/>
        <v>Eliminated</v>
      </c>
      <c r="L46" s="14">
        <f t="shared" si="43"/>
        <v>0</v>
      </c>
      <c r="M46" s="14">
        <f t="shared" si="44"/>
        <v>9.6220211202702188E-5</v>
      </c>
      <c r="N46" s="3">
        <f t="shared" si="45"/>
        <v>0</v>
      </c>
      <c r="O46" s="3">
        <f t="shared" si="46"/>
        <v>0</v>
      </c>
      <c r="P46" s="38">
        <f t="shared" si="11"/>
        <v>0</v>
      </c>
      <c r="Q46" s="38">
        <f t="shared" si="47"/>
        <v>0</v>
      </c>
      <c r="R46" s="38">
        <f t="shared" si="48"/>
        <v>1710000</v>
      </c>
      <c r="S46" s="38">
        <f t="shared" si="13"/>
        <v>0</v>
      </c>
      <c r="T46" s="39">
        <f t="shared" si="14"/>
        <v>0</v>
      </c>
      <c r="U46" s="38">
        <f t="shared" si="58"/>
        <v>0</v>
      </c>
      <c r="V46" s="3">
        <f t="shared" si="59"/>
        <v>0</v>
      </c>
      <c r="W46" s="3">
        <f t="shared" si="60"/>
        <v>0</v>
      </c>
      <c r="X46" s="3">
        <f t="shared" si="62"/>
        <v>5484.5520385540249</v>
      </c>
      <c r="Y46" s="3">
        <f t="shared" si="63"/>
        <v>2742.2760192770124</v>
      </c>
      <c r="Z46" s="3">
        <f t="shared" si="51"/>
        <v>75242742.276019275</v>
      </c>
      <c r="AA46" s="3">
        <f t="shared" si="52"/>
        <v>591.96350196358605</v>
      </c>
      <c r="AB46" s="3">
        <f t="shared" si="53"/>
        <v>109.69104077108048</v>
      </c>
      <c r="AC46" s="3">
        <f t="shared" si="54"/>
        <v>21.938208154216099</v>
      </c>
    </row>
    <row r="47" spans="1:29" x14ac:dyDescent="0.55000000000000004">
      <c r="A47" s="33"/>
      <c r="E47">
        <v>45</v>
      </c>
      <c r="F47">
        <f t="shared" si="39"/>
        <v>133.5</v>
      </c>
      <c r="G47" s="15">
        <f t="shared" si="57"/>
        <v>0</v>
      </c>
      <c r="H47" s="14">
        <f t="shared" si="40"/>
        <v>0</v>
      </c>
      <c r="I47" s="14">
        <f t="shared" si="61"/>
        <v>0.99990377854667589</v>
      </c>
      <c r="J47" s="14">
        <f t="shared" si="41"/>
        <v>0</v>
      </c>
      <c r="K47" s="14" t="str">
        <f t="shared" si="42"/>
        <v>Eliminated</v>
      </c>
      <c r="L47" s="14">
        <f t="shared" si="43"/>
        <v>0</v>
      </c>
      <c r="M47" s="14">
        <f t="shared" si="44"/>
        <v>9.6220211202702188E-5</v>
      </c>
      <c r="N47" s="3">
        <f t="shared" si="45"/>
        <v>0</v>
      </c>
      <c r="O47" s="3">
        <f t="shared" si="46"/>
        <v>0</v>
      </c>
      <c r="P47" s="38">
        <f t="shared" si="11"/>
        <v>0</v>
      </c>
      <c r="Q47" s="38">
        <f t="shared" si="47"/>
        <v>0</v>
      </c>
      <c r="R47" s="38">
        <f t="shared" si="48"/>
        <v>1710000</v>
      </c>
      <c r="S47" s="38">
        <f t="shared" si="13"/>
        <v>0</v>
      </c>
      <c r="T47" s="39">
        <f t="shared" si="14"/>
        <v>0</v>
      </c>
      <c r="U47" s="38">
        <f t="shared" si="58"/>
        <v>0</v>
      </c>
      <c r="V47" s="3">
        <f t="shared" si="59"/>
        <v>0</v>
      </c>
      <c r="W47" s="3">
        <f t="shared" si="60"/>
        <v>0</v>
      </c>
      <c r="X47" s="3">
        <f t="shared" si="62"/>
        <v>5484.5520385540249</v>
      </c>
      <c r="Y47" s="3">
        <f t="shared" si="63"/>
        <v>2742.2760192770124</v>
      </c>
      <c r="Z47" s="3">
        <f t="shared" si="51"/>
        <v>76952742.276019275</v>
      </c>
      <c r="AA47" s="3">
        <f t="shared" si="52"/>
        <v>591.96350196358605</v>
      </c>
      <c r="AB47" s="3">
        <f t="shared" si="53"/>
        <v>109.69104077108048</v>
      </c>
      <c r="AC47" s="3">
        <f t="shared" si="54"/>
        <v>21.938208154216099</v>
      </c>
    </row>
    <row r="48" spans="1:29" x14ac:dyDescent="0.55000000000000004">
      <c r="A48" s="33"/>
      <c r="E48">
        <v>46</v>
      </c>
      <c r="F48">
        <f t="shared" si="39"/>
        <v>136.5</v>
      </c>
      <c r="G48" s="15">
        <f t="shared" si="57"/>
        <v>0</v>
      </c>
      <c r="H48" s="14">
        <f t="shared" si="40"/>
        <v>0</v>
      </c>
      <c r="I48" s="14">
        <f t="shared" si="61"/>
        <v>0.99990377854667589</v>
      </c>
      <c r="J48" s="14">
        <f t="shared" si="41"/>
        <v>0</v>
      </c>
      <c r="K48" s="14" t="str">
        <f t="shared" si="42"/>
        <v>Eliminated</v>
      </c>
      <c r="L48" s="14">
        <f t="shared" si="43"/>
        <v>0</v>
      </c>
      <c r="M48" s="14">
        <f t="shared" si="44"/>
        <v>9.6220211202702188E-5</v>
      </c>
      <c r="N48" s="3">
        <f t="shared" si="45"/>
        <v>0</v>
      </c>
      <c r="O48" s="3">
        <f t="shared" si="46"/>
        <v>0</v>
      </c>
      <c r="P48" s="38">
        <f t="shared" si="11"/>
        <v>0</v>
      </c>
      <c r="Q48" s="38">
        <f t="shared" si="47"/>
        <v>0</v>
      </c>
      <c r="R48" s="38">
        <f t="shared" si="48"/>
        <v>1710000</v>
      </c>
      <c r="S48" s="38">
        <f t="shared" si="13"/>
        <v>0</v>
      </c>
      <c r="T48" s="39">
        <f t="shared" si="14"/>
        <v>0</v>
      </c>
      <c r="U48" s="38">
        <f t="shared" si="58"/>
        <v>0</v>
      </c>
      <c r="V48" s="3">
        <f t="shared" si="59"/>
        <v>0</v>
      </c>
      <c r="W48" s="3">
        <f t="shared" si="60"/>
        <v>0</v>
      </c>
      <c r="X48" s="3">
        <f t="shared" si="62"/>
        <v>5484.5520385540249</v>
      </c>
      <c r="Y48" s="3">
        <f t="shared" si="63"/>
        <v>2742.2760192770124</v>
      </c>
      <c r="Z48" s="3">
        <f t="shared" si="51"/>
        <v>78662742.276019275</v>
      </c>
      <c r="AA48" s="3">
        <f t="shared" si="52"/>
        <v>591.96350196358605</v>
      </c>
      <c r="AB48" s="3">
        <f t="shared" si="53"/>
        <v>109.69104077108048</v>
      </c>
      <c r="AC48" s="3">
        <f t="shared" si="54"/>
        <v>21.938208154216099</v>
      </c>
    </row>
    <row r="49" spans="1:29" x14ac:dyDescent="0.55000000000000004">
      <c r="A49" s="33"/>
      <c r="E49">
        <v>47</v>
      </c>
      <c r="F49">
        <f t="shared" si="39"/>
        <v>139.5</v>
      </c>
      <c r="G49" s="15">
        <f t="shared" si="57"/>
        <v>0</v>
      </c>
      <c r="H49" s="14">
        <f t="shared" si="40"/>
        <v>0</v>
      </c>
      <c r="I49" s="14">
        <f t="shared" si="61"/>
        <v>0.99990377854667589</v>
      </c>
      <c r="J49" s="14">
        <f t="shared" si="41"/>
        <v>0</v>
      </c>
      <c r="K49" s="14" t="str">
        <f t="shared" si="42"/>
        <v>Eliminated</v>
      </c>
      <c r="L49" s="14">
        <f t="shared" si="43"/>
        <v>0</v>
      </c>
      <c r="M49" s="14">
        <f t="shared" si="44"/>
        <v>9.6220211202702188E-5</v>
      </c>
      <c r="N49" s="3">
        <f t="shared" si="45"/>
        <v>0</v>
      </c>
      <c r="O49" s="3">
        <f t="shared" si="46"/>
        <v>0</v>
      </c>
      <c r="P49" s="38">
        <f t="shared" si="11"/>
        <v>0</v>
      </c>
      <c r="Q49" s="38">
        <f t="shared" si="47"/>
        <v>0</v>
      </c>
      <c r="R49" s="38">
        <f t="shared" si="48"/>
        <v>1710000</v>
      </c>
      <c r="S49" s="38">
        <f t="shared" si="13"/>
        <v>0</v>
      </c>
      <c r="T49" s="39">
        <f t="shared" si="14"/>
        <v>0</v>
      </c>
      <c r="U49" s="38">
        <f t="shared" si="58"/>
        <v>0</v>
      </c>
      <c r="V49" s="3">
        <f t="shared" si="59"/>
        <v>0</v>
      </c>
      <c r="W49" s="3">
        <f t="shared" si="60"/>
        <v>0</v>
      </c>
      <c r="X49" s="3">
        <f t="shared" si="62"/>
        <v>5484.5520385540249</v>
      </c>
      <c r="Y49" s="3">
        <f t="shared" si="63"/>
        <v>2742.2760192770124</v>
      </c>
      <c r="Z49" s="3">
        <f t="shared" si="51"/>
        <v>80372742.276019275</v>
      </c>
      <c r="AA49" s="3">
        <f t="shared" si="52"/>
        <v>591.96350196358605</v>
      </c>
      <c r="AB49" s="3">
        <f t="shared" si="53"/>
        <v>109.69104077108048</v>
      </c>
      <c r="AC49" s="3">
        <f t="shared" si="54"/>
        <v>21.938208154216099</v>
      </c>
    </row>
    <row r="50" spans="1:29" x14ac:dyDescent="0.55000000000000004">
      <c r="A50" s="33"/>
      <c r="E50">
        <v>48</v>
      </c>
      <c r="F50">
        <f t="shared" si="39"/>
        <v>142.5</v>
      </c>
      <c r="G50" s="15">
        <f t="shared" si="57"/>
        <v>0</v>
      </c>
      <c r="H50" s="14">
        <f t="shared" si="40"/>
        <v>0</v>
      </c>
      <c r="I50" s="14">
        <f t="shared" si="61"/>
        <v>0.99990377854667589</v>
      </c>
      <c r="J50" s="14">
        <f t="shared" si="41"/>
        <v>0</v>
      </c>
      <c r="K50" s="14" t="str">
        <f t="shared" si="42"/>
        <v>Eliminated</v>
      </c>
      <c r="L50" s="14">
        <f t="shared" si="43"/>
        <v>0</v>
      </c>
      <c r="M50" s="14">
        <f t="shared" si="44"/>
        <v>9.6220211202702188E-5</v>
      </c>
      <c r="N50" s="3">
        <f t="shared" si="45"/>
        <v>0</v>
      </c>
      <c r="O50" s="3">
        <f t="shared" si="46"/>
        <v>0</v>
      </c>
      <c r="P50" s="38">
        <f t="shared" si="11"/>
        <v>0</v>
      </c>
      <c r="Q50" s="38">
        <f t="shared" si="47"/>
        <v>0</v>
      </c>
      <c r="R50" s="38">
        <f t="shared" si="48"/>
        <v>1710000</v>
      </c>
      <c r="S50" s="38">
        <f t="shared" si="13"/>
        <v>0</v>
      </c>
      <c r="T50" s="39">
        <f t="shared" si="14"/>
        <v>0</v>
      </c>
      <c r="U50" s="38">
        <f t="shared" si="58"/>
        <v>0</v>
      </c>
      <c r="V50" s="3">
        <f t="shared" si="59"/>
        <v>0</v>
      </c>
      <c r="W50" s="3">
        <f t="shared" si="60"/>
        <v>0</v>
      </c>
      <c r="X50" s="3">
        <f t="shared" si="62"/>
        <v>5484.5520385540249</v>
      </c>
      <c r="Y50" s="3">
        <f t="shared" si="63"/>
        <v>2742.2760192770124</v>
      </c>
      <c r="Z50" s="3">
        <f t="shared" si="51"/>
        <v>82082742.276019275</v>
      </c>
      <c r="AA50" s="3">
        <f t="shared" si="52"/>
        <v>591.96350196358605</v>
      </c>
      <c r="AB50" s="3">
        <f t="shared" si="53"/>
        <v>109.69104077108048</v>
      </c>
      <c r="AC50" s="3">
        <f t="shared" si="54"/>
        <v>21.938208154216099</v>
      </c>
    </row>
    <row r="51" spans="1:29" x14ac:dyDescent="0.55000000000000004">
      <c r="A51" s="33"/>
      <c r="E51">
        <v>49</v>
      </c>
      <c r="F51">
        <f t="shared" si="39"/>
        <v>145.5</v>
      </c>
      <c r="G51" s="15">
        <f t="shared" si="57"/>
        <v>0</v>
      </c>
      <c r="H51" s="14">
        <f t="shared" si="40"/>
        <v>0</v>
      </c>
      <c r="I51" s="14">
        <f t="shared" si="61"/>
        <v>0.99990377854667589</v>
      </c>
      <c r="J51" s="14">
        <f t="shared" si="41"/>
        <v>0</v>
      </c>
      <c r="K51" s="14" t="str">
        <f t="shared" si="42"/>
        <v>Eliminated</v>
      </c>
      <c r="L51" s="14">
        <f t="shared" si="43"/>
        <v>0</v>
      </c>
      <c r="M51" s="14">
        <f t="shared" si="44"/>
        <v>9.6220211202702188E-5</v>
      </c>
      <c r="N51" s="3">
        <f t="shared" si="45"/>
        <v>0</v>
      </c>
      <c r="O51" s="3">
        <f t="shared" si="46"/>
        <v>0</v>
      </c>
      <c r="P51" s="38">
        <f t="shared" si="11"/>
        <v>0</v>
      </c>
      <c r="Q51" s="38">
        <f t="shared" si="47"/>
        <v>0</v>
      </c>
      <c r="R51" s="38">
        <f t="shared" si="48"/>
        <v>1710000</v>
      </c>
      <c r="S51" s="38">
        <f t="shared" si="13"/>
        <v>0</v>
      </c>
      <c r="T51" s="39">
        <f t="shared" si="14"/>
        <v>0</v>
      </c>
      <c r="U51" s="38">
        <f t="shared" si="58"/>
        <v>0</v>
      </c>
      <c r="V51" s="3">
        <f t="shared" si="59"/>
        <v>0</v>
      </c>
      <c r="W51" s="3">
        <f t="shared" si="60"/>
        <v>0</v>
      </c>
      <c r="X51" s="3">
        <f t="shared" si="62"/>
        <v>5484.5520385540249</v>
      </c>
      <c r="Y51" s="3">
        <f t="shared" si="63"/>
        <v>2742.2760192770124</v>
      </c>
      <c r="Z51" s="3">
        <f t="shared" si="51"/>
        <v>83792742.276019275</v>
      </c>
      <c r="AA51" s="3">
        <f t="shared" si="52"/>
        <v>591.96350196358605</v>
      </c>
      <c r="AB51" s="3">
        <f t="shared" si="53"/>
        <v>109.69104077108048</v>
      </c>
      <c r="AC51" s="3">
        <f t="shared" si="54"/>
        <v>21.938208154216099</v>
      </c>
    </row>
    <row r="52" spans="1:29" x14ac:dyDescent="0.55000000000000004">
      <c r="A52" s="33"/>
      <c r="E52">
        <v>50</v>
      </c>
      <c r="F52">
        <f t="shared" si="39"/>
        <v>148.5</v>
      </c>
      <c r="G52" s="15">
        <f t="shared" si="57"/>
        <v>0</v>
      </c>
      <c r="H52" s="14">
        <f t="shared" si="40"/>
        <v>0</v>
      </c>
      <c r="I52" s="14">
        <f t="shared" si="61"/>
        <v>0.99990377854667589</v>
      </c>
      <c r="J52" s="14">
        <f t="shared" si="41"/>
        <v>0</v>
      </c>
      <c r="K52" s="14" t="str">
        <f t="shared" si="42"/>
        <v>Eliminated</v>
      </c>
      <c r="L52" s="14">
        <f t="shared" si="43"/>
        <v>0</v>
      </c>
      <c r="M52" s="14">
        <f t="shared" si="44"/>
        <v>9.6220211202702188E-5</v>
      </c>
      <c r="N52" s="3">
        <f t="shared" si="45"/>
        <v>0</v>
      </c>
      <c r="O52" s="3">
        <f t="shared" si="46"/>
        <v>0</v>
      </c>
      <c r="P52" s="38">
        <f t="shared" si="11"/>
        <v>0</v>
      </c>
      <c r="Q52" s="38">
        <f t="shared" si="47"/>
        <v>0</v>
      </c>
      <c r="R52" s="38">
        <f t="shared" si="48"/>
        <v>1710000</v>
      </c>
      <c r="S52" s="38">
        <f t="shared" si="13"/>
        <v>0</v>
      </c>
      <c r="T52" s="39">
        <f t="shared" si="14"/>
        <v>0</v>
      </c>
      <c r="U52" s="38">
        <f t="shared" si="58"/>
        <v>0</v>
      </c>
      <c r="V52" s="3">
        <f t="shared" si="59"/>
        <v>0</v>
      </c>
      <c r="W52" s="3">
        <f t="shared" si="60"/>
        <v>0</v>
      </c>
      <c r="X52" s="3">
        <f t="shared" si="62"/>
        <v>5484.5520385540249</v>
      </c>
      <c r="Y52" s="3">
        <f t="shared" si="63"/>
        <v>2742.2760192770124</v>
      </c>
      <c r="Z52" s="3">
        <f t="shared" si="51"/>
        <v>85502742.276019275</v>
      </c>
      <c r="AA52" s="3">
        <f t="shared" si="52"/>
        <v>591.96350196358605</v>
      </c>
      <c r="AB52" s="3">
        <f t="shared" si="53"/>
        <v>109.69104077108048</v>
      </c>
      <c r="AC52" s="3">
        <f t="shared" si="54"/>
        <v>21.938208154216099</v>
      </c>
    </row>
    <row r="53" spans="1:29" x14ac:dyDescent="0.55000000000000004">
      <c r="A53" s="33"/>
      <c r="E53" s="21" t="s">
        <v>26</v>
      </c>
      <c r="F53" s="21"/>
      <c r="G53" s="21"/>
      <c r="H53" s="21"/>
      <c r="I53" s="16">
        <f>I52</f>
        <v>0.99990377854667589</v>
      </c>
      <c r="J53" s="16">
        <f>J52</f>
        <v>0</v>
      </c>
      <c r="K53" s="16" t="str">
        <f>K52</f>
        <v>Eliminated</v>
      </c>
      <c r="L53" s="16">
        <f>L52</f>
        <v>0</v>
      </c>
      <c r="M53" s="16">
        <f>M52</f>
        <v>9.6220211202702188E-5</v>
      </c>
      <c r="N53" s="12">
        <f t="shared" ref="N53:S53" si="64">SUM(N3:N52)</f>
        <v>5484.5520385540249</v>
      </c>
      <c r="O53" s="12">
        <f t="shared" si="64"/>
        <v>2742.2760192770124</v>
      </c>
      <c r="P53" s="12">
        <f t="shared" si="64"/>
        <v>548.45520385540249</v>
      </c>
      <c r="Q53" s="12">
        <f t="shared" si="64"/>
        <v>2742.2760192770124</v>
      </c>
      <c r="R53" s="12">
        <f t="shared" si="64"/>
        <v>85502742.276019275</v>
      </c>
      <c r="S53" s="12">
        <f t="shared" si="64"/>
        <v>591.96350196358605</v>
      </c>
      <c r="T53" s="12"/>
      <c r="U53" s="12">
        <f>SUM(U3:U52)</f>
        <v>109.69104077108048</v>
      </c>
      <c r="V53" s="12">
        <f>SUM(V3:V52)</f>
        <v>0</v>
      </c>
      <c r="W53" s="12">
        <f>SUM(W3:W52)</f>
        <v>21.938208154216099</v>
      </c>
      <c r="X53" s="12">
        <f t="shared" ref="X53:AB53" si="65">X52</f>
        <v>5484.5520385540249</v>
      </c>
      <c r="Y53" s="12">
        <f t="shared" si="65"/>
        <v>2742.2760192770124</v>
      </c>
      <c r="Z53" s="12">
        <f t="shared" si="65"/>
        <v>85502742.276019275</v>
      </c>
      <c r="AA53" s="12">
        <f t="shared" si="65"/>
        <v>591.96350196358605</v>
      </c>
      <c r="AB53" s="12">
        <f t="shared" si="65"/>
        <v>109.69104077108048</v>
      </c>
      <c r="AC53" s="12">
        <f>AC52</f>
        <v>21.938208154216099</v>
      </c>
    </row>
    <row r="54" spans="1:29" x14ac:dyDescent="0.55000000000000004">
      <c r="A54" s="33"/>
      <c r="G54" s="15"/>
      <c r="H54" s="14"/>
      <c r="I54" s="14"/>
      <c r="J54" s="14"/>
      <c r="K54" s="14"/>
      <c r="L54" s="14"/>
      <c r="M54" s="14"/>
      <c r="T54" s="2"/>
      <c r="V54" s="3">
        <f>U53/(U53-V53)</f>
        <v>1</v>
      </c>
    </row>
    <row r="55" spans="1:29" x14ac:dyDescent="0.55000000000000004">
      <c r="A55" s="33"/>
    </row>
    <row r="56" spans="1:29" x14ac:dyDescent="0.55000000000000004">
      <c r="A56" s="33"/>
    </row>
    <row r="57" spans="1:29" x14ac:dyDescent="0.55000000000000004">
      <c r="A57" s="33"/>
    </row>
    <row r="58" spans="1:29" x14ac:dyDescent="0.55000000000000004">
      <c r="A58" s="33"/>
      <c r="G58" s="15"/>
      <c r="H58" s="14"/>
      <c r="I58" s="14"/>
      <c r="J58" s="14"/>
      <c r="K58" s="14"/>
      <c r="L58" s="14"/>
      <c r="M58" s="14"/>
      <c r="T58" s="2"/>
    </row>
    <row r="59" spans="1:29" x14ac:dyDescent="0.55000000000000004">
      <c r="A59" s="33"/>
    </row>
    <row r="60" spans="1:29" x14ac:dyDescent="0.55000000000000004">
      <c r="A60" s="36" t="s">
        <v>37</v>
      </c>
    </row>
    <row r="61" spans="1:29" x14ac:dyDescent="0.55000000000000004">
      <c r="A61" s="33" t="s">
        <v>38</v>
      </c>
    </row>
    <row r="62" spans="1:29" x14ac:dyDescent="0.55000000000000004">
      <c r="A62" s="33" t="s">
        <v>39</v>
      </c>
    </row>
    <row r="63" spans="1:29" x14ac:dyDescent="0.55000000000000004">
      <c r="A63" s="33" t="s">
        <v>45</v>
      </c>
    </row>
    <row r="64" spans="1:29" x14ac:dyDescent="0.55000000000000004">
      <c r="A64" s="33" t="s">
        <v>42</v>
      </c>
    </row>
    <row r="65" spans="1:1" x14ac:dyDescent="0.55000000000000004">
      <c r="A65" s="33" t="s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22CB2-EE3D-4C34-8B31-48BFECCC5B50}">
  <dimension ref="A1:AO65"/>
  <sheetViews>
    <sheetView topLeftCell="I1" zoomScale="83" zoomScaleNormal="83" workbookViewId="0">
      <selection activeCell="S6" sqref="S6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7" width="10.41796875" customWidth="1"/>
    <col min="8" max="10" width="12.9453125" customWidth="1"/>
    <col min="11" max="11" width="22.62890625" customWidth="1"/>
    <col min="12" max="12" width="15.05078125" customWidth="1"/>
    <col min="13" max="13" width="15.83984375" customWidth="1"/>
    <col min="14" max="14" width="12.1015625" style="3" customWidth="1"/>
    <col min="15" max="16" width="13.7890625" style="3" customWidth="1"/>
    <col min="17" max="17" width="13.3671875" style="3" customWidth="1"/>
    <col min="18" max="18" width="12.578125" style="3" customWidth="1"/>
    <col min="19" max="19" width="12.47265625" style="3" customWidth="1"/>
    <col min="20" max="20" width="14.3671875" style="3" customWidth="1"/>
    <col min="21" max="23" width="10.578125" style="3" customWidth="1"/>
    <col min="24" max="26" width="16.05078125" style="3" customWidth="1"/>
    <col min="27" max="29" width="15.83984375" style="3" customWidth="1"/>
  </cols>
  <sheetData>
    <row r="1" spans="1:41" x14ac:dyDescent="0.55000000000000004">
      <c r="A1" s="30" t="s">
        <v>55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</row>
    <row r="2" spans="1:41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30</v>
      </c>
      <c r="H2" s="4" t="s">
        <v>32</v>
      </c>
      <c r="I2" s="6" t="s">
        <v>36</v>
      </c>
      <c r="J2" s="6" t="s">
        <v>25</v>
      </c>
      <c r="K2" s="6" t="s">
        <v>41</v>
      </c>
      <c r="L2" s="6" t="s">
        <v>28</v>
      </c>
      <c r="M2" s="6" t="s">
        <v>40</v>
      </c>
      <c r="N2" s="5" t="s">
        <v>9</v>
      </c>
      <c r="O2" s="5" t="s">
        <v>10</v>
      </c>
      <c r="P2" s="37" t="s">
        <v>66</v>
      </c>
      <c r="Q2" s="37" t="s">
        <v>11</v>
      </c>
      <c r="R2" s="37" t="s">
        <v>17</v>
      </c>
      <c r="S2" s="37" t="s">
        <v>12</v>
      </c>
      <c r="T2" s="37" t="s">
        <v>16</v>
      </c>
      <c r="U2" s="37" t="s">
        <v>13</v>
      </c>
      <c r="V2" s="5" t="s">
        <v>19</v>
      </c>
      <c r="W2" s="5" t="s">
        <v>21</v>
      </c>
      <c r="X2" s="5" t="s">
        <v>14</v>
      </c>
      <c r="Y2" s="5" t="s">
        <v>23</v>
      </c>
      <c r="Z2" s="5" t="s">
        <v>43</v>
      </c>
      <c r="AA2" s="5" t="s">
        <v>15</v>
      </c>
      <c r="AB2" s="5" t="s">
        <v>24</v>
      </c>
      <c r="AC2" s="5" t="s">
        <v>22</v>
      </c>
      <c r="AH2"/>
      <c r="AI2"/>
      <c r="AJ2"/>
      <c r="AK2"/>
      <c r="AL2"/>
      <c r="AM2"/>
      <c r="AN2"/>
      <c r="AO2"/>
    </row>
    <row r="3" spans="1:41" x14ac:dyDescent="0.55000000000000004">
      <c r="A3" s="33" t="s">
        <v>2</v>
      </c>
      <c r="C3" s="7">
        <v>4</v>
      </c>
      <c r="E3">
        <v>1</v>
      </c>
      <c r="F3">
        <f>(E3-0.5)*$C$4</f>
        <v>1.5</v>
      </c>
      <c r="G3" s="15">
        <f t="shared" ref="G3:G34" si="0">IF(F3&lt;$C$10,IF(F3&lt;$C$9,$C$8*$C$4*$C$3,$C$8*$C$4*$C$3*(1-$C$19)),IF(F3&lt;$C$9,$C$8*$C$4*$C$23,$C$8*$C$4*$C$23*(1-$C$19)))</f>
        <v>60</v>
      </c>
      <c r="H3" s="14">
        <f>G3/$D$6</f>
        <v>1.0526315789473683E-6</v>
      </c>
      <c r="I3" s="14">
        <f>1-$H$3</f>
        <v>0.9999989473684211</v>
      </c>
      <c r="J3" s="14">
        <f>1-I3</f>
        <v>1.0526315789016749E-6</v>
      </c>
      <c r="K3" s="14" t="str">
        <f>IF(J3*$D$6&lt;0.1,"Eliminated",IF(J3*$D$6&lt;1,"Possibly eliminated",IF(J3*$D$6&lt;10,"Approaching elimination", "Epidemic ongoing")))</f>
        <v>Epidemic ongoing</v>
      </c>
      <c r="L3" s="14">
        <f t="shared" ref="L3:L10" si="1">J3*T3</f>
        <v>1.1368258543447119E-7</v>
      </c>
      <c r="M3" s="14">
        <v>0</v>
      </c>
      <c r="N3" s="3">
        <f t="shared" ref="N3:N10" si="2">J3*$D$6</f>
        <v>59.99999999739547</v>
      </c>
      <c r="O3" s="3">
        <f t="shared" ref="O3:O10" si="3">N3*(1-$C$5)</f>
        <v>29.999999998697735</v>
      </c>
      <c r="P3" s="38">
        <f>O3*$C$13</f>
        <v>5.999999999739547</v>
      </c>
      <c r="Q3" s="38">
        <f t="shared" ref="Q3:Q10" si="4">N3*$C$5</f>
        <v>29.999999998697735</v>
      </c>
      <c r="R3" s="38">
        <f>($D$6*$C$7*$C$4)+O3</f>
        <v>1710029.9999999986</v>
      </c>
      <c r="S3" s="38">
        <f>IF(($D$18*$C$4)&gt;P3,P3+((($D$18*$C$4)-P3)*(O3-P3)/R3),$D$18*$C$4)</f>
        <v>6.4799073697648586</v>
      </c>
      <c r="T3" s="39">
        <f>IF(N3&gt;0.1,S3/N3,0)</f>
        <v>0.10799845616743572</v>
      </c>
      <c r="U3" s="38">
        <f t="shared" ref="U3:U34" si="5">O3*$C$14</f>
        <v>1.1999999999479094</v>
      </c>
      <c r="V3" s="3">
        <f t="shared" ref="V3:V34" si="6">IF(U3&gt;($C$6*1000000*$C$15),U3-($C$6*1000000*$C$15),0)</f>
        <v>0</v>
      </c>
      <c r="W3" s="3">
        <f t="shared" ref="W3:W34" si="7">((U3-V3)*$C$16)+(V3*$C$17)</f>
        <v>0.23999999998958188</v>
      </c>
      <c r="X3" s="3">
        <f>N3</f>
        <v>59.99999999739547</v>
      </c>
      <c r="Y3" s="3">
        <f>O3</f>
        <v>29.999999998697735</v>
      </c>
      <c r="Z3" s="3">
        <f>R3</f>
        <v>1710029.9999999986</v>
      </c>
      <c r="AA3" s="3">
        <f>S3</f>
        <v>6.4799073697648586</v>
      </c>
      <c r="AB3" s="3">
        <f>U3</f>
        <v>1.1999999999479094</v>
      </c>
      <c r="AC3" s="3">
        <f>W3</f>
        <v>0.23999999998958188</v>
      </c>
    </row>
    <row r="4" spans="1:41" x14ac:dyDescent="0.55000000000000004">
      <c r="A4" s="33" t="s">
        <v>4</v>
      </c>
      <c r="C4" s="8">
        <v>3</v>
      </c>
      <c r="E4">
        <v>2</v>
      </c>
      <c r="F4">
        <f>(E4-0.5)*$C$4</f>
        <v>4.5</v>
      </c>
      <c r="G4" s="15">
        <f t="shared" si="0"/>
        <v>0</v>
      </c>
      <c r="H4" s="14">
        <f t="shared" ref="H4:H10" si="8">G4/$D$6</f>
        <v>0</v>
      </c>
      <c r="I4" s="14">
        <f t="shared" ref="I4:I35" si="9">IF(AND(F3&gt;$C$10,F3&lt;$C$12),(I3-H3)*((1-J3+(L3*$C$20))^$C$23),(I3-H3)*((1-J3+(L3*$C$20))^$C$3))</f>
        <v>0.99999409348125545</v>
      </c>
      <c r="J4" s="14">
        <f>IF(K3="Eliminated",0,I3-I4)</f>
        <v>4.8538871656456095E-6</v>
      </c>
      <c r="K4" s="14" t="str">
        <f t="shared" ref="K4:K10" si="10">IF(J4*$D$6&lt;0.1,"Eliminated",IF(J4*$D$6&lt;1,"Possibly eliminated",IF(J4*$D$6&lt;10,"Approaching elimination", "Epidemic ongoing")))</f>
        <v>Epidemic ongoing</v>
      </c>
      <c r="L4" s="14">
        <f t="shared" si="1"/>
        <v>5.2418526169469545E-7</v>
      </c>
      <c r="M4" s="14">
        <f>M3+J3</f>
        <v>1.0526315789016749E-6</v>
      </c>
      <c r="N4" s="3">
        <f t="shared" si="2"/>
        <v>276.67156844179976</v>
      </c>
      <c r="O4" s="3">
        <f t="shared" si="3"/>
        <v>138.33578422089988</v>
      </c>
      <c r="P4" s="38">
        <f t="shared" ref="P4:P52" si="11">O4*$C$13</f>
        <v>27.667156844179978</v>
      </c>
      <c r="Q4" s="38">
        <f t="shared" si="4"/>
        <v>138.33578422089988</v>
      </c>
      <c r="R4" s="38">
        <f t="shared" ref="R4:R10" si="12">($D$6*$C$7*$C$4)+O4</f>
        <v>1710138.3357842208</v>
      </c>
      <c r="S4" s="38">
        <f t="shared" ref="S4:S52" si="13">IF(($D$18*$C$4)&gt;P4,P4+((($D$18*$C$4)-P4)*(O4-P4)/R4),$D$18*$C$4)</f>
        <v>29.878559916597645</v>
      </c>
      <c r="T4" s="39">
        <f t="shared" ref="T4:T52" si="14">IF(N4&gt;0.1,S4/N4,0)</f>
        <v>0.10799288154136032</v>
      </c>
      <c r="U4" s="38">
        <f t="shared" si="5"/>
        <v>5.5334313688359957</v>
      </c>
      <c r="V4" s="3">
        <f t="shared" si="6"/>
        <v>0</v>
      </c>
      <c r="W4" s="3">
        <f t="shared" si="7"/>
        <v>1.1066862737671992</v>
      </c>
      <c r="X4" s="3">
        <f t="shared" ref="X4:Y10" si="15">N4+X3</f>
        <v>336.67156843919525</v>
      </c>
      <c r="Y4" s="3">
        <f t="shared" si="15"/>
        <v>168.33578421959763</v>
      </c>
      <c r="Z4" s="3">
        <f>R4+Z3</f>
        <v>3420168.3357842192</v>
      </c>
      <c r="AA4" s="3">
        <f>AA3+S4</f>
        <v>36.358467286362504</v>
      </c>
      <c r="AB4" s="3">
        <f>AB3+U4</f>
        <v>6.7334313687839051</v>
      </c>
      <c r="AC4" s="3">
        <f>AC3+W4</f>
        <v>1.3466862737567811</v>
      </c>
    </row>
    <row r="5" spans="1:41" x14ac:dyDescent="0.55000000000000004">
      <c r="A5" s="33" t="s">
        <v>27</v>
      </c>
      <c r="C5" s="9">
        <v>0.5</v>
      </c>
      <c r="E5">
        <v>3</v>
      </c>
      <c r="F5">
        <f t="shared" ref="F5:F10" si="16">(E5-0.5)*$C$4</f>
        <v>7.5</v>
      </c>
      <c r="G5" s="15">
        <f t="shared" si="0"/>
        <v>0</v>
      </c>
      <c r="H5" s="14">
        <f t="shared" si="8"/>
        <v>0</v>
      </c>
      <c r="I5" s="14">
        <f t="shared" si="9"/>
        <v>0.99997656521828426</v>
      </c>
      <c r="J5" s="14">
        <f t="shared" ref="J5:J10" si="17">IF(K4="Eliminated",0,I4-I5)</f>
        <v>1.7528262971189257E-5</v>
      </c>
      <c r="K5" s="14" t="str">
        <f t="shared" si="10"/>
        <v>Epidemic ongoing</v>
      </c>
      <c r="L5" s="14">
        <f t="shared" si="1"/>
        <v>1.892601913821948E-6</v>
      </c>
      <c r="M5" s="14">
        <f t="shared" ref="M5:M10" si="18">M4+J4</f>
        <v>5.9065187445472844E-6</v>
      </c>
      <c r="N5" s="3">
        <f t="shared" si="2"/>
        <v>999.11098935778762</v>
      </c>
      <c r="O5" s="3">
        <f t="shared" si="3"/>
        <v>499.55549467889381</v>
      </c>
      <c r="P5" s="38">
        <f t="shared" si="11"/>
        <v>99.911098935778767</v>
      </c>
      <c r="Q5" s="38">
        <f t="shared" si="4"/>
        <v>499.55549467889381</v>
      </c>
      <c r="R5" s="38">
        <f t="shared" si="12"/>
        <v>1710499.5554946789</v>
      </c>
      <c r="S5" s="38">
        <f t="shared" si="13"/>
        <v>107.87830908785104</v>
      </c>
      <c r="T5" s="39">
        <f t="shared" si="14"/>
        <v>0.10797429938909336</v>
      </c>
      <c r="U5" s="38">
        <f t="shared" si="5"/>
        <v>19.982219787155753</v>
      </c>
      <c r="V5" s="3">
        <f t="shared" si="6"/>
        <v>0</v>
      </c>
      <c r="W5" s="3">
        <f t="shared" si="7"/>
        <v>3.9964439574311506</v>
      </c>
      <c r="X5" s="3">
        <f t="shared" si="15"/>
        <v>1335.7825577969829</v>
      </c>
      <c r="Y5" s="3">
        <f t="shared" si="15"/>
        <v>667.89127889849146</v>
      </c>
      <c r="Z5" s="3">
        <f t="shared" ref="Z5:Z10" si="19">R5+Z4</f>
        <v>5130667.8912788983</v>
      </c>
      <c r="AA5" s="3">
        <f t="shared" ref="AA5:AA10" si="20">AA4+S5</f>
        <v>144.23677637421355</v>
      </c>
      <c r="AB5" s="3">
        <f t="shared" ref="AB5:AB10" si="21">AB4+U5</f>
        <v>26.715651155939657</v>
      </c>
      <c r="AC5" s="3">
        <f t="shared" ref="AC5:AC10" si="22">AC4+W5</f>
        <v>5.3431302311879314</v>
      </c>
    </row>
    <row r="6" spans="1:41" x14ac:dyDescent="0.55000000000000004">
      <c r="A6" s="33" t="s">
        <v>5</v>
      </c>
      <c r="C6" s="8">
        <v>57</v>
      </c>
      <c r="D6" s="3">
        <f>C6*1000000</f>
        <v>57000000</v>
      </c>
      <c r="E6">
        <v>4</v>
      </c>
      <c r="F6">
        <f t="shared" si="16"/>
        <v>10.5</v>
      </c>
      <c r="G6" s="15">
        <f t="shared" si="0"/>
        <v>0</v>
      </c>
      <c r="H6" s="14">
        <f t="shared" si="8"/>
        <v>0</v>
      </c>
      <c r="I6" s="14">
        <f t="shared" si="9"/>
        <v>0.99996836174009873</v>
      </c>
      <c r="J6" s="14">
        <f t="shared" si="17"/>
        <v>8.2034781855311323E-6</v>
      </c>
      <c r="K6" s="14" t="str">
        <f t="shared" si="10"/>
        <v>Epidemic ongoing</v>
      </c>
      <c r="L6" s="14">
        <f t="shared" si="1"/>
        <v>8.8587695518419389E-7</v>
      </c>
      <c r="M6" s="14">
        <f t="shared" si="18"/>
        <v>2.3434781715736541E-5</v>
      </c>
      <c r="N6" s="3">
        <f t="shared" si="2"/>
        <v>467.59825657527455</v>
      </c>
      <c r="O6" s="3">
        <f t="shared" si="3"/>
        <v>233.79912828763727</v>
      </c>
      <c r="P6" s="38">
        <f t="shared" si="11"/>
        <v>46.759825657527458</v>
      </c>
      <c r="Q6" s="38">
        <f t="shared" si="4"/>
        <v>233.79912828763727</v>
      </c>
      <c r="R6" s="38">
        <f t="shared" si="12"/>
        <v>1710233.7991282877</v>
      </c>
      <c r="S6" s="38">
        <f t="shared" si="13"/>
        <v>50.494986445499052</v>
      </c>
      <c r="T6" s="39">
        <f t="shared" si="14"/>
        <v>0.10798796987680878</v>
      </c>
      <c r="U6" s="38">
        <f t="shared" si="5"/>
        <v>9.3519651315054908</v>
      </c>
      <c r="V6" s="3">
        <f t="shared" si="6"/>
        <v>0</v>
      </c>
      <c r="W6" s="3">
        <f t="shared" si="7"/>
        <v>1.8703930263010982</v>
      </c>
      <c r="X6" s="3">
        <f t="shared" si="15"/>
        <v>1803.3808143722574</v>
      </c>
      <c r="Y6" s="3">
        <f t="shared" si="15"/>
        <v>901.69040718612871</v>
      </c>
      <c r="Z6" s="3">
        <f t="shared" si="19"/>
        <v>6840901.6904071858</v>
      </c>
      <c r="AA6" s="3">
        <f t="shared" si="20"/>
        <v>194.7317628197126</v>
      </c>
      <c r="AB6" s="3">
        <f t="shared" si="21"/>
        <v>36.067616287445148</v>
      </c>
      <c r="AC6" s="3">
        <f t="shared" si="22"/>
        <v>7.2135232574890296</v>
      </c>
    </row>
    <row r="7" spans="1:41" x14ac:dyDescent="0.55000000000000004">
      <c r="A7" s="33" t="s">
        <v>18</v>
      </c>
      <c r="C7" s="10">
        <v>0.01</v>
      </c>
      <c r="D7" s="3">
        <f>C7*D6</f>
        <v>570000</v>
      </c>
      <c r="E7">
        <v>5</v>
      </c>
      <c r="F7">
        <f t="shared" si="16"/>
        <v>13.5</v>
      </c>
      <c r="G7" s="15">
        <f t="shared" si="0"/>
        <v>0</v>
      </c>
      <c r="H7" s="14">
        <f t="shared" si="8"/>
        <v>0</v>
      </c>
      <c r="I7" s="14">
        <f t="shared" si="9"/>
        <v>0.99996452248638346</v>
      </c>
      <c r="J7" s="14">
        <f t="shared" si="17"/>
        <v>3.8392537152764916E-6</v>
      </c>
      <c r="K7" s="14" t="str">
        <f t="shared" si="10"/>
        <v>Epidemic ongoing</v>
      </c>
      <c r="L7" s="14">
        <f t="shared" si="1"/>
        <v>4.1461778415842036E-7</v>
      </c>
      <c r="M7" s="14">
        <f t="shared" si="18"/>
        <v>3.1638259901267674E-5</v>
      </c>
      <c r="N7" s="3">
        <f t="shared" si="2"/>
        <v>218.83746177076003</v>
      </c>
      <c r="O7" s="3">
        <f t="shared" si="3"/>
        <v>109.41873088538001</v>
      </c>
      <c r="P7" s="38">
        <f t="shared" si="11"/>
        <v>21.883746177076006</v>
      </c>
      <c r="Q7" s="38">
        <f t="shared" si="4"/>
        <v>109.41873088538001</v>
      </c>
      <c r="R7" s="38">
        <f t="shared" si="12"/>
        <v>1710109.4187308855</v>
      </c>
      <c r="S7" s="38">
        <f t="shared" si="13"/>
        <v>23.633213697029962</v>
      </c>
      <c r="T7" s="39">
        <f t="shared" si="14"/>
        <v>0.10799436945483579</v>
      </c>
      <c r="U7" s="38">
        <f t="shared" si="5"/>
        <v>4.3767492354152004</v>
      </c>
      <c r="V7" s="3">
        <f t="shared" si="6"/>
        <v>0</v>
      </c>
      <c r="W7" s="3">
        <f t="shared" si="7"/>
        <v>0.87534984708304009</v>
      </c>
      <c r="X7" s="3">
        <f t="shared" si="15"/>
        <v>2022.2182761430174</v>
      </c>
      <c r="Y7" s="3">
        <f t="shared" si="15"/>
        <v>1011.1091380715087</v>
      </c>
      <c r="Z7" s="3">
        <f t="shared" si="19"/>
        <v>8551011.1091380715</v>
      </c>
      <c r="AA7" s="3">
        <f t="shared" si="20"/>
        <v>218.36497651674256</v>
      </c>
      <c r="AB7" s="3">
        <f t="shared" si="21"/>
        <v>40.444365522860352</v>
      </c>
      <c r="AC7" s="3">
        <f t="shared" si="22"/>
        <v>8.0888731045720696</v>
      </c>
    </row>
    <row r="8" spans="1:41" x14ac:dyDescent="0.55000000000000004">
      <c r="A8" s="33" t="s">
        <v>34</v>
      </c>
      <c r="C8" s="8">
        <v>5</v>
      </c>
      <c r="D8" s="3"/>
      <c r="E8">
        <v>6</v>
      </c>
      <c r="F8">
        <f t="shared" si="16"/>
        <v>16.5</v>
      </c>
      <c r="G8" s="15">
        <f t="shared" si="0"/>
        <v>0</v>
      </c>
      <c r="H8" s="14">
        <f t="shared" si="8"/>
        <v>0</v>
      </c>
      <c r="I8" s="14">
        <f t="shared" si="9"/>
        <v>0.99996272572357803</v>
      </c>
      <c r="J8" s="14">
        <f t="shared" si="17"/>
        <v>1.7967628054282869E-6</v>
      </c>
      <c r="K8" s="14" t="str">
        <f t="shared" si="10"/>
        <v>Epidemic ongoing</v>
      </c>
      <c r="L8" s="14">
        <f t="shared" si="1"/>
        <v>1.9404564820506047E-7</v>
      </c>
      <c r="M8" s="14">
        <f t="shared" si="18"/>
        <v>3.5477513616544165E-5</v>
      </c>
      <c r="N8" s="3">
        <f t="shared" si="2"/>
        <v>102.41547990941235</v>
      </c>
      <c r="O8" s="3">
        <f t="shared" si="3"/>
        <v>51.207739954706177</v>
      </c>
      <c r="P8" s="38">
        <f t="shared" si="11"/>
        <v>10.241547990941235</v>
      </c>
      <c r="Q8" s="38">
        <f t="shared" si="4"/>
        <v>51.207739954706177</v>
      </c>
      <c r="R8" s="38">
        <f t="shared" si="12"/>
        <v>1710051.2077399548</v>
      </c>
      <c r="S8" s="38">
        <f t="shared" si="13"/>
        <v>11.060601947688447</v>
      </c>
      <c r="T8" s="39">
        <f t="shared" si="14"/>
        <v>0.10799736482679839</v>
      </c>
      <c r="U8" s="38">
        <f t="shared" si="5"/>
        <v>2.0483095981882471</v>
      </c>
      <c r="V8" s="3">
        <f t="shared" si="6"/>
        <v>0</v>
      </c>
      <c r="W8" s="3">
        <f t="shared" si="7"/>
        <v>0.40966191963764942</v>
      </c>
      <c r="X8" s="3">
        <f t="shared" si="15"/>
        <v>2124.6337560524298</v>
      </c>
      <c r="Y8" s="3">
        <f t="shared" si="15"/>
        <v>1062.3168780262149</v>
      </c>
      <c r="Z8" s="3">
        <f t="shared" si="19"/>
        <v>10261062.316878026</v>
      </c>
      <c r="AA8" s="3">
        <f t="shared" si="20"/>
        <v>229.425578464431</v>
      </c>
      <c r="AB8" s="3">
        <f t="shared" si="21"/>
        <v>42.492675121048599</v>
      </c>
      <c r="AC8" s="3">
        <f t="shared" si="22"/>
        <v>8.4985350242097191</v>
      </c>
    </row>
    <row r="9" spans="1:41" x14ac:dyDescent="0.55000000000000004">
      <c r="A9" s="34" t="s">
        <v>29</v>
      </c>
      <c r="C9" s="8">
        <v>2</v>
      </c>
      <c r="D9" s="3"/>
      <c r="E9">
        <v>7</v>
      </c>
      <c r="F9">
        <f t="shared" si="16"/>
        <v>19.5</v>
      </c>
      <c r="G9" s="15">
        <f t="shared" si="0"/>
        <v>0</v>
      </c>
      <c r="H9" s="14">
        <f t="shared" si="8"/>
        <v>0</v>
      </c>
      <c r="I9" s="14">
        <f t="shared" si="9"/>
        <v>0.99996188484669313</v>
      </c>
      <c r="J9" s="14">
        <f t="shared" si="17"/>
        <v>8.4087688489997703E-7</v>
      </c>
      <c r="K9" s="14" t="str">
        <f t="shared" si="10"/>
        <v>Epidemic ongoing</v>
      </c>
      <c r="L9" s="14">
        <f t="shared" si="1"/>
        <v>9.0813666541958905E-8</v>
      </c>
      <c r="M9" s="14">
        <f t="shared" si="18"/>
        <v>3.7274276421972452E-5</v>
      </c>
      <c r="N9" s="3">
        <f t="shared" si="2"/>
        <v>47.929982439298691</v>
      </c>
      <c r="O9" s="3">
        <f t="shared" si="3"/>
        <v>23.964991219649345</v>
      </c>
      <c r="P9" s="38">
        <f t="shared" si="11"/>
        <v>4.7929982439298691</v>
      </c>
      <c r="Q9" s="38">
        <f t="shared" si="4"/>
        <v>23.964991219649345</v>
      </c>
      <c r="R9" s="38">
        <f t="shared" si="12"/>
        <v>1710023.9649912196</v>
      </c>
      <c r="S9" s="38">
        <f t="shared" si="13"/>
        <v>5.1763789928916575</v>
      </c>
      <c r="T9" s="39">
        <f t="shared" si="14"/>
        <v>0.10799876673118594</v>
      </c>
      <c r="U9" s="38">
        <f t="shared" si="5"/>
        <v>0.95859964878597381</v>
      </c>
      <c r="V9" s="3">
        <f t="shared" si="6"/>
        <v>0</v>
      </c>
      <c r="W9" s="3">
        <f t="shared" si="7"/>
        <v>0.19171992975719476</v>
      </c>
      <c r="X9" s="3">
        <f t="shared" si="15"/>
        <v>2172.5637384917286</v>
      </c>
      <c r="Y9" s="3">
        <f t="shared" si="15"/>
        <v>1086.2818692458643</v>
      </c>
      <c r="Z9" s="3">
        <f t="shared" si="19"/>
        <v>11971086.281869246</v>
      </c>
      <c r="AA9" s="3">
        <f t="shared" si="20"/>
        <v>234.60195745732267</v>
      </c>
      <c r="AB9" s="3">
        <f t="shared" si="21"/>
        <v>43.451274769834569</v>
      </c>
      <c r="AC9" s="3">
        <f t="shared" si="22"/>
        <v>8.6902549539669138</v>
      </c>
    </row>
    <row r="10" spans="1:41" x14ac:dyDescent="0.55000000000000004">
      <c r="A10" s="34" t="s">
        <v>3</v>
      </c>
      <c r="C10" s="8">
        <v>5</v>
      </c>
      <c r="D10" s="3"/>
      <c r="E10">
        <v>8</v>
      </c>
      <c r="F10">
        <f t="shared" si="16"/>
        <v>22.5</v>
      </c>
      <c r="G10" s="15">
        <f t="shared" si="0"/>
        <v>0</v>
      </c>
      <c r="H10" s="14">
        <f t="shared" si="8"/>
        <v>0</v>
      </c>
      <c r="I10" s="14">
        <f t="shared" si="9"/>
        <v>0.99996149132106826</v>
      </c>
      <c r="J10" s="14">
        <f t="shared" si="17"/>
        <v>3.9352562486438813E-7</v>
      </c>
      <c r="K10" s="14" t="str">
        <f t="shared" si="10"/>
        <v>Epidemic ongoing</v>
      </c>
      <c r="L10" s="14">
        <f t="shared" si="1"/>
        <v>4.2500540355298052E-8</v>
      </c>
      <c r="M10" s="14">
        <f t="shared" si="18"/>
        <v>3.8115153306872429E-5</v>
      </c>
      <c r="N10" s="3">
        <f t="shared" si="2"/>
        <v>22.430960617270124</v>
      </c>
      <c r="O10" s="3">
        <f t="shared" si="3"/>
        <v>11.215480308635062</v>
      </c>
      <c r="P10" s="38">
        <f t="shared" si="11"/>
        <v>2.2430960617270124</v>
      </c>
      <c r="Q10" s="38">
        <f t="shared" si="4"/>
        <v>11.215480308635062</v>
      </c>
      <c r="R10" s="38">
        <f t="shared" si="12"/>
        <v>1710011.2154803087</v>
      </c>
      <c r="S10" s="38">
        <f t="shared" si="13"/>
        <v>2.4225308002519892</v>
      </c>
      <c r="T10" s="39">
        <f t="shared" si="14"/>
        <v>0.10799942283286904</v>
      </c>
      <c r="U10" s="38">
        <f t="shared" si="5"/>
        <v>0.44861921234540247</v>
      </c>
      <c r="V10" s="3">
        <f t="shared" si="6"/>
        <v>0</v>
      </c>
      <c r="W10" s="3">
        <f t="shared" si="7"/>
        <v>8.9723842469080495E-2</v>
      </c>
      <c r="X10" s="3">
        <f t="shared" si="15"/>
        <v>2194.9946991089987</v>
      </c>
      <c r="Y10" s="3">
        <f t="shared" si="15"/>
        <v>1097.4973495544994</v>
      </c>
      <c r="Z10" s="3">
        <f t="shared" si="19"/>
        <v>13681097.497349555</v>
      </c>
      <c r="AA10" s="3">
        <f t="shared" si="20"/>
        <v>237.02448825757466</v>
      </c>
      <c r="AB10" s="3">
        <f t="shared" si="21"/>
        <v>43.899893982179975</v>
      </c>
      <c r="AC10" s="3">
        <f t="shared" si="22"/>
        <v>8.7799787964359943</v>
      </c>
    </row>
    <row r="11" spans="1:41" x14ac:dyDescent="0.55000000000000004">
      <c r="A11" s="34" t="s">
        <v>46</v>
      </c>
      <c r="C11" s="22">
        <v>40</v>
      </c>
      <c r="D11" s="3"/>
      <c r="E11">
        <v>9</v>
      </c>
      <c r="F11">
        <f t="shared" ref="F11:F12" si="23">(E11-0.5)*$C$4</f>
        <v>25.5</v>
      </c>
      <c r="G11" s="15">
        <f t="shared" si="0"/>
        <v>0</v>
      </c>
      <c r="H11" s="14">
        <f t="shared" ref="H11:H12" si="24">G11/$D$6</f>
        <v>0</v>
      </c>
      <c r="I11" s="14">
        <f t="shared" si="9"/>
        <v>0.99996130715351306</v>
      </c>
      <c r="J11" s="14">
        <f t="shared" ref="J11:J12" si="25">IF(K10="Eliminated",0,I10-I11)</f>
        <v>1.8416755520611616E-7</v>
      </c>
      <c r="K11" s="14" t="str">
        <f t="shared" ref="K11:K12" si="26">IF(J11*$D$6&lt;0.1,"Eliminated",IF(J11*$D$6&lt;1,"Possibly eliminated",IF(J11*$D$6&lt;10,"Approaching elimination", "Epidemic ongoing")))</f>
        <v>Epidemic ongoing</v>
      </c>
      <c r="L11" s="14">
        <f t="shared" ref="L11:L12" si="27">J11*T11</f>
        <v>1.9890046216470267E-8</v>
      </c>
      <c r="M11" s="14">
        <f t="shared" ref="M11:M12" si="28">M10+J10</f>
        <v>3.8508678931736817E-5</v>
      </c>
      <c r="N11" s="3">
        <f t="shared" ref="N11:N12" si="29">J11*$D$6</f>
        <v>10.497550646748621</v>
      </c>
      <c r="O11" s="3">
        <f t="shared" ref="O11:O12" si="30">N11*(1-$C$5)</f>
        <v>5.2487753233743106</v>
      </c>
      <c r="P11" s="38">
        <f t="shared" si="11"/>
        <v>1.0497550646748621</v>
      </c>
      <c r="Q11" s="38">
        <f t="shared" ref="Q11:Q12" si="31">N11*$C$5</f>
        <v>5.2487753233743106</v>
      </c>
      <c r="R11" s="38">
        <f t="shared" ref="R11:R12" si="32">($D$6*$C$7*$C$4)+O11</f>
        <v>1710005.2487753234</v>
      </c>
      <c r="S11" s="38">
        <f t="shared" si="13"/>
        <v>1.1337326343388052</v>
      </c>
      <c r="T11" s="39">
        <f t="shared" si="14"/>
        <v>0.1079997298884148</v>
      </c>
      <c r="U11" s="38">
        <f t="shared" si="5"/>
        <v>0.20995101293497243</v>
      </c>
      <c r="V11" s="3">
        <f t="shared" si="6"/>
        <v>0</v>
      </c>
      <c r="W11" s="3">
        <f t="shared" si="7"/>
        <v>4.1990202586994485E-2</v>
      </c>
      <c r="X11" s="3">
        <f t="shared" ref="X11:X12" si="33">N11+X10</f>
        <v>2205.4922497557473</v>
      </c>
      <c r="Y11" s="3">
        <f t="shared" ref="Y11:Y12" si="34">O11+Y10</f>
        <v>1102.7461248778736</v>
      </c>
      <c r="Z11" s="3">
        <f t="shared" ref="Z11:Z12" si="35">R11+Z10</f>
        <v>15391102.746124879</v>
      </c>
      <c r="AA11" s="3">
        <f t="shared" ref="AA11:AA12" si="36">AA10+S11</f>
        <v>238.15822089191346</v>
      </c>
      <c r="AB11" s="3">
        <f t="shared" ref="AB11:AB12" si="37">AB10+U11</f>
        <v>44.109844995114948</v>
      </c>
      <c r="AC11" s="3">
        <f t="shared" ref="AC11:AC12" si="38">AC10+W11</f>
        <v>8.8219689990229888</v>
      </c>
    </row>
    <row r="12" spans="1:41" x14ac:dyDescent="0.55000000000000004">
      <c r="A12" s="34" t="s">
        <v>33</v>
      </c>
      <c r="C12" s="25">
        <f>C10+C11</f>
        <v>45</v>
      </c>
      <c r="D12" s="3"/>
      <c r="E12">
        <v>10</v>
      </c>
      <c r="F12">
        <f t="shared" si="23"/>
        <v>28.5</v>
      </c>
      <c r="G12" s="15">
        <f t="shared" si="0"/>
        <v>0</v>
      </c>
      <c r="H12" s="14">
        <f t="shared" si="24"/>
        <v>0</v>
      </c>
      <c r="I12" s="14">
        <f t="shared" si="9"/>
        <v>0.99996122096428397</v>
      </c>
      <c r="J12" s="14">
        <f t="shared" si="25"/>
        <v>8.6189229087096919E-8</v>
      </c>
      <c r="K12" s="14" t="str">
        <f t="shared" si="26"/>
        <v>Approaching elimination</v>
      </c>
      <c r="L12" s="14">
        <f t="shared" si="27"/>
        <v>9.3084258461667431E-9</v>
      </c>
      <c r="M12" s="14">
        <f t="shared" si="28"/>
        <v>3.8692846486942933E-5</v>
      </c>
      <c r="N12" s="3">
        <f t="shared" si="29"/>
        <v>4.9127860579645244</v>
      </c>
      <c r="O12" s="3">
        <f t="shared" si="30"/>
        <v>2.4563930289822622</v>
      </c>
      <c r="P12" s="38">
        <f t="shared" si="11"/>
        <v>0.49127860579645244</v>
      </c>
      <c r="Q12" s="38">
        <f t="shared" si="31"/>
        <v>2.4563930289822622</v>
      </c>
      <c r="R12" s="38">
        <f t="shared" si="32"/>
        <v>1710002.4563930291</v>
      </c>
      <c r="S12" s="38">
        <f t="shared" si="13"/>
        <v>0.53058027323150436</v>
      </c>
      <c r="T12" s="39">
        <f t="shared" si="14"/>
        <v>0.10799987358931226</v>
      </c>
      <c r="U12" s="38">
        <f t="shared" si="5"/>
        <v>9.8255721159290488E-2</v>
      </c>
      <c r="V12" s="3">
        <f t="shared" si="6"/>
        <v>0</v>
      </c>
      <c r="W12" s="3">
        <f t="shared" si="7"/>
        <v>1.9651144231858098E-2</v>
      </c>
      <c r="X12" s="3">
        <f t="shared" si="33"/>
        <v>2210.4050358137119</v>
      </c>
      <c r="Y12" s="3">
        <f t="shared" si="34"/>
        <v>1105.202517906856</v>
      </c>
      <c r="Z12" s="3">
        <f t="shared" si="35"/>
        <v>17101105.202517908</v>
      </c>
      <c r="AA12" s="3">
        <f t="shared" si="36"/>
        <v>238.68880116514495</v>
      </c>
      <c r="AB12" s="3">
        <f t="shared" si="37"/>
        <v>44.208100716274238</v>
      </c>
      <c r="AC12" s="3">
        <f t="shared" si="38"/>
        <v>8.8416201432548469</v>
      </c>
    </row>
    <row r="13" spans="1:41" x14ac:dyDescent="0.55000000000000004">
      <c r="A13" s="34" t="s">
        <v>65</v>
      </c>
      <c r="C13" s="9">
        <v>0.2</v>
      </c>
      <c r="D13" s="3"/>
      <c r="E13">
        <v>11</v>
      </c>
      <c r="F13">
        <f t="shared" ref="F13:F52" si="39">(E13-0.5)*$C$4</f>
        <v>31.5</v>
      </c>
      <c r="G13" s="15">
        <f t="shared" si="0"/>
        <v>0</v>
      </c>
      <c r="H13" s="14">
        <f t="shared" ref="H13:H52" si="40">G13/$D$6</f>
        <v>0</v>
      </c>
      <c r="I13" s="14">
        <f t="shared" si="9"/>
        <v>0.99996118062829031</v>
      </c>
      <c r="J13" s="14">
        <f t="shared" ref="J13:J52" si="41">IF(K12="Eliminated",0,I12-I13)</f>
        <v>4.033599365627083E-8</v>
      </c>
      <c r="K13" s="14" t="str">
        <f t="shared" ref="K13:K52" si="42">IF(J13*$D$6&lt;0.1,"Eliminated",IF(J13*$D$6&lt;1,"Possibly eliminated",IF(J13*$D$6&lt;10,"Approaching elimination", "Epidemic ongoing")))</f>
        <v>Approaching elimination</v>
      </c>
      <c r="L13" s="14">
        <f t="shared" ref="L13:L52" si="43">J13*T13</f>
        <v>4.3562849286233568E-9</v>
      </c>
      <c r="M13" s="14">
        <f t="shared" ref="M13:M52" si="44">M12+J12</f>
        <v>3.877903571603003E-5</v>
      </c>
      <c r="N13" s="3">
        <f t="shared" ref="N13:N52" si="45">J13*$D$6</f>
        <v>2.2991516384074373</v>
      </c>
      <c r="O13" s="3">
        <f t="shared" ref="O13:O52" si="46">N13*(1-$C$5)</f>
        <v>1.1495758192037187</v>
      </c>
      <c r="P13" s="38">
        <f t="shared" si="11"/>
        <v>0.22991516384074373</v>
      </c>
      <c r="Q13" s="38">
        <f t="shared" ref="Q13:Q52" si="47">N13*$C$5</f>
        <v>1.1495758192037187</v>
      </c>
      <c r="R13" s="38">
        <f t="shared" ref="R13:R52" si="48">($D$6*$C$7*$C$4)+O13</f>
        <v>1710001.1495758193</v>
      </c>
      <c r="S13" s="38">
        <f t="shared" si="13"/>
        <v>0.24830824093153134</v>
      </c>
      <c r="T13" s="39">
        <f t="shared" si="14"/>
        <v>0.1079999408405824</v>
      </c>
      <c r="U13" s="38">
        <f t="shared" si="5"/>
        <v>4.5983032768148746E-2</v>
      </c>
      <c r="V13" s="3">
        <f t="shared" si="6"/>
        <v>0</v>
      </c>
      <c r="W13" s="3">
        <f t="shared" si="7"/>
        <v>9.1966065536297492E-3</v>
      </c>
      <c r="X13" s="3">
        <f t="shared" ref="X13:X22" si="49">N13+X12</f>
        <v>2212.7041874521192</v>
      </c>
      <c r="Y13" s="3">
        <f t="shared" ref="Y13:Y22" si="50">O13+Y12</f>
        <v>1106.3520937260596</v>
      </c>
      <c r="Z13" s="3">
        <f t="shared" ref="Z13:Z52" si="51">R13+Z12</f>
        <v>18811106.352093726</v>
      </c>
      <c r="AA13" s="3">
        <f t="shared" ref="AA13:AA52" si="52">AA12+S13</f>
        <v>238.93710940607647</v>
      </c>
      <c r="AB13" s="3">
        <f t="shared" ref="AB13:AB52" si="53">AB12+U13</f>
        <v>44.254083749042387</v>
      </c>
      <c r="AC13" s="3">
        <f t="shared" ref="AC13:AC52" si="54">AC12+W13</f>
        <v>8.8508167498084767</v>
      </c>
    </row>
    <row r="14" spans="1:41" x14ac:dyDescent="0.55000000000000004">
      <c r="A14" s="34" t="s">
        <v>64</v>
      </c>
      <c r="C14" s="9">
        <v>0.04</v>
      </c>
      <c r="D14" s="3"/>
      <c r="E14">
        <v>12</v>
      </c>
      <c r="F14">
        <f t="shared" si="39"/>
        <v>34.5</v>
      </c>
      <c r="G14" s="15">
        <f t="shared" si="0"/>
        <v>0</v>
      </c>
      <c r="H14" s="14">
        <f t="shared" si="40"/>
        <v>0</v>
      </c>
      <c r="I14" s="14">
        <f t="shared" si="9"/>
        <v>0.99996116175131222</v>
      </c>
      <c r="J14" s="14">
        <f t="shared" si="41"/>
        <v>1.8876978091775243E-8</v>
      </c>
      <c r="K14" s="14" t="str">
        <f t="shared" si="42"/>
        <v>Approaching elimination</v>
      </c>
      <c r="L14" s="14">
        <f t="shared" si="43"/>
        <v>2.0387131112794477E-9</v>
      </c>
      <c r="M14" s="14">
        <f t="shared" si="44"/>
        <v>3.8819371709686301E-5</v>
      </c>
      <c r="N14" s="3">
        <f t="shared" si="45"/>
        <v>1.0759877512311888</v>
      </c>
      <c r="O14" s="3">
        <f t="shared" si="46"/>
        <v>0.53799387561559442</v>
      </c>
      <c r="P14" s="38">
        <f t="shared" si="11"/>
        <v>0.10759877512311888</v>
      </c>
      <c r="Q14" s="38">
        <f t="shared" si="47"/>
        <v>0.53799387561559442</v>
      </c>
      <c r="R14" s="38">
        <f t="shared" si="48"/>
        <v>1710000.5379938756</v>
      </c>
      <c r="S14" s="38">
        <f t="shared" si="13"/>
        <v>0.11620664734292853</v>
      </c>
      <c r="T14" s="39">
        <f t="shared" si="14"/>
        <v>0.10799997231377417</v>
      </c>
      <c r="U14" s="38">
        <f t="shared" si="5"/>
        <v>2.1519755024623777E-2</v>
      </c>
      <c r="V14" s="3">
        <f t="shared" si="6"/>
        <v>0</v>
      </c>
      <c r="W14" s="3">
        <f t="shared" si="7"/>
        <v>4.3039510049247554E-3</v>
      </c>
      <c r="X14" s="3">
        <f t="shared" si="49"/>
        <v>2213.7801752033502</v>
      </c>
      <c r="Y14" s="3">
        <f t="shared" si="50"/>
        <v>1106.8900876016751</v>
      </c>
      <c r="Z14" s="3">
        <f t="shared" si="51"/>
        <v>20521106.890087601</v>
      </c>
      <c r="AA14" s="3">
        <f t="shared" si="52"/>
        <v>239.05331605341939</v>
      </c>
      <c r="AB14" s="3">
        <f t="shared" si="53"/>
        <v>44.275603504067007</v>
      </c>
      <c r="AC14" s="3">
        <f t="shared" si="54"/>
        <v>8.8551207008134014</v>
      </c>
    </row>
    <row r="15" spans="1:41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39"/>
        <v>37.5</v>
      </c>
      <c r="G15" s="15">
        <f t="shared" si="0"/>
        <v>0</v>
      </c>
      <c r="H15" s="14">
        <f t="shared" si="40"/>
        <v>0</v>
      </c>
      <c r="I15" s="14">
        <f t="shared" si="9"/>
        <v>0.99996115291701193</v>
      </c>
      <c r="J15" s="14">
        <f t="shared" si="41"/>
        <v>8.8343002913049418E-9</v>
      </c>
      <c r="K15" s="14" t="str">
        <f t="shared" si="42"/>
        <v>Possibly eliminated</v>
      </c>
      <c r="L15" s="14">
        <f t="shared" si="43"/>
        <v>9.5410431699515357E-10</v>
      </c>
      <c r="M15" s="14">
        <f t="shared" si="44"/>
        <v>3.8838248687778076E-5</v>
      </c>
      <c r="N15" s="3">
        <f t="shared" si="45"/>
        <v>0.50355511660438168</v>
      </c>
      <c r="O15" s="3">
        <f t="shared" si="46"/>
        <v>0.25177755830219084</v>
      </c>
      <c r="P15" s="38">
        <f t="shared" si="11"/>
        <v>5.0355511660438168E-2</v>
      </c>
      <c r="Q15" s="38">
        <f t="shared" si="47"/>
        <v>0.25177755830219084</v>
      </c>
      <c r="R15" s="38">
        <f t="shared" si="48"/>
        <v>1710000.2517775584</v>
      </c>
      <c r="S15" s="38">
        <f t="shared" si="13"/>
        <v>5.4383946068723751E-2</v>
      </c>
      <c r="T15" s="39">
        <f t="shared" si="14"/>
        <v>0.10799998704302816</v>
      </c>
      <c r="U15" s="38">
        <f t="shared" si="5"/>
        <v>1.0071102332087634E-2</v>
      </c>
      <c r="V15" s="3">
        <f t="shared" si="6"/>
        <v>0</v>
      </c>
      <c r="W15" s="3">
        <f t="shared" si="7"/>
        <v>2.0142204664175267E-3</v>
      </c>
      <c r="X15" s="3">
        <f t="shared" si="49"/>
        <v>2214.2837303199544</v>
      </c>
      <c r="Y15" s="3">
        <f t="shared" si="50"/>
        <v>1107.1418651599772</v>
      </c>
      <c r="Z15" s="3">
        <f t="shared" si="51"/>
        <v>22231107.14186516</v>
      </c>
      <c r="AA15" s="3">
        <f t="shared" si="52"/>
        <v>239.10769999948812</v>
      </c>
      <c r="AB15" s="3">
        <f t="shared" si="53"/>
        <v>44.285674606399098</v>
      </c>
      <c r="AC15" s="3">
        <f t="shared" si="54"/>
        <v>8.8571349212798189</v>
      </c>
    </row>
    <row r="16" spans="1:41" x14ac:dyDescent="0.55000000000000004">
      <c r="A16" s="34" t="s">
        <v>58</v>
      </c>
      <c r="C16" s="9">
        <v>0.2</v>
      </c>
      <c r="D16" s="3"/>
      <c r="E16">
        <v>14</v>
      </c>
      <c r="F16">
        <f t="shared" si="39"/>
        <v>40.5</v>
      </c>
      <c r="G16" s="15">
        <f t="shared" si="0"/>
        <v>0</v>
      </c>
      <c r="H16" s="14">
        <f t="shared" si="40"/>
        <v>0</v>
      </c>
      <c r="I16" s="14">
        <f t="shared" si="9"/>
        <v>0.99996114878261821</v>
      </c>
      <c r="J16" s="14">
        <f t="shared" si="41"/>
        <v>4.1343937162707789E-9</v>
      </c>
      <c r="K16" s="14" t="str">
        <f t="shared" si="42"/>
        <v>Possibly eliminated</v>
      </c>
      <c r="L16" s="14">
        <f t="shared" si="43"/>
        <v>4.4651449628720244E-10</v>
      </c>
      <c r="M16" s="14">
        <f t="shared" si="44"/>
        <v>3.8847082988069381E-5</v>
      </c>
      <c r="N16" s="3">
        <f t="shared" si="45"/>
        <v>0.2356604418274344</v>
      </c>
      <c r="O16" s="3">
        <f t="shared" si="46"/>
        <v>0.1178302209137172</v>
      </c>
      <c r="P16" s="38">
        <f t="shared" si="11"/>
        <v>2.356604418274344E-2</v>
      </c>
      <c r="Q16" s="38">
        <f t="shared" si="47"/>
        <v>0.1178302209137172</v>
      </c>
      <c r="R16" s="38">
        <f t="shared" si="48"/>
        <v>1710000.1178302208</v>
      </c>
      <c r="S16" s="38">
        <f t="shared" si="13"/>
        <v>2.5451326288370539E-2</v>
      </c>
      <c r="T16" s="39">
        <f t="shared" si="14"/>
        <v>0.10799999393622296</v>
      </c>
      <c r="U16" s="38">
        <f t="shared" si="5"/>
        <v>4.7132088365486879E-3</v>
      </c>
      <c r="V16" s="3">
        <f t="shared" si="6"/>
        <v>0</v>
      </c>
      <c r="W16" s="3">
        <f t="shared" si="7"/>
        <v>9.4264176730973759E-4</v>
      </c>
      <c r="X16" s="3">
        <f t="shared" si="49"/>
        <v>2214.5193907617818</v>
      </c>
      <c r="Y16" s="3">
        <f t="shared" si="50"/>
        <v>1107.2596953808909</v>
      </c>
      <c r="Z16" s="3">
        <f t="shared" si="51"/>
        <v>23941107.259695381</v>
      </c>
      <c r="AA16" s="3">
        <f t="shared" si="52"/>
        <v>239.13315132577648</v>
      </c>
      <c r="AB16" s="3">
        <f t="shared" si="53"/>
        <v>44.290387815235647</v>
      </c>
      <c r="AC16" s="3">
        <f t="shared" si="54"/>
        <v>8.8580775630471287</v>
      </c>
    </row>
    <row r="17" spans="1:29" x14ac:dyDescent="0.55000000000000004">
      <c r="A17" s="33" t="s">
        <v>57</v>
      </c>
      <c r="C17" s="9">
        <v>0.5</v>
      </c>
      <c r="D17" s="3"/>
      <c r="E17">
        <v>15</v>
      </c>
      <c r="F17">
        <f t="shared" si="39"/>
        <v>43.5</v>
      </c>
      <c r="G17" s="15">
        <f t="shared" si="0"/>
        <v>0</v>
      </c>
      <c r="H17" s="14">
        <f t="shared" si="40"/>
        <v>0</v>
      </c>
      <c r="I17" s="14">
        <f t="shared" si="9"/>
        <v>0.9999611468477495</v>
      </c>
      <c r="J17" s="14">
        <f t="shared" si="41"/>
        <v>1.9348687096965023E-9</v>
      </c>
      <c r="K17" s="14" t="str">
        <f t="shared" si="42"/>
        <v>Possibly eliminated</v>
      </c>
      <c r="L17" s="14">
        <f t="shared" si="43"/>
        <v>2.0896581515643758E-10</v>
      </c>
      <c r="M17" s="14">
        <f t="shared" si="44"/>
        <v>3.8851217381785652E-5</v>
      </c>
      <c r="N17" s="3">
        <f t="shared" si="45"/>
        <v>0.11028751645270063</v>
      </c>
      <c r="O17" s="3">
        <f t="shared" si="46"/>
        <v>5.5143758226350315E-2</v>
      </c>
      <c r="P17" s="38">
        <f t="shared" si="11"/>
        <v>1.1028751645270063E-2</v>
      </c>
      <c r="Q17" s="38">
        <f t="shared" si="47"/>
        <v>5.5143758226350315E-2</v>
      </c>
      <c r="R17" s="38">
        <f t="shared" si="48"/>
        <v>1710000.0551437582</v>
      </c>
      <c r="S17" s="38">
        <f t="shared" si="13"/>
        <v>1.1911051463916944E-2</v>
      </c>
      <c r="T17" s="39">
        <f t="shared" si="14"/>
        <v>0.10799999716219265</v>
      </c>
      <c r="U17" s="38">
        <f t="shared" si="5"/>
        <v>2.2057503290540126E-3</v>
      </c>
      <c r="V17" s="3">
        <f t="shared" si="6"/>
        <v>0</v>
      </c>
      <c r="W17" s="3">
        <f t="shared" si="7"/>
        <v>4.4115006581080252E-4</v>
      </c>
      <c r="X17" s="3">
        <f t="shared" si="49"/>
        <v>2214.6296782782347</v>
      </c>
      <c r="Y17" s="3">
        <f t="shared" si="50"/>
        <v>1107.3148391391173</v>
      </c>
      <c r="Z17" s="3">
        <f t="shared" si="51"/>
        <v>25651107.31483914</v>
      </c>
      <c r="AA17" s="3">
        <f t="shared" si="52"/>
        <v>239.14506237724041</v>
      </c>
      <c r="AB17" s="3">
        <f t="shared" si="53"/>
        <v>44.292593565564701</v>
      </c>
      <c r="AC17" s="3">
        <f t="shared" si="54"/>
        <v>8.8585187131129395</v>
      </c>
    </row>
    <row r="18" spans="1:29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39"/>
        <v>46.5</v>
      </c>
      <c r="G18" s="15">
        <f t="shared" si="0"/>
        <v>0</v>
      </c>
      <c r="H18" s="14">
        <f t="shared" si="40"/>
        <v>0</v>
      </c>
      <c r="I18" s="14">
        <f t="shared" si="9"/>
        <v>0.99996114594224383</v>
      </c>
      <c r="J18" s="14">
        <f t="shared" si="41"/>
        <v>9.0550567044545005E-10</v>
      </c>
      <c r="K18" s="14" t="str">
        <f t="shared" si="42"/>
        <v>Eliminated</v>
      </c>
      <c r="L18" s="14">
        <f t="shared" si="43"/>
        <v>0</v>
      </c>
      <c r="M18" s="14">
        <f t="shared" si="44"/>
        <v>3.8853152250495349E-5</v>
      </c>
      <c r="N18" s="3">
        <f t="shared" si="45"/>
        <v>5.1613823215390653E-2</v>
      </c>
      <c r="O18" s="3">
        <f t="shared" si="46"/>
        <v>2.5806911607695326E-2</v>
      </c>
      <c r="P18" s="38">
        <f t="shared" si="11"/>
        <v>5.1613823215390653E-3</v>
      </c>
      <c r="Q18" s="38">
        <f t="shared" si="47"/>
        <v>2.5806911607695326E-2</v>
      </c>
      <c r="R18" s="38">
        <f t="shared" si="48"/>
        <v>1710000.0258069115</v>
      </c>
      <c r="S18" s="38">
        <f t="shared" si="13"/>
        <v>5.5742928387151639E-3</v>
      </c>
      <c r="T18" s="39">
        <f t="shared" si="14"/>
        <v>0</v>
      </c>
      <c r="U18" s="38">
        <f t="shared" si="5"/>
        <v>1.0322764643078131E-3</v>
      </c>
      <c r="V18" s="3">
        <f t="shared" si="6"/>
        <v>0</v>
      </c>
      <c r="W18" s="3">
        <f t="shared" si="7"/>
        <v>2.0645529286156261E-4</v>
      </c>
      <c r="X18" s="3">
        <f t="shared" si="49"/>
        <v>2214.6812921014503</v>
      </c>
      <c r="Y18" s="3">
        <f t="shared" si="50"/>
        <v>1107.3406460507251</v>
      </c>
      <c r="Z18" s="3">
        <f t="shared" si="51"/>
        <v>27361107.340646051</v>
      </c>
      <c r="AA18" s="3">
        <f t="shared" si="52"/>
        <v>239.15063667007911</v>
      </c>
      <c r="AB18" s="3">
        <f t="shared" si="53"/>
        <v>44.293625842029009</v>
      </c>
      <c r="AC18" s="3">
        <f t="shared" si="54"/>
        <v>8.858725168405801</v>
      </c>
    </row>
    <row r="19" spans="1:29" x14ac:dyDescent="0.55000000000000004">
      <c r="A19" s="34" t="s">
        <v>60</v>
      </c>
      <c r="C19" s="9">
        <v>1</v>
      </c>
      <c r="D19" s="3"/>
      <c r="E19">
        <v>17</v>
      </c>
      <c r="F19">
        <f t="shared" si="39"/>
        <v>49.5</v>
      </c>
      <c r="G19" s="15">
        <f t="shared" si="0"/>
        <v>0</v>
      </c>
      <c r="H19" s="14">
        <f t="shared" si="40"/>
        <v>0</v>
      </c>
      <c r="I19" s="14">
        <f t="shared" si="9"/>
        <v>0.99996114232036193</v>
      </c>
      <c r="J19" s="14">
        <f t="shared" si="41"/>
        <v>0</v>
      </c>
      <c r="K19" s="14" t="str">
        <f t="shared" si="42"/>
        <v>Eliminated</v>
      </c>
      <c r="L19" s="14">
        <f t="shared" si="43"/>
        <v>0</v>
      </c>
      <c r="M19" s="14">
        <f t="shared" si="44"/>
        <v>3.8854057756165794E-5</v>
      </c>
      <c r="N19" s="3">
        <f t="shared" si="45"/>
        <v>0</v>
      </c>
      <c r="O19" s="3">
        <f t="shared" si="46"/>
        <v>0</v>
      </c>
      <c r="P19" s="38">
        <f t="shared" si="11"/>
        <v>0</v>
      </c>
      <c r="Q19" s="38">
        <f t="shared" si="47"/>
        <v>0</v>
      </c>
      <c r="R19" s="38">
        <f t="shared" si="48"/>
        <v>1710000</v>
      </c>
      <c r="S19" s="38">
        <f t="shared" si="13"/>
        <v>0</v>
      </c>
      <c r="T19" s="39">
        <f t="shared" si="14"/>
        <v>0</v>
      </c>
      <c r="U19" s="38">
        <f t="shared" si="5"/>
        <v>0</v>
      </c>
      <c r="V19" s="3">
        <f t="shared" si="6"/>
        <v>0</v>
      </c>
      <c r="W19" s="3">
        <f t="shared" si="7"/>
        <v>0</v>
      </c>
      <c r="X19" s="3">
        <f t="shared" si="49"/>
        <v>2214.6812921014503</v>
      </c>
      <c r="Y19" s="3">
        <f t="shared" si="50"/>
        <v>1107.3406460507251</v>
      </c>
      <c r="Z19" s="3">
        <f t="shared" si="51"/>
        <v>29071107.340646051</v>
      </c>
      <c r="AA19" s="3">
        <f t="shared" si="52"/>
        <v>239.15063667007911</v>
      </c>
      <c r="AB19" s="3">
        <f t="shared" si="53"/>
        <v>44.293625842029009</v>
      </c>
      <c r="AC19" s="3">
        <f t="shared" si="54"/>
        <v>8.858725168405801</v>
      </c>
    </row>
    <row r="20" spans="1:29" x14ac:dyDescent="0.55000000000000004">
      <c r="A20" s="34" t="s">
        <v>61</v>
      </c>
      <c r="C20" s="9">
        <v>0.9</v>
      </c>
      <c r="D20" s="3"/>
      <c r="E20">
        <v>18</v>
      </c>
      <c r="F20">
        <f t="shared" si="39"/>
        <v>52.5</v>
      </c>
      <c r="G20" s="15">
        <f t="shared" si="0"/>
        <v>0</v>
      </c>
      <c r="H20" s="14">
        <f t="shared" si="40"/>
        <v>0</v>
      </c>
      <c r="I20" s="14">
        <f t="shared" si="9"/>
        <v>0.99996114232036193</v>
      </c>
      <c r="J20" s="14">
        <f t="shared" si="41"/>
        <v>0</v>
      </c>
      <c r="K20" s="14" t="str">
        <f t="shared" si="42"/>
        <v>Eliminated</v>
      </c>
      <c r="L20" s="14">
        <f t="shared" si="43"/>
        <v>0</v>
      </c>
      <c r="M20" s="14">
        <f t="shared" si="44"/>
        <v>3.8854057756165794E-5</v>
      </c>
      <c r="N20" s="3">
        <f t="shared" si="45"/>
        <v>0</v>
      </c>
      <c r="O20" s="3">
        <f t="shared" si="46"/>
        <v>0</v>
      </c>
      <c r="P20" s="38">
        <f t="shared" si="11"/>
        <v>0</v>
      </c>
      <c r="Q20" s="38">
        <f t="shared" si="47"/>
        <v>0</v>
      </c>
      <c r="R20" s="38">
        <f t="shared" si="48"/>
        <v>1710000</v>
      </c>
      <c r="S20" s="38">
        <f t="shared" si="13"/>
        <v>0</v>
      </c>
      <c r="T20" s="39">
        <f t="shared" si="14"/>
        <v>0</v>
      </c>
      <c r="U20" s="38">
        <f t="shared" si="5"/>
        <v>0</v>
      </c>
      <c r="V20" s="3">
        <f t="shared" si="6"/>
        <v>0</v>
      </c>
      <c r="W20" s="3">
        <f t="shared" si="7"/>
        <v>0</v>
      </c>
      <c r="X20" s="3">
        <f t="shared" si="49"/>
        <v>2214.6812921014503</v>
      </c>
      <c r="Y20" s="3">
        <f t="shared" si="50"/>
        <v>1107.3406460507251</v>
      </c>
      <c r="Z20" s="3">
        <f t="shared" si="51"/>
        <v>30781107.340646051</v>
      </c>
      <c r="AA20" s="3">
        <f t="shared" si="52"/>
        <v>239.15063667007911</v>
      </c>
      <c r="AB20" s="3">
        <f t="shared" si="53"/>
        <v>44.293625842029009</v>
      </c>
      <c r="AC20" s="3">
        <f t="shared" si="54"/>
        <v>8.858725168405801</v>
      </c>
    </row>
    <row r="21" spans="1:29" x14ac:dyDescent="0.55000000000000004">
      <c r="A21" s="34" t="s">
        <v>63</v>
      </c>
      <c r="C21" s="23">
        <v>0.8</v>
      </c>
      <c r="D21" s="3">
        <f>C21*D6</f>
        <v>45600000</v>
      </c>
      <c r="E21">
        <v>19</v>
      </c>
      <c r="F21">
        <f t="shared" si="39"/>
        <v>55.5</v>
      </c>
      <c r="G21" s="15">
        <f t="shared" si="0"/>
        <v>0</v>
      </c>
      <c r="H21" s="14">
        <f t="shared" si="40"/>
        <v>0</v>
      </c>
      <c r="I21" s="14">
        <f t="shared" si="9"/>
        <v>0.99996114232036193</v>
      </c>
      <c r="J21" s="14">
        <f t="shared" si="41"/>
        <v>0</v>
      </c>
      <c r="K21" s="14" t="str">
        <f t="shared" si="42"/>
        <v>Eliminated</v>
      </c>
      <c r="L21" s="14">
        <f t="shared" si="43"/>
        <v>0</v>
      </c>
      <c r="M21" s="14">
        <f t="shared" si="44"/>
        <v>3.8854057756165794E-5</v>
      </c>
      <c r="N21" s="3">
        <f t="shared" si="45"/>
        <v>0</v>
      </c>
      <c r="O21" s="3">
        <f t="shared" si="46"/>
        <v>0</v>
      </c>
      <c r="P21" s="38">
        <f t="shared" si="11"/>
        <v>0</v>
      </c>
      <c r="Q21" s="38">
        <f t="shared" si="47"/>
        <v>0</v>
      </c>
      <c r="R21" s="38">
        <f t="shared" si="48"/>
        <v>1710000</v>
      </c>
      <c r="S21" s="38">
        <f t="shared" si="13"/>
        <v>0</v>
      </c>
      <c r="T21" s="39">
        <f t="shared" si="14"/>
        <v>0</v>
      </c>
      <c r="U21" s="38">
        <f t="shared" si="5"/>
        <v>0</v>
      </c>
      <c r="V21" s="3">
        <f t="shared" si="6"/>
        <v>0</v>
      </c>
      <c r="W21" s="3">
        <f t="shared" si="7"/>
        <v>0</v>
      </c>
      <c r="X21" s="3">
        <f t="shared" si="49"/>
        <v>2214.6812921014503</v>
      </c>
      <c r="Y21" s="3">
        <f t="shared" si="50"/>
        <v>1107.3406460507251</v>
      </c>
      <c r="Z21" s="3">
        <f t="shared" si="51"/>
        <v>32491107.340646051</v>
      </c>
      <c r="AA21" s="3">
        <f t="shared" si="52"/>
        <v>239.15063667007911</v>
      </c>
      <c r="AB21" s="3">
        <f t="shared" si="53"/>
        <v>44.293625842029009</v>
      </c>
      <c r="AC21" s="3">
        <f t="shared" si="54"/>
        <v>8.858725168405801</v>
      </c>
    </row>
    <row r="22" spans="1:29" x14ac:dyDescent="0.55000000000000004">
      <c r="A22" s="35" t="s">
        <v>62</v>
      </c>
      <c r="C22" s="24">
        <v>0.8</v>
      </c>
      <c r="E22">
        <v>20</v>
      </c>
      <c r="F22">
        <f t="shared" si="39"/>
        <v>58.5</v>
      </c>
      <c r="G22" s="15">
        <f t="shared" si="0"/>
        <v>0</v>
      </c>
      <c r="H22" s="14">
        <f t="shared" si="40"/>
        <v>0</v>
      </c>
      <c r="I22" s="14">
        <f t="shared" si="9"/>
        <v>0.99996114232036193</v>
      </c>
      <c r="J22" s="14">
        <f t="shared" si="41"/>
        <v>0</v>
      </c>
      <c r="K22" s="14" t="str">
        <f t="shared" si="42"/>
        <v>Eliminated</v>
      </c>
      <c r="L22" s="14">
        <f t="shared" si="43"/>
        <v>0</v>
      </c>
      <c r="M22" s="14">
        <f t="shared" si="44"/>
        <v>3.8854057756165794E-5</v>
      </c>
      <c r="N22" s="3">
        <f t="shared" si="45"/>
        <v>0</v>
      </c>
      <c r="O22" s="3">
        <f t="shared" si="46"/>
        <v>0</v>
      </c>
      <c r="P22" s="38">
        <f t="shared" si="11"/>
        <v>0</v>
      </c>
      <c r="Q22" s="38">
        <f t="shared" si="47"/>
        <v>0</v>
      </c>
      <c r="R22" s="38">
        <f t="shared" si="48"/>
        <v>1710000</v>
      </c>
      <c r="S22" s="38">
        <f t="shared" si="13"/>
        <v>0</v>
      </c>
      <c r="T22" s="39">
        <f t="shared" si="14"/>
        <v>0</v>
      </c>
      <c r="U22" s="38">
        <f t="shared" si="5"/>
        <v>0</v>
      </c>
      <c r="V22" s="3">
        <f t="shared" si="6"/>
        <v>0</v>
      </c>
      <c r="W22" s="3">
        <f t="shared" si="7"/>
        <v>0</v>
      </c>
      <c r="X22" s="3">
        <f t="shared" si="49"/>
        <v>2214.6812921014503</v>
      </c>
      <c r="Y22" s="3">
        <f t="shared" si="50"/>
        <v>1107.3406460507251</v>
      </c>
      <c r="Z22" s="3">
        <f t="shared" si="51"/>
        <v>34201107.340646051</v>
      </c>
      <c r="AA22" s="3">
        <f t="shared" si="52"/>
        <v>239.15063667007911</v>
      </c>
      <c r="AB22" s="3">
        <f t="shared" si="53"/>
        <v>44.293625842029009</v>
      </c>
      <c r="AC22" s="3">
        <f t="shared" si="54"/>
        <v>8.858725168405801</v>
      </c>
    </row>
    <row r="23" spans="1:29" x14ac:dyDescent="0.55000000000000004">
      <c r="A23" s="33" t="s">
        <v>31</v>
      </c>
      <c r="C23">
        <f>C3*(1-(C21*C22))^2</f>
        <v>0.51839999999999964</v>
      </c>
      <c r="E23">
        <v>21</v>
      </c>
      <c r="F23">
        <f t="shared" si="39"/>
        <v>61.5</v>
      </c>
      <c r="G23" s="15">
        <f t="shared" si="0"/>
        <v>0</v>
      </c>
      <c r="H23" s="14">
        <f t="shared" si="40"/>
        <v>0</v>
      </c>
      <c r="I23" s="14">
        <f t="shared" si="9"/>
        <v>0.99996114232036193</v>
      </c>
      <c r="J23" s="14">
        <f t="shared" si="41"/>
        <v>0</v>
      </c>
      <c r="K23" s="14" t="str">
        <f t="shared" si="42"/>
        <v>Eliminated</v>
      </c>
      <c r="L23" s="14">
        <f t="shared" si="43"/>
        <v>0</v>
      </c>
      <c r="M23" s="14">
        <f t="shared" si="44"/>
        <v>3.8854057756165794E-5</v>
      </c>
      <c r="N23" s="3">
        <f t="shared" si="45"/>
        <v>0</v>
      </c>
      <c r="O23" s="3">
        <f t="shared" si="46"/>
        <v>0</v>
      </c>
      <c r="P23" s="38">
        <f t="shared" si="11"/>
        <v>0</v>
      </c>
      <c r="Q23" s="38">
        <f t="shared" si="47"/>
        <v>0</v>
      </c>
      <c r="R23" s="38">
        <f t="shared" si="48"/>
        <v>1710000</v>
      </c>
      <c r="S23" s="38">
        <f t="shared" si="13"/>
        <v>0</v>
      </c>
      <c r="T23" s="39">
        <f t="shared" si="14"/>
        <v>0</v>
      </c>
      <c r="U23" s="38">
        <f t="shared" si="5"/>
        <v>0</v>
      </c>
      <c r="V23" s="3">
        <f t="shared" si="6"/>
        <v>0</v>
      </c>
      <c r="W23" s="3">
        <f t="shared" si="7"/>
        <v>0</v>
      </c>
      <c r="X23" s="3">
        <f t="shared" ref="X23:X36" si="55">N23+X22</f>
        <v>2214.6812921014503</v>
      </c>
      <c r="Y23" s="3">
        <f t="shared" ref="Y23:Y36" si="56">O23+Y22</f>
        <v>1107.3406460507251</v>
      </c>
      <c r="Z23" s="3">
        <f t="shared" si="51"/>
        <v>35911107.340646051</v>
      </c>
      <c r="AA23" s="3">
        <f t="shared" si="52"/>
        <v>239.15063667007911</v>
      </c>
      <c r="AB23" s="3">
        <f t="shared" si="53"/>
        <v>44.293625842029009</v>
      </c>
      <c r="AC23" s="3">
        <f t="shared" si="54"/>
        <v>8.858725168405801</v>
      </c>
    </row>
    <row r="24" spans="1:29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39"/>
        <v>64.5</v>
      </c>
      <c r="G24" s="15">
        <f t="shared" si="0"/>
        <v>0</v>
      </c>
      <c r="H24" s="14">
        <f t="shared" si="40"/>
        <v>0</v>
      </c>
      <c r="I24" s="14">
        <f t="shared" si="9"/>
        <v>0.99996114232036193</v>
      </c>
      <c r="J24" s="14">
        <f t="shared" si="41"/>
        <v>0</v>
      </c>
      <c r="K24" s="14" t="str">
        <f t="shared" si="42"/>
        <v>Eliminated</v>
      </c>
      <c r="L24" s="14">
        <f t="shared" si="43"/>
        <v>0</v>
      </c>
      <c r="M24" s="14">
        <f t="shared" si="44"/>
        <v>3.8854057756165794E-5</v>
      </c>
      <c r="N24" s="3">
        <f t="shared" si="45"/>
        <v>0</v>
      </c>
      <c r="O24" s="3">
        <f t="shared" si="46"/>
        <v>0</v>
      </c>
      <c r="P24" s="38">
        <f t="shared" si="11"/>
        <v>0</v>
      </c>
      <c r="Q24" s="38">
        <f t="shared" si="47"/>
        <v>0</v>
      </c>
      <c r="R24" s="38">
        <f t="shared" si="48"/>
        <v>1710000</v>
      </c>
      <c r="S24" s="38">
        <f t="shared" si="13"/>
        <v>0</v>
      </c>
      <c r="T24" s="39">
        <f t="shared" si="14"/>
        <v>0</v>
      </c>
      <c r="U24" s="38">
        <f t="shared" si="5"/>
        <v>0</v>
      </c>
      <c r="V24" s="3">
        <f t="shared" si="6"/>
        <v>0</v>
      </c>
      <c r="W24" s="3">
        <f t="shared" si="7"/>
        <v>0</v>
      </c>
      <c r="X24" s="3">
        <f t="shared" si="55"/>
        <v>2214.6812921014503</v>
      </c>
      <c r="Y24" s="3">
        <f t="shared" si="56"/>
        <v>1107.3406460507251</v>
      </c>
      <c r="Z24" s="3">
        <f t="shared" si="51"/>
        <v>37621107.340646051</v>
      </c>
      <c r="AA24" s="3">
        <f t="shared" si="52"/>
        <v>239.15063667007911</v>
      </c>
      <c r="AB24" s="3">
        <f t="shared" si="53"/>
        <v>44.293625842029009</v>
      </c>
      <c r="AC24" s="3">
        <f t="shared" si="54"/>
        <v>8.858725168405801</v>
      </c>
    </row>
    <row r="25" spans="1:29" x14ac:dyDescent="0.55000000000000004">
      <c r="A25" s="33" t="s">
        <v>48</v>
      </c>
      <c r="C25" s="26">
        <f>C23^(1/C4)-1</f>
        <v>-0.19668045990139671</v>
      </c>
      <c r="E25">
        <v>23</v>
      </c>
      <c r="F25">
        <f t="shared" si="39"/>
        <v>67.5</v>
      </c>
      <c r="G25" s="15">
        <f t="shared" si="0"/>
        <v>0</v>
      </c>
      <c r="H25" s="14">
        <f t="shared" si="40"/>
        <v>0</v>
      </c>
      <c r="I25" s="14">
        <f t="shared" si="9"/>
        <v>0.99996114232036193</v>
      </c>
      <c r="J25" s="14">
        <f t="shared" si="41"/>
        <v>0</v>
      </c>
      <c r="K25" s="14" t="str">
        <f t="shared" si="42"/>
        <v>Eliminated</v>
      </c>
      <c r="L25" s="14">
        <f t="shared" si="43"/>
        <v>0</v>
      </c>
      <c r="M25" s="14">
        <f t="shared" si="44"/>
        <v>3.8854057756165794E-5</v>
      </c>
      <c r="N25" s="3">
        <f t="shared" si="45"/>
        <v>0</v>
      </c>
      <c r="O25" s="3">
        <f t="shared" si="46"/>
        <v>0</v>
      </c>
      <c r="P25" s="38">
        <f t="shared" si="11"/>
        <v>0</v>
      </c>
      <c r="Q25" s="38">
        <f t="shared" si="47"/>
        <v>0</v>
      </c>
      <c r="R25" s="38">
        <f t="shared" si="48"/>
        <v>1710000</v>
      </c>
      <c r="S25" s="38">
        <f t="shared" si="13"/>
        <v>0</v>
      </c>
      <c r="T25" s="39">
        <f t="shared" si="14"/>
        <v>0</v>
      </c>
      <c r="U25" s="38">
        <f t="shared" si="5"/>
        <v>0</v>
      </c>
      <c r="V25" s="3">
        <f t="shared" si="6"/>
        <v>0</v>
      </c>
      <c r="W25" s="3">
        <f t="shared" si="7"/>
        <v>0</v>
      </c>
      <c r="X25" s="3">
        <f t="shared" si="55"/>
        <v>2214.6812921014503</v>
      </c>
      <c r="Y25" s="3">
        <f t="shared" si="56"/>
        <v>1107.3406460507251</v>
      </c>
      <c r="Z25" s="3">
        <f t="shared" si="51"/>
        <v>39331107.340646051</v>
      </c>
      <c r="AA25" s="3">
        <f t="shared" si="52"/>
        <v>239.15063667007911</v>
      </c>
      <c r="AB25" s="3">
        <f t="shared" si="53"/>
        <v>44.293625842029009</v>
      </c>
      <c r="AC25" s="3">
        <f t="shared" si="54"/>
        <v>8.858725168405801</v>
      </c>
    </row>
    <row r="26" spans="1:29" x14ac:dyDescent="0.55000000000000004">
      <c r="A26" s="33"/>
      <c r="E26">
        <v>24</v>
      </c>
      <c r="F26">
        <f t="shared" si="39"/>
        <v>70.5</v>
      </c>
      <c r="G26" s="15">
        <f t="shared" si="0"/>
        <v>0</v>
      </c>
      <c r="H26" s="14">
        <f t="shared" si="40"/>
        <v>0</v>
      </c>
      <c r="I26" s="14">
        <f t="shared" si="9"/>
        <v>0.99996114232036193</v>
      </c>
      <c r="J26" s="14">
        <f t="shared" si="41"/>
        <v>0</v>
      </c>
      <c r="K26" s="14" t="str">
        <f t="shared" si="42"/>
        <v>Eliminated</v>
      </c>
      <c r="L26" s="14">
        <f t="shared" si="43"/>
        <v>0</v>
      </c>
      <c r="M26" s="14">
        <f t="shared" si="44"/>
        <v>3.8854057756165794E-5</v>
      </c>
      <c r="N26" s="3">
        <f t="shared" si="45"/>
        <v>0</v>
      </c>
      <c r="O26" s="3">
        <f t="shared" si="46"/>
        <v>0</v>
      </c>
      <c r="P26" s="38">
        <f t="shared" si="11"/>
        <v>0</v>
      </c>
      <c r="Q26" s="38">
        <f t="shared" si="47"/>
        <v>0</v>
      </c>
      <c r="R26" s="38">
        <f t="shared" si="48"/>
        <v>1710000</v>
      </c>
      <c r="S26" s="38">
        <f t="shared" si="13"/>
        <v>0</v>
      </c>
      <c r="T26" s="39">
        <f t="shared" si="14"/>
        <v>0</v>
      </c>
      <c r="U26" s="38">
        <f t="shared" si="5"/>
        <v>0</v>
      </c>
      <c r="V26" s="3">
        <f t="shared" si="6"/>
        <v>0</v>
      </c>
      <c r="W26" s="3">
        <f t="shared" si="7"/>
        <v>0</v>
      </c>
      <c r="X26" s="3">
        <f t="shared" si="55"/>
        <v>2214.6812921014503</v>
      </c>
      <c r="Y26" s="3">
        <f t="shared" si="56"/>
        <v>1107.3406460507251</v>
      </c>
      <c r="Z26" s="3">
        <f t="shared" si="51"/>
        <v>41041107.340646051</v>
      </c>
      <c r="AA26" s="3">
        <f t="shared" si="52"/>
        <v>239.15063667007911</v>
      </c>
      <c r="AB26" s="3">
        <f t="shared" si="53"/>
        <v>44.293625842029009</v>
      </c>
      <c r="AC26" s="3">
        <f t="shared" si="54"/>
        <v>8.858725168405801</v>
      </c>
    </row>
    <row r="27" spans="1:29" x14ac:dyDescent="0.55000000000000004">
      <c r="A27" s="33"/>
      <c r="E27">
        <v>25</v>
      </c>
      <c r="F27">
        <f t="shared" si="39"/>
        <v>73.5</v>
      </c>
      <c r="G27" s="15">
        <f t="shared" si="0"/>
        <v>0</v>
      </c>
      <c r="H27" s="14">
        <f t="shared" si="40"/>
        <v>0</v>
      </c>
      <c r="I27" s="14">
        <f t="shared" si="9"/>
        <v>0.99996114232036193</v>
      </c>
      <c r="J27" s="14">
        <f t="shared" si="41"/>
        <v>0</v>
      </c>
      <c r="K27" s="14" t="str">
        <f t="shared" si="42"/>
        <v>Eliminated</v>
      </c>
      <c r="L27" s="14">
        <f t="shared" si="43"/>
        <v>0</v>
      </c>
      <c r="M27" s="14">
        <f t="shared" si="44"/>
        <v>3.8854057756165794E-5</v>
      </c>
      <c r="N27" s="3">
        <f t="shared" si="45"/>
        <v>0</v>
      </c>
      <c r="O27" s="3">
        <f t="shared" si="46"/>
        <v>0</v>
      </c>
      <c r="P27" s="38">
        <f t="shared" si="11"/>
        <v>0</v>
      </c>
      <c r="Q27" s="38">
        <f t="shared" si="47"/>
        <v>0</v>
      </c>
      <c r="R27" s="38">
        <f t="shared" si="48"/>
        <v>1710000</v>
      </c>
      <c r="S27" s="38">
        <f t="shared" si="13"/>
        <v>0</v>
      </c>
      <c r="T27" s="39">
        <f t="shared" si="14"/>
        <v>0</v>
      </c>
      <c r="U27" s="38">
        <f t="shared" si="5"/>
        <v>0</v>
      </c>
      <c r="V27" s="3">
        <f t="shared" si="6"/>
        <v>0</v>
      </c>
      <c r="W27" s="3">
        <f t="shared" si="7"/>
        <v>0</v>
      </c>
      <c r="X27" s="3">
        <f t="shared" si="55"/>
        <v>2214.6812921014503</v>
      </c>
      <c r="Y27" s="3">
        <f t="shared" si="56"/>
        <v>1107.3406460507251</v>
      </c>
      <c r="Z27" s="3">
        <f t="shared" si="51"/>
        <v>42751107.340646051</v>
      </c>
      <c r="AA27" s="3">
        <f t="shared" si="52"/>
        <v>239.15063667007911</v>
      </c>
      <c r="AB27" s="3">
        <f t="shared" si="53"/>
        <v>44.293625842029009</v>
      </c>
      <c r="AC27" s="3">
        <f t="shared" si="54"/>
        <v>8.858725168405801</v>
      </c>
    </row>
    <row r="28" spans="1:29" x14ac:dyDescent="0.55000000000000004">
      <c r="A28" s="33"/>
      <c r="E28">
        <v>26</v>
      </c>
      <c r="F28">
        <f t="shared" si="39"/>
        <v>76.5</v>
      </c>
      <c r="G28" s="15">
        <f t="shared" si="0"/>
        <v>0</v>
      </c>
      <c r="H28" s="14">
        <f t="shared" si="40"/>
        <v>0</v>
      </c>
      <c r="I28" s="14">
        <f t="shared" si="9"/>
        <v>0.99996114232036193</v>
      </c>
      <c r="J28" s="14">
        <f t="shared" si="41"/>
        <v>0</v>
      </c>
      <c r="K28" s="14" t="str">
        <f t="shared" si="42"/>
        <v>Eliminated</v>
      </c>
      <c r="L28" s="14">
        <f t="shared" si="43"/>
        <v>0</v>
      </c>
      <c r="M28" s="14">
        <f t="shared" si="44"/>
        <v>3.8854057756165794E-5</v>
      </c>
      <c r="N28" s="3">
        <f t="shared" si="45"/>
        <v>0</v>
      </c>
      <c r="O28" s="3">
        <f t="shared" si="46"/>
        <v>0</v>
      </c>
      <c r="P28" s="38">
        <f t="shared" si="11"/>
        <v>0</v>
      </c>
      <c r="Q28" s="38">
        <f t="shared" si="47"/>
        <v>0</v>
      </c>
      <c r="R28" s="38">
        <f t="shared" si="48"/>
        <v>1710000</v>
      </c>
      <c r="S28" s="38">
        <f t="shared" si="13"/>
        <v>0</v>
      </c>
      <c r="T28" s="39">
        <f t="shared" si="14"/>
        <v>0</v>
      </c>
      <c r="U28" s="38">
        <f t="shared" si="5"/>
        <v>0</v>
      </c>
      <c r="V28" s="3">
        <f t="shared" si="6"/>
        <v>0</v>
      </c>
      <c r="W28" s="3">
        <f t="shared" si="7"/>
        <v>0</v>
      </c>
      <c r="X28" s="3">
        <f t="shared" si="55"/>
        <v>2214.6812921014503</v>
      </c>
      <c r="Y28" s="3">
        <f t="shared" si="56"/>
        <v>1107.3406460507251</v>
      </c>
      <c r="Z28" s="3">
        <f t="shared" si="51"/>
        <v>44461107.340646051</v>
      </c>
      <c r="AA28" s="3">
        <f t="shared" si="52"/>
        <v>239.15063667007911</v>
      </c>
      <c r="AB28" s="3">
        <f t="shared" si="53"/>
        <v>44.293625842029009</v>
      </c>
      <c r="AC28" s="3">
        <f t="shared" si="54"/>
        <v>8.858725168405801</v>
      </c>
    </row>
    <row r="29" spans="1:29" x14ac:dyDescent="0.55000000000000004">
      <c r="A29" s="33"/>
      <c r="E29">
        <v>27</v>
      </c>
      <c r="F29">
        <f t="shared" si="39"/>
        <v>79.5</v>
      </c>
      <c r="G29" s="15">
        <f t="shared" si="0"/>
        <v>0</v>
      </c>
      <c r="H29" s="14">
        <f t="shared" si="40"/>
        <v>0</v>
      </c>
      <c r="I29" s="14">
        <f t="shared" si="9"/>
        <v>0.99996114232036193</v>
      </c>
      <c r="J29" s="14">
        <f t="shared" si="41"/>
        <v>0</v>
      </c>
      <c r="K29" s="14" t="str">
        <f t="shared" si="42"/>
        <v>Eliminated</v>
      </c>
      <c r="L29" s="14">
        <f t="shared" si="43"/>
        <v>0</v>
      </c>
      <c r="M29" s="14">
        <f t="shared" si="44"/>
        <v>3.8854057756165794E-5</v>
      </c>
      <c r="N29" s="3">
        <f t="shared" si="45"/>
        <v>0</v>
      </c>
      <c r="O29" s="3">
        <f t="shared" si="46"/>
        <v>0</v>
      </c>
      <c r="P29" s="38">
        <f t="shared" si="11"/>
        <v>0</v>
      </c>
      <c r="Q29" s="38">
        <f t="shared" si="47"/>
        <v>0</v>
      </c>
      <c r="R29" s="38">
        <f t="shared" si="48"/>
        <v>1710000</v>
      </c>
      <c r="S29" s="38">
        <f t="shared" si="13"/>
        <v>0</v>
      </c>
      <c r="T29" s="39">
        <f t="shared" si="14"/>
        <v>0</v>
      </c>
      <c r="U29" s="38">
        <f t="shared" si="5"/>
        <v>0</v>
      </c>
      <c r="V29" s="3">
        <f t="shared" si="6"/>
        <v>0</v>
      </c>
      <c r="W29" s="3">
        <f t="shared" si="7"/>
        <v>0</v>
      </c>
      <c r="X29" s="3">
        <f t="shared" si="55"/>
        <v>2214.6812921014503</v>
      </c>
      <c r="Y29" s="3">
        <f t="shared" si="56"/>
        <v>1107.3406460507251</v>
      </c>
      <c r="Z29" s="3">
        <f t="shared" si="51"/>
        <v>46171107.340646051</v>
      </c>
      <c r="AA29" s="3">
        <f t="shared" si="52"/>
        <v>239.15063667007911</v>
      </c>
      <c r="AB29" s="3">
        <f t="shared" si="53"/>
        <v>44.293625842029009</v>
      </c>
      <c r="AC29" s="3">
        <f t="shared" si="54"/>
        <v>8.858725168405801</v>
      </c>
    </row>
    <row r="30" spans="1:29" x14ac:dyDescent="0.55000000000000004">
      <c r="A30" s="33"/>
      <c r="E30">
        <v>28</v>
      </c>
      <c r="F30">
        <f t="shared" si="39"/>
        <v>82.5</v>
      </c>
      <c r="G30" s="15">
        <f t="shared" si="0"/>
        <v>0</v>
      </c>
      <c r="H30" s="14">
        <f t="shared" si="40"/>
        <v>0</v>
      </c>
      <c r="I30" s="14">
        <f t="shared" si="9"/>
        <v>0.99996114232036193</v>
      </c>
      <c r="J30" s="14">
        <f t="shared" si="41"/>
        <v>0</v>
      </c>
      <c r="K30" s="14" t="str">
        <f t="shared" si="42"/>
        <v>Eliminated</v>
      </c>
      <c r="L30" s="14">
        <f t="shared" si="43"/>
        <v>0</v>
      </c>
      <c r="M30" s="14">
        <f t="shared" si="44"/>
        <v>3.8854057756165794E-5</v>
      </c>
      <c r="N30" s="3">
        <f t="shared" si="45"/>
        <v>0</v>
      </c>
      <c r="O30" s="3">
        <f t="shared" si="46"/>
        <v>0</v>
      </c>
      <c r="P30" s="38">
        <f t="shared" si="11"/>
        <v>0</v>
      </c>
      <c r="Q30" s="38">
        <f t="shared" si="47"/>
        <v>0</v>
      </c>
      <c r="R30" s="38">
        <f t="shared" si="48"/>
        <v>1710000</v>
      </c>
      <c r="S30" s="38">
        <f t="shared" si="13"/>
        <v>0</v>
      </c>
      <c r="T30" s="39">
        <f t="shared" si="14"/>
        <v>0</v>
      </c>
      <c r="U30" s="38">
        <f t="shared" si="5"/>
        <v>0</v>
      </c>
      <c r="V30" s="3">
        <f t="shared" si="6"/>
        <v>0</v>
      </c>
      <c r="W30" s="3">
        <f t="shared" si="7"/>
        <v>0</v>
      </c>
      <c r="X30" s="3">
        <f t="shared" si="55"/>
        <v>2214.6812921014503</v>
      </c>
      <c r="Y30" s="3">
        <f t="shared" si="56"/>
        <v>1107.3406460507251</v>
      </c>
      <c r="Z30" s="3">
        <f t="shared" si="51"/>
        <v>47881107.340646051</v>
      </c>
      <c r="AA30" s="3">
        <f t="shared" si="52"/>
        <v>239.15063667007911</v>
      </c>
      <c r="AB30" s="3">
        <f t="shared" si="53"/>
        <v>44.293625842029009</v>
      </c>
      <c r="AC30" s="3">
        <f t="shared" si="54"/>
        <v>8.858725168405801</v>
      </c>
    </row>
    <row r="31" spans="1:29" x14ac:dyDescent="0.55000000000000004">
      <c r="A31" s="33"/>
      <c r="E31">
        <v>29</v>
      </c>
      <c r="F31">
        <f t="shared" si="39"/>
        <v>85.5</v>
      </c>
      <c r="G31" s="15">
        <f t="shared" si="0"/>
        <v>0</v>
      </c>
      <c r="H31" s="14">
        <f t="shared" si="40"/>
        <v>0</v>
      </c>
      <c r="I31" s="14">
        <f t="shared" si="9"/>
        <v>0.99996114232036193</v>
      </c>
      <c r="J31" s="14">
        <f t="shared" si="41"/>
        <v>0</v>
      </c>
      <c r="K31" s="14" t="str">
        <f t="shared" si="42"/>
        <v>Eliminated</v>
      </c>
      <c r="L31" s="14">
        <f t="shared" si="43"/>
        <v>0</v>
      </c>
      <c r="M31" s="14">
        <f t="shared" si="44"/>
        <v>3.8854057756165794E-5</v>
      </c>
      <c r="N31" s="3">
        <f t="shared" si="45"/>
        <v>0</v>
      </c>
      <c r="O31" s="3">
        <f t="shared" si="46"/>
        <v>0</v>
      </c>
      <c r="P31" s="38">
        <f t="shared" si="11"/>
        <v>0</v>
      </c>
      <c r="Q31" s="38">
        <f t="shared" si="47"/>
        <v>0</v>
      </c>
      <c r="R31" s="38">
        <f t="shared" si="48"/>
        <v>1710000</v>
      </c>
      <c r="S31" s="38">
        <f t="shared" si="13"/>
        <v>0</v>
      </c>
      <c r="T31" s="39">
        <f t="shared" si="14"/>
        <v>0</v>
      </c>
      <c r="U31" s="38">
        <f t="shared" si="5"/>
        <v>0</v>
      </c>
      <c r="V31" s="3">
        <f t="shared" si="6"/>
        <v>0</v>
      </c>
      <c r="W31" s="3">
        <f t="shared" si="7"/>
        <v>0</v>
      </c>
      <c r="X31" s="3">
        <f t="shared" si="55"/>
        <v>2214.6812921014503</v>
      </c>
      <c r="Y31" s="3">
        <f t="shared" si="56"/>
        <v>1107.3406460507251</v>
      </c>
      <c r="Z31" s="3">
        <f t="shared" si="51"/>
        <v>49591107.340646051</v>
      </c>
      <c r="AA31" s="3">
        <f t="shared" si="52"/>
        <v>239.15063667007911</v>
      </c>
      <c r="AB31" s="3">
        <f t="shared" si="53"/>
        <v>44.293625842029009</v>
      </c>
      <c r="AC31" s="3">
        <f t="shared" si="54"/>
        <v>8.858725168405801</v>
      </c>
    </row>
    <row r="32" spans="1:29" x14ac:dyDescent="0.55000000000000004">
      <c r="A32" s="33"/>
      <c r="E32">
        <v>30</v>
      </c>
      <c r="F32">
        <f t="shared" si="39"/>
        <v>88.5</v>
      </c>
      <c r="G32" s="15">
        <f t="shared" si="0"/>
        <v>0</v>
      </c>
      <c r="H32" s="14">
        <f t="shared" si="40"/>
        <v>0</v>
      </c>
      <c r="I32" s="14">
        <f t="shared" si="9"/>
        <v>0.99996114232036193</v>
      </c>
      <c r="J32" s="14">
        <f t="shared" si="41"/>
        <v>0</v>
      </c>
      <c r="K32" s="14" t="str">
        <f t="shared" si="42"/>
        <v>Eliminated</v>
      </c>
      <c r="L32" s="14">
        <f t="shared" si="43"/>
        <v>0</v>
      </c>
      <c r="M32" s="14">
        <f t="shared" si="44"/>
        <v>3.8854057756165794E-5</v>
      </c>
      <c r="N32" s="3">
        <f t="shared" si="45"/>
        <v>0</v>
      </c>
      <c r="O32" s="3">
        <f t="shared" si="46"/>
        <v>0</v>
      </c>
      <c r="P32" s="38">
        <f t="shared" si="11"/>
        <v>0</v>
      </c>
      <c r="Q32" s="38">
        <f t="shared" si="47"/>
        <v>0</v>
      </c>
      <c r="R32" s="38">
        <f t="shared" si="48"/>
        <v>1710000</v>
      </c>
      <c r="S32" s="38">
        <f t="shared" si="13"/>
        <v>0</v>
      </c>
      <c r="T32" s="39">
        <f t="shared" si="14"/>
        <v>0</v>
      </c>
      <c r="U32" s="38">
        <f t="shared" si="5"/>
        <v>0</v>
      </c>
      <c r="V32" s="3">
        <f t="shared" si="6"/>
        <v>0</v>
      </c>
      <c r="W32" s="3">
        <f t="shared" si="7"/>
        <v>0</v>
      </c>
      <c r="X32" s="3">
        <f t="shared" si="55"/>
        <v>2214.6812921014503</v>
      </c>
      <c r="Y32" s="3">
        <f t="shared" si="56"/>
        <v>1107.3406460507251</v>
      </c>
      <c r="Z32" s="3">
        <f t="shared" si="51"/>
        <v>51301107.340646051</v>
      </c>
      <c r="AA32" s="3">
        <f t="shared" si="52"/>
        <v>239.15063667007911</v>
      </c>
      <c r="AB32" s="3">
        <f t="shared" si="53"/>
        <v>44.293625842029009</v>
      </c>
      <c r="AC32" s="3">
        <f t="shared" si="54"/>
        <v>8.858725168405801</v>
      </c>
    </row>
    <row r="33" spans="1:29" x14ac:dyDescent="0.55000000000000004">
      <c r="A33" s="33"/>
      <c r="E33">
        <v>31</v>
      </c>
      <c r="F33">
        <f t="shared" si="39"/>
        <v>91.5</v>
      </c>
      <c r="G33" s="15">
        <f t="shared" si="0"/>
        <v>0</v>
      </c>
      <c r="H33" s="14">
        <f t="shared" si="40"/>
        <v>0</v>
      </c>
      <c r="I33" s="14">
        <f t="shared" si="9"/>
        <v>0.99996114232036193</v>
      </c>
      <c r="J33" s="14">
        <f t="shared" si="41"/>
        <v>0</v>
      </c>
      <c r="K33" s="14" t="str">
        <f t="shared" si="42"/>
        <v>Eliminated</v>
      </c>
      <c r="L33" s="14">
        <f t="shared" si="43"/>
        <v>0</v>
      </c>
      <c r="M33" s="14">
        <f t="shared" si="44"/>
        <v>3.8854057756165794E-5</v>
      </c>
      <c r="N33" s="3">
        <f t="shared" si="45"/>
        <v>0</v>
      </c>
      <c r="O33" s="3">
        <f t="shared" si="46"/>
        <v>0</v>
      </c>
      <c r="P33" s="38">
        <f t="shared" si="11"/>
        <v>0</v>
      </c>
      <c r="Q33" s="38">
        <f t="shared" si="47"/>
        <v>0</v>
      </c>
      <c r="R33" s="38">
        <f t="shared" si="48"/>
        <v>1710000</v>
      </c>
      <c r="S33" s="38">
        <f t="shared" si="13"/>
        <v>0</v>
      </c>
      <c r="T33" s="39">
        <f t="shared" si="14"/>
        <v>0</v>
      </c>
      <c r="U33" s="38">
        <f t="shared" si="5"/>
        <v>0</v>
      </c>
      <c r="V33" s="3">
        <f t="shared" si="6"/>
        <v>0</v>
      </c>
      <c r="W33" s="3">
        <f t="shared" si="7"/>
        <v>0</v>
      </c>
      <c r="X33" s="3">
        <f t="shared" si="55"/>
        <v>2214.6812921014503</v>
      </c>
      <c r="Y33" s="3">
        <f t="shared" si="56"/>
        <v>1107.3406460507251</v>
      </c>
      <c r="Z33" s="3">
        <f t="shared" si="51"/>
        <v>53011107.340646051</v>
      </c>
      <c r="AA33" s="3">
        <f t="shared" si="52"/>
        <v>239.15063667007911</v>
      </c>
      <c r="AB33" s="3">
        <f t="shared" si="53"/>
        <v>44.293625842029009</v>
      </c>
      <c r="AC33" s="3">
        <f t="shared" si="54"/>
        <v>8.858725168405801</v>
      </c>
    </row>
    <row r="34" spans="1:29" x14ac:dyDescent="0.55000000000000004">
      <c r="A34" s="33"/>
      <c r="E34">
        <v>32</v>
      </c>
      <c r="F34">
        <f t="shared" si="39"/>
        <v>94.5</v>
      </c>
      <c r="G34" s="15">
        <f t="shared" si="0"/>
        <v>0</v>
      </c>
      <c r="H34" s="14">
        <f t="shared" si="40"/>
        <v>0</v>
      </c>
      <c r="I34" s="14">
        <f t="shared" si="9"/>
        <v>0.99996114232036193</v>
      </c>
      <c r="J34" s="14">
        <f t="shared" si="41"/>
        <v>0</v>
      </c>
      <c r="K34" s="14" t="str">
        <f t="shared" si="42"/>
        <v>Eliminated</v>
      </c>
      <c r="L34" s="14">
        <f t="shared" si="43"/>
        <v>0</v>
      </c>
      <c r="M34" s="14">
        <f t="shared" si="44"/>
        <v>3.8854057756165794E-5</v>
      </c>
      <c r="N34" s="3">
        <f t="shared" si="45"/>
        <v>0</v>
      </c>
      <c r="O34" s="3">
        <f t="shared" si="46"/>
        <v>0</v>
      </c>
      <c r="P34" s="38">
        <f t="shared" si="11"/>
        <v>0</v>
      </c>
      <c r="Q34" s="38">
        <f t="shared" si="47"/>
        <v>0</v>
      </c>
      <c r="R34" s="38">
        <f t="shared" si="48"/>
        <v>1710000</v>
      </c>
      <c r="S34" s="38">
        <f t="shared" si="13"/>
        <v>0</v>
      </c>
      <c r="T34" s="39">
        <f t="shared" si="14"/>
        <v>0</v>
      </c>
      <c r="U34" s="38">
        <f t="shared" si="5"/>
        <v>0</v>
      </c>
      <c r="V34" s="3">
        <f t="shared" si="6"/>
        <v>0</v>
      </c>
      <c r="W34" s="3">
        <f t="shared" si="7"/>
        <v>0</v>
      </c>
      <c r="X34" s="3">
        <f t="shared" si="55"/>
        <v>2214.6812921014503</v>
      </c>
      <c r="Y34" s="3">
        <f t="shared" si="56"/>
        <v>1107.3406460507251</v>
      </c>
      <c r="Z34" s="3">
        <f t="shared" si="51"/>
        <v>54721107.340646051</v>
      </c>
      <c r="AA34" s="3">
        <f t="shared" si="52"/>
        <v>239.15063667007911</v>
      </c>
      <c r="AB34" s="3">
        <f t="shared" si="53"/>
        <v>44.293625842029009</v>
      </c>
      <c r="AC34" s="3">
        <f t="shared" si="54"/>
        <v>8.858725168405801</v>
      </c>
    </row>
    <row r="35" spans="1:29" x14ac:dyDescent="0.55000000000000004">
      <c r="A35" s="33"/>
      <c r="E35">
        <v>33</v>
      </c>
      <c r="F35">
        <f t="shared" si="39"/>
        <v>97.5</v>
      </c>
      <c r="G35" s="15">
        <f t="shared" ref="G35:G52" si="57">IF(F35&lt;$C$10,IF(F35&lt;$C$9,$C$8*$C$4*$C$3,$C$8*$C$4*$C$3*(1-$C$19)),IF(F35&lt;$C$9,$C$8*$C$4*$C$23,$C$8*$C$4*$C$23*(1-$C$19)))</f>
        <v>0</v>
      </c>
      <c r="H35" s="14">
        <f t="shared" si="40"/>
        <v>0</v>
      </c>
      <c r="I35" s="14">
        <f t="shared" si="9"/>
        <v>0.99996114232036193</v>
      </c>
      <c r="J35" s="14">
        <f t="shared" si="41"/>
        <v>0</v>
      </c>
      <c r="K35" s="14" t="str">
        <f t="shared" si="42"/>
        <v>Eliminated</v>
      </c>
      <c r="L35" s="14">
        <f t="shared" si="43"/>
        <v>0</v>
      </c>
      <c r="M35" s="14">
        <f t="shared" si="44"/>
        <v>3.8854057756165794E-5</v>
      </c>
      <c r="N35" s="3">
        <f t="shared" si="45"/>
        <v>0</v>
      </c>
      <c r="O35" s="3">
        <f t="shared" si="46"/>
        <v>0</v>
      </c>
      <c r="P35" s="38">
        <f t="shared" si="11"/>
        <v>0</v>
      </c>
      <c r="Q35" s="38">
        <f t="shared" si="47"/>
        <v>0</v>
      </c>
      <c r="R35" s="38">
        <f t="shared" si="48"/>
        <v>1710000</v>
      </c>
      <c r="S35" s="38">
        <f t="shared" si="13"/>
        <v>0</v>
      </c>
      <c r="T35" s="39">
        <f t="shared" si="14"/>
        <v>0</v>
      </c>
      <c r="U35" s="38">
        <f t="shared" ref="U35:U52" si="58">O35*$C$14</f>
        <v>0</v>
      </c>
      <c r="V35" s="3">
        <f t="shared" ref="V35:V52" si="59">IF(U35&gt;($C$6*1000000*$C$15),U35-($C$6*1000000*$C$15),0)</f>
        <v>0</v>
      </c>
      <c r="W35" s="3">
        <f t="shared" ref="W35:W52" si="60">((U35-V35)*$C$16)+(V35*$C$17)</f>
        <v>0</v>
      </c>
      <c r="X35" s="3">
        <f t="shared" si="55"/>
        <v>2214.6812921014503</v>
      </c>
      <c r="Y35" s="3">
        <f t="shared" si="56"/>
        <v>1107.3406460507251</v>
      </c>
      <c r="Z35" s="3">
        <f t="shared" si="51"/>
        <v>56431107.340646051</v>
      </c>
      <c r="AA35" s="3">
        <f t="shared" si="52"/>
        <v>239.15063667007911</v>
      </c>
      <c r="AB35" s="3">
        <f t="shared" si="53"/>
        <v>44.293625842029009</v>
      </c>
      <c r="AC35" s="3">
        <f t="shared" si="54"/>
        <v>8.858725168405801</v>
      </c>
    </row>
    <row r="36" spans="1:29" x14ac:dyDescent="0.55000000000000004">
      <c r="A36" s="33"/>
      <c r="E36">
        <v>34</v>
      </c>
      <c r="F36">
        <f t="shared" si="39"/>
        <v>100.5</v>
      </c>
      <c r="G36" s="15">
        <f t="shared" si="57"/>
        <v>0</v>
      </c>
      <c r="H36" s="14">
        <f t="shared" si="40"/>
        <v>0</v>
      </c>
      <c r="I36" s="14">
        <f t="shared" ref="I36:I52" si="61">IF(AND(F35&gt;$C$10,F35&lt;$C$12),(I35-H35)*((1-J35+(L35*$C$20))^$C$23),(I35-H35)*((1-J35+(L35*$C$20))^$C$3))</f>
        <v>0.99996114232036193</v>
      </c>
      <c r="J36" s="14">
        <f t="shared" si="41"/>
        <v>0</v>
      </c>
      <c r="K36" s="14" t="str">
        <f t="shared" si="42"/>
        <v>Eliminated</v>
      </c>
      <c r="L36" s="14">
        <f t="shared" si="43"/>
        <v>0</v>
      </c>
      <c r="M36" s="14">
        <f t="shared" si="44"/>
        <v>3.8854057756165794E-5</v>
      </c>
      <c r="N36" s="3">
        <f t="shared" si="45"/>
        <v>0</v>
      </c>
      <c r="O36" s="3">
        <f t="shared" si="46"/>
        <v>0</v>
      </c>
      <c r="P36" s="38">
        <f t="shared" si="11"/>
        <v>0</v>
      </c>
      <c r="Q36" s="38">
        <f t="shared" si="47"/>
        <v>0</v>
      </c>
      <c r="R36" s="38">
        <f t="shared" si="48"/>
        <v>1710000</v>
      </c>
      <c r="S36" s="38">
        <f t="shared" si="13"/>
        <v>0</v>
      </c>
      <c r="T36" s="39">
        <f t="shared" si="14"/>
        <v>0</v>
      </c>
      <c r="U36" s="38">
        <f t="shared" si="58"/>
        <v>0</v>
      </c>
      <c r="V36" s="3">
        <f t="shared" si="59"/>
        <v>0</v>
      </c>
      <c r="W36" s="3">
        <f t="shared" si="60"/>
        <v>0</v>
      </c>
      <c r="X36" s="3">
        <f t="shared" si="55"/>
        <v>2214.6812921014503</v>
      </c>
      <c r="Y36" s="3">
        <f t="shared" si="56"/>
        <v>1107.3406460507251</v>
      </c>
      <c r="Z36" s="3">
        <f t="shared" si="51"/>
        <v>58141107.340646051</v>
      </c>
      <c r="AA36" s="3">
        <f t="shared" si="52"/>
        <v>239.15063667007911</v>
      </c>
      <c r="AB36" s="3">
        <f t="shared" si="53"/>
        <v>44.293625842029009</v>
      </c>
      <c r="AC36" s="3">
        <f t="shared" si="54"/>
        <v>8.858725168405801</v>
      </c>
    </row>
    <row r="37" spans="1:29" x14ac:dyDescent="0.55000000000000004">
      <c r="A37" s="33"/>
      <c r="E37">
        <v>35</v>
      </c>
      <c r="F37">
        <f t="shared" si="39"/>
        <v>103.5</v>
      </c>
      <c r="G37" s="15">
        <f t="shared" si="57"/>
        <v>0</v>
      </c>
      <c r="H37" s="14">
        <f t="shared" si="40"/>
        <v>0</v>
      </c>
      <c r="I37" s="14">
        <f t="shared" si="61"/>
        <v>0.99996114232036193</v>
      </c>
      <c r="J37" s="14">
        <f t="shared" si="41"/>
        <v>0</v>
      </c>
      <c r="K37" s="14" t="str">
        <f t="shared" si="42"/>
        <v>Eliminated</v>
      </c>
      <c r="L37" s="14">
        <f t="shared" si="43"/>
        <v>0</v>
      </c>
      <c r="M37" s="14">
        <f t="shared" si="44"/>
        <v>3.8854057756165794E-5</v>
      </c>
      <c r="N37" s="3">
        <f t="shared" si="45"/>
        <v>0</v>
      </c>
      <c r="O37" s="3">
        <f t="shared" si="46"/>
        <v>0</v>
      </c>
      <c r="P37" s="38">
        <f t="shared" si="11"/>
        <v>0</v>
      </c>
      <c r="Q37" s="38">
        <f t="shared" si="47"/>
        <v>0</v>
      </c>
      <c r="R37" s="38">
        <f t="shared" si="48"/>
        <v>1710000</v>
      </c>
      <c r="S37" s="38">
        <f t="shared" si="13"/>
        <v>0</v>
      </c>
      <c r="T37" s="39">
        <f t="shared" si="14"/>
        <v>0</v>
      </c>
      <c r="U37" s="38">
        <f t="shared" si="58"/>
        <v>0</v>
      </c>
      <c r="V37" s="3">
        <f t="shared" si="59"/>
        <v>0</v>
      </c>
      <c r="W37" s="3">
        <f t="shared" si="60"/>
        <v>0</v>
      </c>
      <c r="X37" s="3">
        <f t="shared" ref="X37:X52" si="62">N37+X36</f>
        <v>2214.6812921014503</v>
      </c>
      <c r="Y37" s="3">
        <f t="shared" ref="Y37:Y52" si="63">O37+Y36</f>
        <v>1107.3406460507251</v>
      </c>
      <c r="Z37" s="3">
        <f t="shared" si="51"/>
        <v>59851107.340646051</v>
      </c>
      <c r="AA37" s="3">
        <f t="shared" si="52"/>
        <v>239.15063667007911</v>
      </c>
      <c r="AB37" s="3">
        <f t="shared" si="53"/>
        <v>44.293625842029009</v>
      </c>
      <c r="AC37" s="3">
        <f t="shared" si="54"/>
        <v>8.858725168405801</v>
      </c>
    </row>
    <row r="38" spans="1:29" x14ac:dyDescent="0.55000000000000004">
      <c r="A38" s="33"/>
      <c r="E38">
        <v>36</v>
      </c>
      <c r="F38">
        <f t="shared" si="39"/>
        <v>106.5</v>
      </c>
      <c r="G38" s="15">
        <f t="shared" si="57"/>
        <v>0</v>
      </c>
      <c r="H38" s="14">
        <f t="shared" si="40"/>
        <v>0</v>
      </c>
      <c r="I38" s="14">
        <f t="shared" si="61"/>
        <v>0.99996114232036193</v>
      </c>
      <c r="J38" s="14">
        <f t="shared" si="41"/>
        <v>0</v>
      </c>
      <c r="K38" s="14" t="str">
        <f t="shared" si="42"/>
        <v>Eliminated</v>
      </c>
      <c r="L38" s="14">
        <f t="shared" si="43"/>
        <v>0</v>
      </c>
      <c r="M38" s="14">
        <f t="shared" si="44"/>
        <v>3.8854057756165794E-5</v>
      </c>
      <c r="N38" s="3">
        <f t="shared" si="45"/>
        <v>0</v>
      </c>
      <c r="O38" s="3">
        <f t="shared" si="46"/>
        <v>0</v>
      </c>
      <c r="P38" s="38">
        <f t="shared" si="11"/>
        <v>0</v>
      </c>
      <c r="Q38" s="38">
        <f t="shared" si="47"/>
        <v>0</v>
      </c>
      <c r="R38" s="38">
        <f t="shared" si="48"/>
        <v>1710000</v>
      </c>
      <c r="S38" s="38">
        <f t="shared" si="13"/>
        <v>0</v>
      </c>
      <c r="T38" s="39">
        <f t="shared" si="14"/>
        <v>0</v>
      </c>
      <c r="U38" s="38">
        <f t="shared" si="58"/>
        <v>0</v>
      </c>
      <c r="V38" s="3">
        <f t="shared" si="59"/>
        <v>0</v>
      </c>
      <c r="W38" s="3">
        <f t="shared" si="60"/>
        <v>0</v>
      </c>
      <c r="X38" s="3">
        <f t="shared" si="62"/>
        <v>2214.6812921014503</v>
      </c>
      <c r="Y38" s="3">
        <f t="shared" si="63"/>
        <v>1107.3406460507251</v>
      </c>
      <c r="Z38" s="3">
        <f t="shared" si="51"/>
        <v>61561107.340646051</v>
      </c>
      <c r="AA38" s="3">
        <f t="shared" si="52"/>
        <v>239.15063667007911</v>
      </c>
      <c r="AB38" s="3">
        <f t="shared" si="53"/>
        <v>44.293625842029009</v>
      </c>
      <c r="AC38" s="3">
        <f t="shared" si="54"/>
        <v>8.858725168405801</v>
      </c>
    </row>
    <row r="39" spans="1:29" x14ac:dyDescent="0.55000000000000004">
      <c r="A39" s="33"/>
      <c r="E39">
        <v>37</v>
      </c>
      <c r="F39">
        <f t="shared" si="39"/>
        <v>109.5</v>
      </c>
      <c r="G39" s="15">
        <f t="shared" si="57"/>
        <v>0</v>
      </c>
      <c r="H39" s="14">
        <f t="shared" si="40"/>
        <v>0</v>
      </c>
      <c r="I39" s="14">
        <f t="shared" si="61"/>
        <v>0.99996114232036193</v>
      </c>
      <c r="J39" s="14">
        <f t="shared" si="41"/>
        <v>0</v>
      </c>
      <c r="K39" s="14" t="str">
        <f t="shared" si="42"/>
        <v>Eliminated</v>
      </c>
      <c r="L39" s="14">
        <f t="shared" si="43"/>
        <v>0</v>
      </c>
      <c r="M39" s="14">
        <f t="shared" si="44"/>
        <v>3.8854057756165794E-5</v>
      </c>
      <c r="N39" s="3">
        <f t="shared" si="45"/>
        <v>0</v>
      </c>
      <c r="O39" s="3">
        <f t="shared" si="46"/>
        <v>0</v>
      </c>
      <c r="P39" s="38">
        <f t="shared" si="11"/>
        <v>0</v>
      </c>
      <c r="Q39" s="38">
        <f t="shared" si="47"/>
        <v>0</v>
      </c>
      <c r="R39" s="38">
        <f t="shared" si="48"/>
        <v>1710000</v>
      </c>
      <c r="S39" s="38">
        <f t="shared" si="13"/>
        <v>0</v>
      </c>
      <c r="T39" s="39">
        <f t="shared" si="14"/>
        <v>0</v>
      </c>
      <c r="U39" s="38">
        <f t="shared" si="58"/>
        <v>0</v>
      </c>
      <c r="V39" s="3">
        <f t="shared" si="59"/>
        <v>0</v>
      </c>
      <c r="W39" s="3">
        <f t="shared" si="60"/>
        <v>0</v>
      </c>
      <c r="X39" s="3">
        <f t="shared" si="62"/>
        <v>2214.6812921014503</v>
      </c>
      <c r="Y39" s="3">
        <f t="shared" si="63"/>
        <v>1107.3406460507251</v>
      </c>
      <c r="Z39" s="3">
        <f t="shared" si="51"/>
        <v>63271107.340646051</v>
      </c>
      <c r="AA39" s="3">
        <f t="shared" si="52"/>
        <v>239.15063667007911</v>
      </c>
      <c r="AB39" s="3">
        <f t="shared" si="53"/>
        <v>44.293625842029009</v>
      </c>
      <c r="AC39" s="3">
        <f t="shared" si="54"/>
        <v>8.858725168405801</v>
      </c>
    </row>
    <row r="40" spans="1:29" x14ac:dyDescent="0.55000000000000004">
      <c r="A40" s="34"/>
      <c r="E40">
        <v>38</v>
      </c>
      <c r="F40">
        <f t="shared" si="39"/>
        <v>112.5</v>
      </c>
      <c r="G40" s="15">
        <f t="shared" si="57"/>
        <v>0</v>
      </c>
      <c r="H40" s="14">
        <f t="shared" si="40"/>
        <v>0</v>
      </c>
      <c r="I40" s="14">
        <f t="shared" si="61"/>
        <v>0.99996114232036193</v>
      </c>
      <c r="J40" s="14">
        <f t="shared" si="41"/>
        <v>0</v>
      </c>
      <c r="K40" s="14" t="str">
        <f t="shared" si="42"/>
        <v>Eliminated</v>
      </c>
      <c r="L40" s="14">
        <f t="shared" si="43"/>
        <v>0</v>
      </c>
      <c r="M40" s="14">
        <f t="shared" si="44"/>
        <v>3.8854057756165794E-5</v>
      </c>
      <c r="N40" s="3">
        <f t="shared" si="45"/>
        <v>0</v>
      </c>
      <c r="O40" s="3">
        <f t="shared" si="46"/>
        <v>0</v>
      </c>
      <c r="P40" s="38">
        <f t="shared" si="11"/>
        <v>0</v>
      </c>
      <c r="Q40" s="38">
        <f t="shared" si="47"/>
        <v>0</v>
      </c>
      <c r="R40" s="38">
        <f t="shared" si="48"/>
        <v>1710000</v>
      </c>
      <c r="S40" s="38">
        <f t="shared" si="13"/>
        <v>0</v>
      </c>
      <c r="T40" s="39">
        <f t="shared" si="14"/>
        <v>0</v>
      </c>
      <c r="U40" s="38">
        <f t="shared" si="58"/>
        <v>0</v>
      </c>
      <c r="V40" s="3">
        <f t="shared" si="59"/>
        <v>0</v>
      </c>
      <c r="W40" s="3">
        <f t="shared" si="60"/>
        <v>0</v>
      </c>
      <c r="X40" s="3">
        <f t="shared" si="62"/>
        <v>2214.6812921014503</v>
      </c>
      <c r="Y40" s="3">
        <f t="shared" si="63"/>
        <v>1107.3406460507251</v>
      </c>
      <c r="Z40" s="3">
        <f t="shared" si="51"/>
        <v>64981107.340646051</v>
      </c>
      <c r="AA40" s="3">
        <f t="shared" si="52"/>
        <v>239.15063667007911</v>
      </c>
      <c r="AB40" s="3">
        <f t="shared" si="53"/>
        <v>44.293625842029009</v>
      </c>
      <c r="AC40" s="3">
        <f t="shared" si="54"/>
        <v>8.858725168405801</v>
      </c>
    </row>
    <row r="41" spans="1:29" x14ac:dyDescent="0.55000000000000004">
      <c r="A41" s="33"/>
      <c r="E41">
        <v>39</v>
      </c>
      <c r="F41">
        <f t="shared" si="39"/>
        <v>115.5</v>
      </c>
      <c r="G41" s="15">
        <f t="shared" si="57"/>
        <v>0</v>
      </c>
      <c r="H41" s="14">
        <f t="shared" si="40"/>
        <v>0</v>
      </c>
      <c r="I41" s="14">
        <f t="shared" si="61"/>
        <v>0.99996114232036193</v>
      </c>
      <c r="J41" s="14">
        <f t="shared" si="41"/>
        <v>0</v>
      </c>
      <c r="K41" s="14" t="str">
        <f t="shared" si="42"/>
        <v>Eliminated</v>
      </c>
      <c r="L41" s="14">
        <f t="shared" si="43"/>
        <v>0</v>
      </c>
      <c r="M41" s="14">
        <f t="shared" si="44"/>
        <v>3.8854057756165794E-5</v>
      </c>
      <c r="N41" s="3">
        <f t="shared" si="45"/>
        <v>0</v>
      </c>
      <c r="O41" s="3">
        <f t="shared" si="46"/>
        <v>0</v>
      </c>
      <c r="P41" s="38">
        <f t="shared" si="11"/>
        <v>0</v>
      </c>
      <c r="Q41" s="38">
        <f t="shared" si="47"/>
        <v>0</v>
      </c>
      <c r="R41" s="38">
        <f t="shared" si="48"/>
        <v>1710000</v>
      </c>
      <c r="S41" s="38">
        <f t="shared" si="13"/>
        <v>0</v>
      </c>
      <c r="T41" s="39">
        <f t="shared" si="14"/>
        <v>0</v>
      </c>
      <c r="U41" s="38">
        <f t="shared" si="58"/>
        <v>0</v>
      </c>
      <c r="V41" s="3">
        <f t="shared" si="59"/>
        <v>0</v>
      </c>
      <c r="W41" s="3">
        <f t="shared" si="60"/>
        <v>0</v>
      </c>
      <c r="X41" s="3">
        <f t="shared" si="62"/>
        <v>2214.6812921014503</v>
      </c>
      <c r="Y41" s="3">
        <f t="shared" si="63"/>
        <v>1107.3406460507251</v>
      </c>
      <c r="Z41" s="3">
        <f t="shared" si="51"/>
        <v>66691107.340646051</v>
      </c>
      <c r="AA41" s="3">
        <f t="shared" si="52"/>
        <v>239.15063667007911</v>
      </c>
      <c r="AB41" s="3">
        <f t="shared" si="53"/>
        <v>44.293625842029009</v>
      </c>
      <c r="AC41" s="3">
        <f t="shared" si="54"/>
        <v>8.858725168405801</v>
      </c>
    </row>
    <row r="42" spans="1:29" x14ac:dyDescent="0.55000000000000004">
      <c r="A42" s="33"/>
      <c r="E42">
        <v>40</v>
      </c>
      <c r="F42">
        <f t="shared" si="39"/>
        <v>118.5</v>
      </c>
      <c r="G42" s="15">
        <f t="shared" si="57"/>
        <v>0</v>
      </c>
      <c r="H42" s="14">
        <f t="shared" si="40"/>
        <v>0</v>
      </c>
      <c r="I42" s="14">
        <f t="shared" si="61"/>
        <v>0.99996114232036193</v>
      </c>
      <c r="J42" s="14">
        <f t="shared" si="41"/>
        <v>0</v>
      </c>
      <c r="K42" s="14" t="str">
        <f t="shared" si="42"/>
        <v>Eliminated</v>
      </c>
      <c r="L42" s="14">
        <f t="shared" si="43"/>
        <v>0</v>
      </c>
      <c r="M42" s="14">
        <f t="shared" si="44"/>
        <v>3.8854057756165794E-5</v>
      </c>
      <c r="N42" s="3">
        <f t="shared" si="45"/>
        <v>0</v>
      </c>
      <c r="O42" s="3">
        <f t="shared" si="46"/>
        <v>0</v>
      </c>
      <c r="P42" s="38">
        <f t="shared" si="11"/>
        <v>0</v>
      </c>
      <c r="Q42" s="38">
        <f t="shared" si="47"/>
        <v>0</v>
      </c>
      <c r="R42" s="38">
        <f t="shared" si="48"/>
        <v>1710000</v>
      </c>
      <c r="S42" s="38">
        <f t="shared" si="13"/>
        <v>0</v>
      </c>
      <c r="T42" s="39">
        <f t="shared" si="14"/>
        <v>0</v>
      </c>
      <c r="U42" s="38">
        <f t="shared" si="58"/>
        <v>0</v>
      </c>
      <c r="V42" s="3">
        <f t="shared" si="59"/>
        <v>0</v>
      </c>
      <c r="W42" s="3">
        <f t="shared" si="60"/>
        <v>0</v>
      </c>
      <c r="X42" s="3">
        <f t="shared" si="62"/>
        <v>2214.6812921014503</v>
      </c>
      <c r="Y42" s="3">
        <f t="shared" si="63"/>
        <v>1107.3406460507251</v>
      </c>
      <c r="Z42" s="3">
        <f t="shared" si="51"/>
        <v>68401107.340646058</v>
      </c>
      <c r="AA42" s="3">
        <f t="shared" si="52"/>
        <v>239.15063667007911</v>
      </c>
      <c r="AB42" s="3">
        <f t="shared" si="53"/>
        <v>44.293625842029009</v>
      </c>
      <c r="AC42" s="3">
        <f t="shared" si="54"/>
        <v>8.858725168405801</v>
      </c>
    </row>
    <row r="43" spans="1:29" x14ac:dyDescent="0.55000000000000004">
      <c r="A43" s="33"/>
      <c r="E43">
        <v>41</v>
      </c>
      <c r="F43">
        <f t="shared" si="39"/>
        <v>121.5</v>
      </c>
      <c r="G43" s="15">
        <f t="shared" si="57"/>
        <v>0</v>
      </c>
      <c r="H43" s="14">
        <f t="shared" si="40"/>
        <v>0</v>
      </c>
      <c r="I43" s="14">
        <f t="shared" si="61"/>
        <v>0.99996114232036193</v>
      </c>
      <c r="J43" s="14">
        <f t="shared" si="41"/>
        <v>0</v>
      </c>
      <c r="K43" s="14" t="str">
        <f t="shared" si="42"/>
        <v>Eliminated</v>
      </c>
      <c r="L43" s="14">
        <f t="shared" si="43"/>
        <v>0</v>
      </c>
      <c r="M43" s="14">
        <f t="shared" si="44"/>
        <v>3.8854057756165794E-5</v>
      </c>
      <c r="N43" s="3">
        <f t="shared" si="45"/>
        <v>0</v>
      </c>
      <c r="O43" s="3">
        <f t="shared" si="46"/>
        <v>0</v>
      </c>
      <c r="P43" s="38">
        <f t="shared" si="11"/>
        <v>0</v>
      </c>
      <c r="Q43" s="38">
        <f t="shared" si="47"/>
        <v>0</v>
      </c>
      <c r="R43" s="38">
        <f t="shared" si="48"/>
        <v>1710000</v>
      </c>
      <c r="S43" s="38">
        <f t="shared" si="13"/>
        <v>0</v>
      </c>
      <c r="T43" s="39">
        <f t="shared" si="14"/>
        <v>0</v>
      </c>
      <c r="U43" s="38">
        <f t="shared" si="58"/>
        <v>0</v>
      </c>
      <c r="V43" s="3">
        <f t="shared" si="59"/>
        <v>0</v>
      </c>
      <c r="W43" s="3">
        <f t="shared" si="60"/>
        <v>0</v>
      </c>
      <c r="X43" s="3">
        <f t="shared" si="62"/>
        <v>2214.6812921014503</v>
      </c>
      <c r="Y43" s="3">
        <f t="shared" si="63"/>
        <v>1107.3406460507251</v>
      </c>
      <c r="Z43" s="3">
        <f t="shared" si="51"/>
        <v>70111107.340646058</v>
      </c>
      <c r="AA43" s="3">
        <f t="shared" si="52"/>
        <v>239.15063667007911</v>
      </c>
      <c r="AB43" s="3">
        <f t="shared" si="53"/>
        <v>44.293625842029009</v>
      </c>
      <c r="AC43" s="3">
        <f t="shared" si="54"/>
        <v>8.858725168405801</v>
      </c>
    </row>
    <row r="44" spans="1:29" x14ac:dyDescent="0.55000000000000004">
      <c r="A44" s="33"/>
      <c r="E44">
        <v>42</v>
      </c>
      <c r="F44">
        <f t="shared" si="39"/>
        <v>124.5</v>
      </c>
      <c r="G44" s="15">
        <f t="shared" si="57"/>
        <v>0</v>
      </c>
      <c r="H44" s="14">
        <f t="shared" si="40"/>
        <v>0</v>
      </c>
      <c r="I44" s="14">
        <f t="shared" si="61"/>
        <v>0.99996114232036193</v>
      </c>
      <c r="J44" s="14">
        <f t="shared" si="41"/>
        <v>0</v>
      </c>
      <c r="K44" s="14" t="str">
        <f t="shared" si="42"/>
        <v>Eliminated</v>
      </c>
      <c r="L44" s="14">
        <f t="shared" si="43"/>
        <v>0</v>
      </c>
      <c r="M44" s="14">
        <f t="shared" si="44"/>
        <v>3.8854057756165794E-5</v>
      </c>
      <c r="N44" s="3">
        <f t="shared" si="45"/>
        <v>0</v>
      </c>
      <c r="O44" s="3">
        <f t="shared" si="46"/>
        <v>0</v>
      </c>
      <c r="P44" s="38">
        <f t="shared" si="11"/>
        <v>0</v>
      </c>
      <c r="Q44" s="38">
        <f t="shared" si="47"/>
        <v>0</v>
      </c>
      <c r="R44" s="38">
        <f t="shared" si="48"/>
        <v>1710000</v>
      </c>
      <c r="S44" s="38">
        <f t="shared" si="13"/>
        <v>0</v>
      </c>
      <c r="T44" s="39">
        <f t="shared" si="14"/>
        <v>0</v>
      </c>
      <c r="U44" s="38">
        <f t="shared" si="58"/>
        <v>0</v>
      </c>
      <c r="V44" s="3">
        <f t="shared" si="59"/>
        <v>0</v>
      </c>
      <c r="W44" s="3">
        <f t="shared" si="60"/>
        <v>0</v>
      </c>
      <c r="X44" s="3">
        <f t="shared" si="62"/>
        <v>2214.6812921014503</v>
      </c>
      <c r="Y44" s="3">
        <f t="shared" si="63"/>
        <v>1107.3406460507251</v>
      </c>
      <c r="Z44" s="3">
        <f t="shared" si="51"/>
        <v>71821107.340646058</v>
      </c>
      <c r="AA44" s="3">
        <f t="shared" si="52"/>
        <v>239.15063667007911</v>
      </c>
      <c r="AB44" s="3">
        <f t="shared" si="53"/>
        <v>44.293625842029009</v>
      </c>
      <c r="AC44" s="3">
        <f t="shared" si="54"/>
        <v>8.858725168405801</v>
      </c>
    </row>
    <row r="45" spans="1:29" x14ac:dyDescent="0.55000000000000004">
      <c r="A45" s="33"/>
      <c r="E45">
        <v>43</v>
      </c>
      <c r="F45">
        <f t="shared" si="39"/>
        <v>127.5</v>
      </c>
      <c r="G45" s="15">
        <f t="shared" si="57"/>
        <v>0</v>
      </c>
      <c r="H45" s="14">
        <f t="shared" si="40"/>
        <v>0</v>
      </c>
      <c r="I45" s="14">
        <f t="shared" si="61"/>
        <v>0.99996114232036193</v>
      </c>
      <c r="J45" s="14">
        <f t="shared" si="41"/>
        <v>0</v>
      </c>
      <c r="K45" s="14" t="str">
        <f t="shared" si="42"/>
        <v>Eliminated</v>
      </c>
      <c r="L45" s="14">
        <f t="shared" si="43"/>
        <v>0</v>
      </c>
      <c r="M45" s="14">
        <f t="shared" si="44"/>
        <v>3.8854057756165794E-5</v>
      </c>
      <c r="N45" s="3">
        <f t="shared" si="45"/>
        <v>0</v>
      </c>
      <c r="O45" s="3">
        <f t="shared" si="46"/>
        <v>0</v>
      </c>
      <c r="P45" s="38">
        <f t="shared" si="11"/>
        <v>0</v>
      </c>
      <c r="Q45" s="38">
        <f t="shared" si="47"/>
        <v>0</v>
      </c>
      <c r="R45" s="38">
        <f t="shared" si="48"/>
        <v>1710000</v>
      </c>
      <c r="S45" s="38">
        <f t="shared" si="13"/>
        <v>0</v>
      </c>
      <c r="T45" s="39">
        <f t="shared" si="14"/>
        <v>0</v>
      </c>
      <c r="U45" s="38">
        <f t="shared" si="58"/>
        <v>0</v>
      </c>
      <c r="V45" s="3">
        <f t="shared" si="59"/>
        <v>0</v>
      </c>
      <c r="W45" s="3">
        <f t="shared" si="60"/>
        <v>0</v>
      </c>
      <c r="X45" s="3">
        <f t="shared" si="62"/>
        <v>2214.6812921014503</v>
      </c>
      <c r="Y45" s="3">
        <f t="shared" si="63"/>
        <v>1107.3406460507251</v>
      </c>
      <c r="Z45" s="3">
        <f t="shared" si="51"/>
        <v>73531107.340646058</v>
      </c>
      <c r="AA45" s="3">
        <f t="shared" si="52"/>
        <v>239.15063667007911</v>
      </c>
      <c r="AB45" s="3">
        <f t="shared" si="53"/>
        <v>44.293625842029009</v>
      </c>
      <c r="AC45" s="3">
        <f t="shared" si="54"/>
        <v>8.858725168405801</v>
      </c>
    </row>
    <row r="46" spans="1:29" x14ac:dyDescent="0.55000000000000004">
      <c r="A46" s="33"/>
      <c r="E46">
        <v>44</v>
      </c>
      <c r="F46">
        <f t="shared" si="39"/>
        <v>130.5</v>
      </c>
      <c r="G46" s="15">
        <f t="shared" si="57"/>
        <v>0</v>
      </c>
      <c r="H46" s="14">
        <f t="shared" si="40"/>
        <v>0</v>
      </c>
      <c r="I46" s="14">
        <f t="shared" si="61"/>
        <v>0.99996114232036193</v>
      </c>
      <c r="J46" s="14">
        <f t="shared" si="41"/>
        <v>0</v>
      </c>
      <c r="K46" s="14" t="str">
        <f t="shared" si="42"/>
        <v>Eliminated</v>
      </c>
      <c r="L46" s="14">
        <f t="shared" si="43"/>
        <v>0</v>
      </c>
      <c r="M46" s="14">
        <f t="shared" si="44"/>
        <v>3.8854057756165794E-5</v>
      </c>
      <c r="N46" s="3">
        <f t="shared" si="45"/>
        <v>0</v>
      </c>
      <c r="O46" s="3">
        <f t="shared" si="46"/>
        <v>0</v>
      </c>
      <c r="P46" s="38">
        <f t="shared" si="11"/>
        <v>0</v>
      </c>
      <c r="Q46" s="38">
        <f t="shared" si="47"/>
        <v>0</v>
      </c>
      <c r="R46" s="38">
        <f t="shared" si="48"/>
        <v>1710000</v>
      </c>
      <c r="S46" s="38">
        <f t="shared" si="13"/>
        <v>0</v>
      </c>
      <c r="T46" s="39">
        <f t="shared" si="14"/>
        <v>0</v>
      </c>
      <c r="U46" s="38">
        <f t="shared" si="58"/>
        <v>0</v>
      </c>
      <c r="V46" s="3">
        <f t="shared" si="59"/>
        <v>0</v>
      </c>
      <c r="W46" s="3">
        <f t="shared" si="60"/>
        <v>0</v>
      </c>
      <c r="X46" s="3">
        <f t="shared" si="62"/>
        <v>2214.6812921014503</v>
      </c>
      <c r="Y46" s="3">
        <f t="shared" si="63"/>
        <v>1107.3406460507251</v>
      </c>
      <c r="Z46" s="3">
        <f t="shared" si="51"/>
        <v>75241107.340646058</v>
      </c>
      <c r="AA46" s="3">
        <f t="shared" si="52"/>
        <v>239.15063667007911</v>
      </c>
      <c r="AB46" s="3">
        <f t="shared" si="53"/>
        <v>44.293625842029009</v>
      </c>
      <c r="AC46" s="3">
        <f t="shared" si="54"/>
        <v>8.858725168405801</v>
      </c>
    </row>
    <row r="47" spans="1:29" x14ac:dyDescent="0.55000000000000004">
      <c r="A47" s="33"/>
      <c r="E47">
        <v>45</v>
      </c>
      <c r="F47">
        <f t="shared" si="39"/>
        <v>133.5</v>
      </c>
      <c r="G47" s="15">
        <f t="shared" si="57"/>
        <v>0</v>
      </c>
      <c r="H47" s="14">
        <f t="shared" si="40"/>
        <v>0</v>
      </c>
      <c r="I47" s="14">
        <f t="shared" si="61"/>
        <v>0.99996114232036193</v>
      </c>
      <c r="J47" s="14">
        <f t="shared" si="41"/>
        <v>0</v>
      </c>
      <c r="K47" s="14" t="str">
        <f t="shared" si="42"/>
        <v>Eliminated</v>
      </c>
      <c r="L47" s="14">
        <f t="shared" si="43"/>
        <v>0</v>
      </c>
      <c r="M47" s="14">
        <f t="shared" si="44"/>
        <v>3.8854057756165794E-5</v>
      </c>
      <c r="N47" s="3">
        <f t="shared" si="45"/>
        <v>0</v>
      </c>
      <c r="O47" s="3">
        <f t="shared" si="46"/>
        <v>0</v>
      </c>
      <c r="P47" s="38">
        <f t="shared" si="11"/>
        <v>0</v>
      </c>
      <c r="Q47" s="38">
        <f t="shared" si="47"/>
        <v>0</v>
      </c>
      <c r="R47" s="38">
        <f t="shared" si="48"/>
        <v>1710000</v>
      </c>
      <c r="S47" s="38">
        <f t="shared" si="13"/>
        <v>0</v>
      </c>
      <c r="T47" s="39">
        <f t="shared" si="14"/>
        <v>0</v>
      </c>
      <c r="U47" s="38">
        <f t="shared" si="58"/>
        <v>0</v>
      </c>
      <c r="V47" s="3">
        <f t="shared" si="59"/>
        <v>0</v>
      </c>
      <c r="W47" s="3">
        <f t="shared" si="60"/>
        <v>0</v>
      </c>
      <c r="X47" s="3">
        <f t="shared" si="62"/>
        <v>2214.6812921014503</v>
      </c>
      <c r="Y47" s="3">
        <f t="shared" si="63"/>
        <v>1107.3406460507251</v>
      </c>
      <c r="Z47" s="3">
        <f t="shared" si="51"/>
        <v>76951107.340646058</v>
      </c>
      <c r="AA47" s="3">
        <f t="shared" si="52"/>
        <v>239.15063667007911</v>
      </c>
      <c r="AB47" s="3">
        <f t="shared" si="53"/>
        <v>44.293625842029009</v>
      </c>
      <c r="AC47" s="3">
        <f t="shared" si="54"/>
        <v>8.858725168405801</v>
      </c>
    </row>
    <row r="48" spans="1:29" x14ac:dyDescent="0.55000000000000004">
      <c r="A48" s="33"/>
      <c r="E48">
        <v>46</v>
      </c>
      <c r="F48">
        <f t="shared" si="39"/>
        <v>136.5</v>
      </c>
      <c r="G48" s="15">
        <f t="shared" si="57"/>
        <v>0</v>
      </c>
      <c r="H48" s="14">
        <f t="shared" si="40"/>
        <v>0</v>
      </c>
      <c r="I48" s="14">
        <f t="shared" si="61"/>
        <v>0.99996114232036193</v>
      </c>
      <c r="J48" s="14">
        <f t="shared" si="41"/>
        <v>0</v>
      </c>
      <c r="K48" s="14" t="str">
        <f t="shared" si="42"/>
        <v>Eliminated</v>
      </c>
      <c r="L48" s="14">
        <f t="shared" si="43"/>
        <v>0</v>
      </c>
      <c r="M48" s="14">
        <f t="shared" si="44"/>
        <v>3.8854057756165794E-5</v>
      </c>
      <c r="N48" s="3">
        <f t="shared" si="45"/>
        <v>0</v>
      </c>
      <c r="O48" s="3">
        <f t="shared" si="46"/>
        <v>0</v>
      </c>
      <c r="P48" s="38">
        <f t="shared" si="11"/>
        <v>0</v>
      </c>
      <c r="Q48" s="38">
        <f t="shared" si="47"/>
        <v>0</v>
      </c>
      <c r="R48" s="38">
        <f t="shared" si="48"/>
        <v>1710000</v>
      </c>
      <c r="S48" s="38">
        <f t="shared" si="13"/>
        <v>0</v>
      </c>
      <c r="T48" s="39">
        <f t="shared" si="14"/>
        <v>0</v>
      </c>
      <c r="U48" s="38">
        <f t="shared" si="58"/>
        <v>0</v>
      </c>
      <c r="V48" s="3">
        <f t="shared" si="59"/>
        <v>0</v>
      </c>
      <c r="W48" s="3">
        <f t="shared" si="60"/>
        <v>0</v>
      </c>
      <c r="X48" s="3">
        <f t="shared" si="62"/>
        <v>2214.6812921014503</v>
      </c>
      <c r="Y48" s="3">
        <f t="shared" si="63"/>
        <v>1107.3406460507251</v>
      </c>
      <c r="Z48" s="3">
        <f t="shared" si="51"/>
        <v>78661107.340646058</v>
      </c>
      <c r="AA48" s="3">
        <f t="shared" si="52"/>
        <v>239.15063667007911</v>
      </c>
      <c r="AB48" s="3">
        <f t="shared" si="53"/>
        <v>44.293625842029009</v>
      </c>
      <c r="AC48" s="3">
        <f t="shared" si="54"/>
        <v>8.858725168405801</v>
      </c>
    </row>
    <row r="49" spans="1:29" x14ac:dyDescent="0.55000000000000004">
      <c r="A49" s="33"/>
      <c r="E49">
        <v>47</v>
      </c>
      <c r="F49">
        <f t="shared" si="39"/>
        <v>139.5</v>
      </c>
      <c r="G49" s="15">
        <f t="shared" si="57"/>
        <v>0</v>
      </c>
      <c r="H49" s="14">
        <f t="shared" si="40"/>
        <v>0</v>
      </c>
      <c r="I49" s="14">
        <f t="shared" si="61"/>
        <v>0.99996114232036193</v>
      </c>
      <c r="J49" s="14">
        <f t="shared" si="41"/>
        <v>0</v>
      </c>
      <c r="K49" s="14" t="str">
        <f t="shared" si="42"/>
        <v>Eliminated</v>
      </c>
      <c r="L49" s="14">
        <f t="shared" si="43"/>
        <v>0</v>
      </c>
      <c r="M49" s="14">
        <f t="shared" si="44"/>
        <v>3.8854057756165794E-5</v>
      </c>
      <c r="N49" s="3">
        <f t="shared" si="45"/>
        <v>0</v>
      </c>
      <c r="O49" s="3">
        <f t="shared" si="46"/>
        <v>0</v>
      </c>
      <c r="P49" s="38">
        <f t="shared" si="11"/>
        <v>0</v>
      </c>
      <c r="Q49" s="38">
        <f t="shared" si="47"/>
        <v>0</v>
      </c>
      <c r="R49" s="38">
        <f t="shared" si="48"/>
        <v>1710000</v>
      </c>
      <c r="S49" s="38">
        <f t="shared" si="13"/>
        <v>0</v>
      </c>
      <c r="T49" s="39">
        <f t="shared" si="14"/>
        <v>0</v>
      </c>
      <c r="U49" s="38">
        <f t="shared" si="58"/>
        <v>0</v>
      </c>
      <c r="V49" s="3">
        <f t="shared" si="59"/>
        <v>0</v>
      </c>
      <c r="W49" s="3">
        <f t="shared" si="60"/>
        <v>0</v>
      </c>
      <c r="X49" s="3">
        <f t="shared" si="62"/>
        <v>2214.6812921014503</v>
      </c>
      <c r="Y49" s="3">
        <f t="shared" si="63"/>
        <v>1107.3406460507251</v>
      </c>
      <c r="Z49" s="3">
        <f t="shared" si="51"/>
        <v>80371107.340646058</v>
      </c>
      <c r="AA49" s="3">
        <f t="shared" si="52"/>
        <v>239.15063667007911</v>
      </c>
      <c r="AB49" s="3">
        <f t="shared" si="53"/>
        <v>44.293625842029009</v>
      </c>
      <c r="AC49" s="3">
        <f t="shared" si="54"/>
        <v>8.858725168405801</v>
      </c>
    </row>
    <row r="50" spans="1:29" x14ac:dyDescent="0.55000000000000004">
      <c r="A50" s="33"/>
      <c r="E50">
        <v>48</v>
      </c>
      <c r="F50">
        <f t="shared" si="39"/>
        <v>142.5</v>
      </c>
      <c r="G50" s="15">
        <f t="shared" si="57"/>
        <v>0</v>
      </c>
      <c r="H50" s="14">
        <f t="shared" si="40"/>
        <v>0</v>
      </c>
      <c r="I50" s="14">
        <f t="shared" si="61"/>
        <v>0.99996114232036193</v>
      </c>
      <c r="J50" s="14">
        <f t="shared" si="41"/>
        <v>0</v>
      </c>
      <c r="K50" s="14" t="str">
        <f t="shared" si="42"/>
        <v>Eliminated</v>
      </c>
      <c r="L50" s="14">
        <f t="shared" si="43"/>
        <v>0</v>
      </c>
      <c r="M50" s="14">
        <f t="shared" si="44"/>
        <v>3.8854057756165794E-5</v>
      </c>
      <c r="N50" s="3">
        <f t="shared" si="45"/>
        <v>0</v>
      </c>
      <c r="O50" s="3">
        <f t="shared" si="46"/>
        <v>0</v>
      </c>
      <c r="P50" s="38">
        <f t="shared" si="11"/>
        <v>0</v>
      </c>
      <c r="Q50" s="38">
        <f t="shared" si="47"/>
        <v>0</v>
      </c>
      <c r="R50" s="38">
        <f t="shared" si="48"/>
        <v>1710000</v>
      </c>
      <c r="S50" s="38">
        <f t="shared" si="13"/>
        <v>0</v>
      </c>
      <c r="T50" s="39">
        <f t="shared" si="14"/>
        <v>0</v>
      </c>
      <c r="U50" s="38">
        <f t="shared" si="58"/>
        <v>0</v>
      </c>
      <c r="V50" s="3">
        <f t="shared" si="59"/>
        <v>0</v>
      </c>
      <c r="W50" s="3">
        <f t="shared" si="60"/>
        <v>0</v>
      </c>
      <c r="X50" s="3">
        <f t="shared" si="62"/>
        <v>2214.6812921014503</v>
      </c>
      <c r="Y50" s="3">
        <f t="shared" si="63"/>
        <v>1107.3406460507251</v>
      </c>
      <c r="Z50" s="3">
        <f t="shared" si="51"/>
        <v>82081107.340646058</v>
      </c>
      <c r="AA50" s="3">
        <f t="shared" si="52"/>
        <v>239.15063667007911</v>
      </c>
      <c r="AB50" s="3">
        <f t="shared" si="53"/>
        <v>44.293625842029009</v>
      </c>
      <c r="AC50" s="3">
        <f t="shared" si="54"/>
        <v>8.858725168405801</v>
      </c>
    </row>
    <row r="51" spans="1:29" x14ac:dyDescent="0.55000000000000004">
      <c r="A51" s="33"/>
      <c r="E51">
        <v>49</v>
      </c>
      <c r="F51">
        <f t="shared" si="39"/>
        <v>145.5</v>
      </c>
      <c r="G51" s="15">
        <f t="shared" si="57"/>
        <v>0</v>
      </c>
      <c r="H51" s="14">
        <f t="shared" si="40"/>
        <v>0</v>
      </c>
      <c r="I51" s="14">
        <f t="shared" si="61"/>
        <v>0.99996114232036193</v>
      </c>
      <c r="J51" s="14">
        <f t="shared" si="41"/>
        <v>0</v>
      </c>
      <c r="K51" s="14" t="str">
        <f t="shared" si="42"/>
        <v>Eliminated</v>
      </c>
      <c r="L51" s="14">
        <f t="shared" si="43"/>
        <v>0</v>
      </c>
      <c r="M51" s="14">
        <f t="shared" si="44"/>
        <v>3.8854057756165794E-5</v>
      </c>
      <c r="N51" s="3">
        <f t="shared" si="45"/>
        <v>0</v>
      </c>
      <c r="O51" s="3">
        <f t="shared" si="46"/>
        <v>0</v>
      </c>
      <c r="P51" s="38">
        <f t="shared" si="11"/>
        <v>0</v>
      </c>
      <c r="Q51" s="38">
        <f t="shared" si="47"/>
        <v>0</v>
      </c>
      <c r="R51" s="38">
        <f t="shared" si="48"/>
        <v>1710000</v>
      </c>
      <c r="S51" s="38">
        <f t="shared" si="13"/>
        <v>0</v>
      </c>
      <c r="T51" s="39">
        <f t="shared" si="14"/>
        <v>0</v>
      </c>
      <c r="U51" s="38">
        <f t="shared" si="58"/>
        <v>0</v>
      </c>
      <c r="V51" s="3">
        <f t="shared" si="59"/>
        <v>0</v>
      </c>
      <c r="W51" s="3">
        <f t="shared" si="60"/>
        <v>0</v>
      </c>
      <c r="X51" s="3">
        <f t="shared" si="62"/>
        <v>2214.6812921014503</v>
      </c>
      <c r="Y51" s="3">
        <f t="shared" si="63"/>
        <v>1107.3406460507251</v>
      </c>
      <c r="Z51" s="3">
        <f t="shared" si="51"/>
        <v>83791107.340646058</v>
      </c>
      <c r="AA51" s="3">
        <f t="shared" si="52"/>
        <v>239.15063667007911</v>
      </c>
      <c r="AB51" s="3">
        <f t="shared" si="53"/>
        <v>44.293625842029009</v>
      </c>
      <c r="AC51" s="3">
        <f t="shared" si="54"/>
        <v>8.858725168405801</v>
      </c>
    </row>
    <row r="52" spans="1:29" x14ac:dyDescent="0.55000000000000004">
      <c r="A52" s="33"/>
      <c r="E52">
        <v>50</v>
      </c>
      <c r="F52">
        <f t="shared" si="39"/>
        <v>148.5</v>
      </c>
      <c r="G52" s="15">
        <f t="shared" si="57"/>
        <v>0</v>
      </c>
      <c r="H52" s="14">
        <f t="shared" si="40"/>
        <v>0</v>
      </c>
      <c r="I52" s="14">
        <f t="shared" si="61"/>
        <v>0.99996114232036193</v>
      </c>
      <c r="J52" s="14">
        <f t="shared" si="41"/>
        <v>0</v>
      </c>
      <c r="K52" s="14" t="str">
        <f t="shared" si="42"/>
        <v>Eliminated</v>
      </c>
      <c r="L52" s="14">
        <f t="shared" si="43"/>
        <v>0</v>
      </c>
      <c r="M52" s="14">
        <f t="shared" si="44"/>
        <v>3.8854057756165794E-5</v>
      </c>
      <c r="N52" s="3">
        <f t="shared" si="45"/>
        <v>0</v>
      </c>
      <c r="O52" s="3">
        <f t="shared" si="46"/>
        <v>0</v>
      </c>
      <c r="P52" s="38">
        <f t="shared" si="11"/>
        <v>0</v>
      </c>
      <c r="Q52" s="38">
        <f t="shared" si="47"/>
        <v>0</v>
      </c>
      <c r="R52" s="38">
        <f t="shared" si="48"/>
        <v>1710000</v>
      </c>
      <c r="S52" s="38">
        <f t="shared" si="13"/>
        <v>0</v>
      </c>
      <c r="T52" s="39">
        <f t="shared" si="14"/>
        <v>0</v>
      </c>
      <c r="U52" s="38">
        <f t="shared" si="58"/>
        <v>0</v>
      </c>
      <c r="V52" s="3">
        <f t="shared" si="59"/>
        <v>0</v>
      </c>
      <c r="W52" s="3">
        <f t="shared" si="60"/>
        <v>0</v>
      </c>
      <c r="X52" s="3">
        <f t="shared" si="62"/>
        <v>2214.6812921014503</v>
      </c>
      <c r="Y52" s="3">
        <f t="shared" si="63"/>
        <v>1107.3406460507251</v>
      </c>
      <c r="Z52" s="3">
        <f t="shared" si="51"/>
        <v>85501107.340646058</v>
      </c>
      <c r="AA52" s="3">
        <f t="shared" si="52"/>
        <v>239.15063667007911</v>
      </c>
      <c r="AB52" s="3">
        <f t="shared" si="53"/>
        <v>44.293625842029009</v>
      </c>
      <c r="AC52" s="3">
        <f t="shared" si="54"/>
        <v>8.858725168405801</v>
      </c>
    </row>
    <row r="53" spans="1:29" x14ac:dyDescent="0.55000000000000004">
      <c r="A53" s="33"/>
      <c r="E53" s="21" t="s">
        <v>26</v>
      </c>
      <c r="F53" s="21"/>
      <c r="G53" s="21"/>
      <c r="H53" s="21"/>
      <c r="I53" s="16">
        <f>I52</f>
        <v>0.99996114232036193</v>
      </c>
      <c r="J53" s="16">
        <f>J52</f>
        <v>0</v>
      </c>
      <c r="K53" s="16" t="str">
        <f>K52</f>
        <v>Eliminated</v>
      </c>
      <c r="L53" s="16">
        <f>L52</f>
        <v>0</v>
      </c>
      <c r="M53" s="16">
        <f>M52</f>
        <v>3.8854057756165794E-5</v>
      </c>
      <c r="N53" s="12">
        <f t="shared" ref="N53:S53" si="64">SUM(N3:N52)</f>
        <v>2214.6812921014503</v>
      </c>
      <c r="O53" s="12">
        <f t="shared" si="64"/>
        <v>1107.3406460507251</v>
      </c>
      <c r="P53" s="12">
        <f t="shared" si="64"/>
        <v>221.46812921014504</v>
      </c>
      <c r="Q53" s="12">
        <f t="shared" si="64"/>
        <v>1107.3406460507251</v>
      </c>
      <c r="R53" s="12">
        <f t="shared" si="64"/>
        <v>85501107.340646058</v>
      </c>
      <c r="S53" s="12">
        <f t="shared" si="64"/>
        <v>239.15063667007911</v>
      </c>
      <c r="T53" s="12"/>
      <c r="U53" s="12">
        <f>SUM(U3:U52)</f>
        <v>44.293625842029009</v>
      </c>
      <c r="V53" s="12">
        <f>SUM(V3:V52)</f>
        <v>0</v>
      </c>
      <c r="W53" s="12">
        <f>SUM(W3:W52)</f>
        <v>8.858725168405801</v>
      </c>
      <c r="X53" s="12">
        <f t="shared" ref="X53:AB53" si="65">X52</f>
        <v>2214.6812921014503</v>
      </c>
      <c r="Y53" s="12">
        <f t="shared" si="65"/>
        <v>1107.3406460507251</v>
      </c>
      <c r="Z53" s="12">
        <f t="shared" si="65"/>
        <v>85501107.340646058</v>
      </c>
      <c r="AA53" s="12">
        <f t="shared" si="65"/>
        <v>239.15063667007911</v>
      </c>
      <c r="AB53" s="12">
        <f t="shared" si="65"/>
        <v>44.293625842029009</v>
      </c>
      <c r="AC53" s="12">
        <f>AC52</f>
        <v>8.858725168405801</v>
      </c>
    </row>
    <row r="54" spans="1:29" x14ac:dyDescent="0.55000000000000004">
      <c r="A54" s="33"/>
      <c r="G54" s="15"/>
      <c r="H54" s="14"/>
      <c r="I54" s="14"/>
      <c r="J54" s="14"/>
      <c r="K54" s="14"/>
      <c r="L54" s="14"/>
      <c r="M54" s="14"/>
      <c r="T54" s="2"/>
      <c r="V54" s="3">
        <f>U53/(U53-V53)</f>
        <v>1</v>
      </c>
    </row>
    <row r="55" spans="1:29" x14ac:dyDescent="0.55000000000000004">
      <c r="A55" s="33"/>
    </row>
    <row r="56" spans="1:29" x14ac:dyDescent="0.55000000000000004">
      <c r="A56" s="33"/>
    </row>
    <row r="57" spans="1:29" x14ac:dyDescent="0.55000000000000004">
      <c r="A57" s="33"/>
    </row>
    <row r="58" spans="1:29" x14ac:dyDescent="0.55000000000000004">
      <c r="A58" s="33"/>
      <c r="G58" s="15"/>
      <c r="H58" s="14"/>
      <c r="I58" s="14"/>
      <c r="J58" s="14"/>
      <c r="K58" s="14"/>
      <c r="L58" s="14"/>
      <c r="M58" s="14"/>
      <c r="T58" s="2"/>
    </row>
    <row r="59" spans="1:29" x14ac:dyDescent="0.55000000000000004">
      <c r="A59" s="33"/>
    </row>
    <row r="60" spans="1:29" x14ac:dyDescent="0.55000000000000004">
      <c r="A60" s="36" t="s">
        <v>37</v>
      </c>
    </row>
    <row r="61" spans="1:29" x14ac:dyDescent="0.55000000000000004">
      <c r="A61" s="33" t="s">
        <v>38</v>
      </c>
    </row>
    <row r="62" spans="1:29" x14ac:dyDescent="0.55000000000000004">
      <c r="A62" s="33" t="s">
        <v>39</v>
      </c>
    </row>
    <row r="63" spans="1:29" x14ac:dyDescent="0.55000000000000004">
      <c r="A63" s="33" t="s">
        <v>45</v>
      </c>
    </row>
    <row r="64" spans="1:29" x14ac:dyDescent="0.55000000000000004">
      <c r="A64" s="33" t="s">
        <v>44</v>
      </c>
    </row>
    <row r="65" spans="1:1" x14ac:dyDescent="0.55000000000000004">
      <c r="A65" s="33" t="s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2D224-E8DD-47A6-997A-07300E975B51}">
  <dimension ref="A1:AO65"/>
  <sheetViews>
    <sheetView topLeftCell="A3" zoomScale="76" zoomScaleNormal="76" workbookViewId="0">
      <selection activeCell="A21" sqref="A21"/>
    </sheetView>
  </sheetViews>
  <sheetFormatPr defaultRowHeight="14.4" x14ac:dyDescent="0.55000000000000004"/>
  <cols>
    <col min="1" max="1" width="68.578125" customWidth="1"/>
    <col min="2" max="2" width="7.47265625" customWidth="1"/>
    <col min="3" max="3" width="15.05078125" customWidth="1"/>
    <col min="4" max="4" width="20.15625" customWidth="1"/>
    <col min="5" max="5" width="10.47265625" customWidth="1"/>
    <col min="6" max="7" width="10.41796875" customWidth="1"/>
    <col min="8" max="10" width="12.9453125" customWidth="1"/>
    <col min="11" max="11" width="22.62890625" customWidth="1"/>
    <col min="12" max="12" width="15.05078125" customWidth="1"/>
    <col min="13" max="13" width="15.83984375" customWidth="1"/>
    <col min="14" max="14" width="12.1015625" style="3" customWidth="1"/>
    <col min="15" max="16" width="13.7890625" style="3" customWidth="1"/>
    <col min="17" max="17" width="13.3671875" style="3" customWidth="1"/>
    <col min="18" max="18" width="12.578125" style="3" customWidth="1"/>
    <col min="19" max="19" width="12.47265625" style="3" customWidth="1"/>
    <col min="20" max="20" width="14.3671875" style="3" customWidth="1"/>
    <col min="21" max="23" width="10.578125" style="3" customWidth="1"/>
    <col min="24" max="26" width="16.05078125" style="3" customWidth="1"/>
    <col min="27" max="29" width="15.83984375" style="3" customWidth="1"/>
  </cols>
  <sheetData>
    <row r="1" spans="1:41" x14ac:dyDescent="0.55000000000000004">
      <c r="A1" s="30" t="s">
        <v>68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</row>
    <row r="2" spans="1:41" s="4" customFormat="1" ht="71.7" customHeight="1" x14ac:dyDescent="0.55000000000000004">
      <c r="A2" s="4" t="s">
        <v>0</v>
      </c>
      <c r="B2" s="4" t="s">
        <v>1</v>
      </c>
      <c r="C2" s="4" t="s">
        <v>8</v>
      </c>
      <c r="D2" s="4" t="s">
        <v>20</v>
      </c>
      <c r="E2" s="4" t="s">
        <v>6</v>
      </c>
      <c r="F2" s="4" t="s">
        <v>7</v>
      </c>
      <c r="G2" s="4" t="s">
        <v>30</v>
      </c>
      <c r="H2" s="4" t="s">
        <v>32</v>
      </c>
      <c r="I2" s="6" t="s">
        <v>36</v>
      </c>
      <c r="J2" s="6" t="s">
        <v>25</v>
      </c>
      <c r="K2" s="6" t="s">
        <v>41</v>
      </c>
      <c r="L2" s="6" t="s">
        <v>28</v>
      </c>
      <c r="M2" s="6" t="s">
        <v>40</v>
      </c>
      <c r="N2" s="5" t="s">
        <v>9</v>
      </c>
      <c r="O2" s="5" t="s">
        <v>10</v>
      </c>
      <c r="P2" s="37" t="s">
        <v>66</v>
      </c>
      <c r="Q2" s="37" t="s">
        <v>11</v>
      </c>
      <c r="R2" s="37" t="s">
        <v>17</v>
      </c>
      <c r="S2" s="37" t="s">
        <v>12</v>
      </c>
      <c r="T2" s="37" t="s">
        <v>16</v>
      </c>
      <c r="U2" s="37" t="s">
        <v>13</v>
      </c>
      <c r="V2" s="5" t="s">
        <v>19</v>
      </c>
      <c r="W2" s="5" t="s">
        <v>21</v>
      </c>
      <c r="X2" s="5" t="s">
        <v>14</v>
      </c>
      <c r="Y2" s="5" t="s">
        <v>23</v>
      </c>
      <c r="Z2" s="5" t="s">
        <v>43</v>
      </c>
      <c r="AA2" s="5" t="s">
        <v>15</v>
      </c>
      <c r="AB2" s="5" t="s">
        <v>24</v>
      </c>
      <c r="AC2" s="5" t="s">
        <v>22</v>
      </c>
      <c r="AH2"/>
      <c r="AI2"/>
      <c r="AJ2"/>
      <c r="AK2"/>
      <c r="AL2"/>
      <c r="AM2"/>
      <c r="AN2"/>
      <c r="AO2"/>
    </row>
    <row r="3" spans="1:41" x14ac:dyDescent="0.55000000000000004">
      <c r="A3" s="33" t="s">
        <v>2</v>
      </c>
      <c r="C3" s="7">
        <v>4</v>
      </c>
      <c r="E3">
        <v>1</v>
      </c>
      <c r="F3">
        <f>(E3-0.5)*$C$4</f>
        <v>1.5</v>
      </c>
      <c r="G3" s="15">
        <f t="shared" ref="G3:G34" si="0">IF(F3&lt;$C$10,IF(F3&lt;$C$9,$C$8*$C$4*$C$3,$C$8*$C$4*$C$3*(1-$C$19)),IF(F3&lt;$C$9,$C$8*$C$4*$C$23,$C$8*$C$4*$C$23*(1-$C$19)))</f>
        <v>60</v>
      </c>
      <c r="H3" s="14">
        <f>G3/$D$6</f>
        <v>1.0526315789473683E-6</v>
      </c>
      <c r="I3" s="14">
        <f>1-$H$3</f>
        <v>0.9999989473684211</v>
      </c>
      <c r="J3" s="14">
        <f>1-I3</f>
        <v>1.0526315789016749E-6</v>
      </c>
      <c r="K3" s="14" t="str">
        <f>IF(J3*$D$6&lt;0.1,"Eliminated",IF(J3*$D$6&lt;1,"Possibly eliminated",IF(J3*$D$6&lt;10,"Approaching elimination", "Epidemic ongoing")))</f>
        <v>Epidemic ongoing</v>
      </c>
      <c r="L3" s="14">
        <f t="shared" ref="L3:L10" si="1">J3*T3</f>
        <v>1.1368258543447119E-7</v>
      </c>
      <c r="M3" s="14">
        <v>0</v>
      </c>
      <c r="N3" s="3">
        <f t="shared" ref="N3:N10" si="2">J3*$D$6</f>
        <v>59.99999999739547</v>
      </c>
      <c r="O3" s="3">
        <f t="shared" ref="O3:O10" si="3">N3*(1-$C$5)</f>
        <v>29.999999998697735</v>
      </c>
      <c r="P3" s="38">
        <f>O3*$C$13</f>
        <v>5.999999999739547</v>
      </c>
      <c r="Q3" s="38">
        <f t="shared" ref="Q3:Q10" si="4">N3*$C$5</f>
        <v>29.999999998697735</v>
      </c>
      <c r="R3" s="38">
        <f>($D$6*$C$7*$C$4)+O3</f>
        <v>1710029.9999999986</v>
      </c>
      <c r="S3" s="38">
        <f>IF(($D$18*$C$4)&gt;P3,P3+((($D$18*$C$4)-P3)*(O3-P3)/R3),$D$18*$C$4)</f>
        <v>6.4799073697648586</v>
      </c>
      <c r="T3" s="39">
        <f>IF(N3&gt;0.1,S3/N3,0)</f>
        <v>0.10799845616743572</v>
      </c>
      <c r="U3" s="38">
        <f t="shared" ref="U3:U34" si="5">O3*$C$14</f>
        <v>1.1999999999479094</v>
      </c>
      <c r="V3" s="3">
        <f t="shared" ref="V3:V34" si="6">IF(U3&gt;($C$6*1000000*$C$15),U3-($C$6*1000000*$C$15),0)</f>
        <v>0</v>
      </c>
      <c r="W3" s="3">
        <f t="shared" ref="W3:W34" si="7">((U3-V3)*$C$16)+(V3*$C$17)</f>
        <v>0.23999999998958188</v>
      </c>
      <c r="X3" s="3">
        <f>N3</f>
        <v>59.99999999739547</v>
      </c>
      <c r="Y3" s="3">
        <f>O3</f>
        <v>29.999999998697735</v>
      </c>
      <c r="Z3" s="3">
        <f>R3</f>
        <v>1710029.9999999986</v>
      </c>
      <c r="AA3" s="3">
        <f>S3</f>
        <v>6.4799073697648586</v>
      </c>
      <c r="AB3" s="3">
        <f>U3</f>
        <v>1.1999999999479094</v>
      </c>
      <c r="AC3" s="3">
        <f>W3</f>
        <v>0.23999999998958188</v>
      </c>
    </row>
    <row r="4" spans="1:41" x14ac:dyDescent="0.55000000000000004">
      <c r="A4" s="33" t="s">
        <v>4</v>
      </c>
      <c r="C4" s="8">
        <v>3</v>
      </c>
      <c r="E4">
        <v>2</v>
      </c>
      <c r="F4">
        <f>(E4-0.5)*$C$4</f>
        <v>4.5</v>
      </c>
      <c r="G4" s="15">
        <f t="shared" si="0"/>
        <v>0</v>
      </c>
      <c r="H4" s="14">
        <f t="shared" ref="H4:H10" si="8">G4/$D$6</f>
        <v>0</v>
      </c>
      <c r="I4" s="14">
        <f t="shared" ref="I4:I35" si="9">IF(AND(F3&gt;$C$10,F3&lt;$C$12),(I3-H3)*((1-J3+(L3*$C$20))^$C$23),(I3-H3)*((1-J3+(L3*$C$20))^$C$3))</f>
        <v>0.99999368422603896</v>
      </c>
      <c r="J4" s="14">
        <f>IF(K3="Eliminated",0,I3-I4)</f>
        <v>5.2631423821392076E-6</v>
      </c>
      <c r="K4" s="14" t="str">
        <f t="shared" ref="K4:K10" si="10">IF(J4*$D$6&lt;0.1,"Eliminated",IF(J4*$D$6&lt;1,"Possibly eliminated",IF(J4*$D$6&lt;10,"Approaching elimination", "Epidemic ongoing")))</f>
        <v>Epidemic ongoing</v>
      </c>
      <c r="L4" s="14">
        <f t="shared" si="1"/>
        <v>5.6837875318852914E-7</v>
      </c>
      <c r="M4" s="14">
        <f>M3+J3</f>
        <v>1.0526315789016749E-6</v>
      </c>
      <c r="N4" s="3">
        <f t="shared" si="2"/>
        <v>299.99911578193485</v>
      </c>
      <c r="O4" s="3">
        <f t="shared" si="3"/>
        <v>149.99955789096742</v>
      </c>
      <c r="P4" s="38">
        <f t="shared" ref="P4:P52" si="11">O4*$C$13</f>
        <v>29.999911578193487</v>
      </c>
      <c r="Q4" s="38">
        <f t="shared" si="4"/>
        <v>149.99955789096742</v>
      </c>
      <c r="R4" s="38">
        <f t="shared" ref="R4:R10" si="12">($D$6*$C$7*$C$4)+O4</f>
        <v>1710149.9995578909</v>
      </c>
      <c r="S4" s="38">
        <f t="shared" ref="S4:S52" si="13">IF(($D$18*$C$4)&gt;P4,P4+((($D$18*$C$4)-P4)*(O4-P4)/R4),$D$18*$C$4)</f>
        <v>32.397588931746164</v>
      </c>
      <c r="T4" s="39">
        <f t="shared" ref="T4:T52" si="14">IF(N4&gt;0.1,S4/N4,0)</f>
        <v>0.10799228140157426</v>
      </c>
      <c r="U4" s="38">
        <f t="shared" si="5"/>
        <v>5.9999823156386967</v>
      </c>
      <c r="V4" s="3">
        <f t="shared" si="6"/>
        <v>0</v>
      </c>
      <c r="W4" s="3">
        <f t="shared" si="7"/>
        <v>1.1999964631277393</v>
      </c>
      <c r="X4" s="3">
        <f t="shared" ref="X4:Y10" si="15">N4+X3</f>
        <v>359.99911577933034</v>
      </c>
      <c r="Y4" s="3">
        <f t="shared" si="15"/>
        <v>179.99955788966517</v>
      </c>
      <c r="Z4" s="3">
        <f>R4+Z3</f>
        <v>3420179.9995578895</v>
      </c>
      <c r="AA4" s="3">
        <f>AA3+S4</f>
        <v>38.877496301511023</v>
      </c>
      <c r="AB4" s="3">
        <f>AB3+U4</f>
        <v>7.1999823155866061</v>
      </c>
      <c r="AC4" s="3">
        <f>AC3+W4</f>
        <v>1.4399964631173212</v>
      </c>
    </row>
    <row r="5" spans="1:41" x14ac:dyDescent="0.55000000000000004">
      <c r="A5" s="33" t="s">
        <v>27</v>
      </c>
      <c r="C5" s="9">
        <v>0.5</v>
      </c>
      <c r="E5">
        <v>3</v>
      </c>
      <c r="F5">
        <f t="shared" ref="F5:F10" si="16">(E5-0.5)*$C$4</f>
        <v>7.5</v>
      </c>
      <c r="G5" s="15">
        <f t="shared" si="0"/>
        <v>0</v>
      </c>
      <c r="H5" s="14">
        <f t="shared" si="8"/>
        <v>0</v>
      </c>
      <c r="I5" s="14">
        <f t="shared" si="9"/>
        <v>0.99997263195567587</v>
      </c>
      <c r="J5" s="14">
        <f t="shared" ref="J5:J10" si="17">IF(K4="Eliminated",0,I4-I5)</f>
        <v>2.1052270363086656E-5</v>
      </c>
      <c r="K5" s="14" t="str">
        <f t="shared" si="10"/>
        <v>Epidemic ongoing</v>
      </c>
      <c r="L5" s="14">
        <f t="shared" si="1"/>
        <v>2.2729954033464175E-6</v>
      </c>
      <c r="M5" s="14">
        <f t="shared" ref="M5:M10" si="18">M4+J4</f>
        <v>6.3157739610408825E-6</v>
      </c>
      <c r="N5" s="3">
        <f t="shared" si="2"/>
        <v>1199.9794106959394</v>
      </c>
      <c r="O5" s="3">
        <f t="shared" si="3"/>
        <v>599.98970534796968</v>
      </c>
      <c r="P5" s="38">
        <f t="shared" si="11"/>
        <v>119.99794106959394</v>
      </c>
      <c r="Q5" s="38">
        <f t="shared" si="4"/>
        <v>599.98970534796968</v>
      </c>
      <c r="R5" s="38">
        <f t="shared" si="12"/>
        <v>1710599.9897053479</v>
      </c>
      <c r="S5" s="38">
        <f t="shared" si="13"/>
        <v>129.56073799074579</v>
      </c>
      <c r="T5" s="39">
        <f t="shared" si="14"/>
        <v>0.10796913416673193</v>
      </c>
      <c r="U5" s="38">
        <f t="shared" si="5"/>
        <v>23.999588213918788</v>
      </c>
      <c r="V5" s="3">
        <f t="shared" si="6"/>
        <v>0</v>
      </c>
      <c r="W5" s="3">
        <f t="shared" si="7"/>
        <v>4.7999176427837575</v>
      </c>
      <c r="X5" s="3">
        <f t="shared" si="15"/>
        <v>1559.9785264752697</v>
      </c>
      <c r="Y5" s="3">
        <f t="shared" si="15"/>
        <v>779.98926323763487</v>
      </c>
      <c r="Z5" s="3">
        <f t="shared" ref="Z5:Z10" si="19">R5+Z4</f>
        <v>5130779.9892632375</v>
      </c>
      <c r="AA5" s="3">
        <f t="shared" ref="AA5:AA10" si="20">AA4+S5</f>
        <v>168.43823429225682</v>
      </c>
      <c r="AB5" s="3">
        <f t="shared" ref="AB5:AB10" si="21">AB4+U5</f>
        <v>31.199570529505394</v>
      </c>
      <c r="AC5" s="3">
        <f t="shared" ref="AC5:AC10" si="22">AC4+W5</f>
        <v>6.2399141059010788</v>
      </c>
    </row>
    <row r="6" spans="1:41" x14ac:dyDescent="0.55000000000000004">
      <c r="A6" s="33" t="s">
        <v>5</v>
      </c>
      <c r="C6" s="8">
        <v>57</v>
      </c>
      <c r="D6" s="3">
        <f>C6*1000000</f>
        <v>57000000</v>
      </c>
      <c r="E6">
        <v>4</v>
      </c>
      <c r="F6">
        <f t="shared" si="16"/>
        <v>10.5</v>
      </c>
      <c r="G6" s="15">
        <f t="shared" si="0"/>
        <v>0</v>
      </c>
      <c r="H6" s="14">
        <f t="shared" si="8"/>
        <v>0</v>
      </c>
      <c r="I6" s="14">
        <f t="shared" si="9"/>
        <v>0.99996171870207695</v>
      </c>
      <c r="J6" s="14">
        <f t="shared" si="17"/>
        <v>1.0913253598920925E-5</v>
      </c>
      <c r="K6" s="14" t="str">
        <f t="shared" si="10"/>
        <v>Epidemic ongoing</v>
      </c>
      <c r="L6" s="14">
        <f t="shared" si="1"/>
        <v>1.1784567417635277E-6</v>
      </c>
      <c r="M6" s="14">
        <f t="shared" si="18"/>
        <v>2.7368044324127538E-5</v>
      </c>
      <c r="N6" s="3">
        <f t="shared" si="2"/>
        <v>622.05545513849268</v>
      </c>
      <c r="O6" s="3">
        <f t="shared" si="3"/>
        <v>311.02772756924634</v>
      </c>
      <c r="P6" s="38">
        <f t="shared" si="11"/>
        <v>62.205545513849273</v>
      </c>
      <c r="Q6" s="38">
        <f t="shared" si="4"/>
        <v>311.02772756924634</v>
      </c>
      <c r="R6" s="38">
        <f t="shared" si="12"/>
        <v>1710311.0277275692</v>
      </c>
      <c r="S6" s="38">
        <f t="shared" si="13"/>
        <v>67.172034280521075</v>
      </c>
      <c r="T6" s="39">
        <f t="shared" si="14"/>
        <v>0.10798399680550359</v>
      </c>
      <c r="U6" s="38">
        <f t="shared" si="5"/>
        <v>12.441109102769854</v>
      </c>
      <c r="V6" s="3">
        <f t="shared" si="6"/>
        <v>0</v>
      </c>
      <c r="W6" s="3">
        <f t="shared" si="7"/>
        <v>2.4882218205539708</v>
      </c>
      <c r="X6" s="3">
        <f t="shared" si="15"/>
        <v>2182.0339816137625</v>
      </c>
      <c r="Y6" s="3">
        <f t="shared" si="15"/>
        <v>1091.0169908068813</v>
      </c>
      <c r="Z6" s="3">
        <f t="shared" si="19"/>
        <v>6841091.0169908069</v>
      </c>
      <c r="AA6" s="3">
        <f t="shared" si="20"/>
        <v>235.6102685727779</v>
      </c>
      <c r="AB6" s="3">
        <f t="shared" si="21"/>
        <v>43.640679632275251</v>
      </c>
      <c r="AC6" s="3">
        <f t="shared" si="22"/>
        <v>8.7281359264550495</v>
      </c>
    </row>
    <row r="7" spans="1:41" x14ac:dyDescent="0.55000000000000004">
      <c r="A7" s="33" t="s">
        <v>18</v>
      </c>
      <c r="C7" s="10">
        <v>0.01</v>
      </c>
      <c r="D7" s="3">
        <f>C7*D6</f>
        <v>570000</v>
      </c>
      <c r="E7">
        <v>5</v>
      </c>
      <c r="F7">
        <f t="shared" si="16"/>
        <v>13.5</v>
      </c>
      <c r="G7" s="15">
        <f t="shared" si="0"/>
        <v>0</v>
      </c>
      <c r="H7" s="14">
        <f t="shared" si="8"/>
        <v>0</v>
      </c>
      <c r="I7" s="14">
        <f t="shared" si="9"/>
        <v>0.99995606147311833</v>
      </c>
      <c r="J7" s="14">
        <f t="shared" si="17"/>
        <v>5.6572289586220847E-6</v>
      </c>
      <c r="K7" s="14" t="str">
        <f t="shared" si="10"/>
        <v>Epidemic ongoing</v>
      </c>
      <c r="L7" s="14">
        <f t="shared" si="1"/>
        <v>6.1093379240531206E-7</v>
      </c>
      <c r="M7" s="14">
        <f t="shared" si="18"/>
        <v>3.8281297923048463E-5</v>
      </c>
      <c r="N7" s="3">
        <f t="shared" si="2"/>
        <v>322.46205064145886</v>
      </c>
      <c r="O7" s="3">
        <f t="shared" si="3"/>
        <v>161.23102532072943</v>
      </c>
      <c r="P7" s="38">
        <f t="shared" si="11"/>
        <v>32.24620506414589</v>
      </c>
      <c r="Q7" s="38">
        <f t="shared" si="4"/>
        <v>161.23102532072943</v>
      </c>
      <c r="R7" s="38">
        <f t="shared" si="12"/>
        <v>1710161.2310253207</v>
      </c>
      <c r="S7" s="38">
        <f t="shared" si="13"/>
        <v>34.823226167102789</v>
      </c>
      <c r="T7" s="39">
        <f t="shared" si="14"/>
        <v>0.1079917035131128</v>
      </c>
      <c r="U7" s="38">
        <f t="shared" si="5"/>
        <v>6.4492410128291775</v>
      </c>
      <c r="V7" s="3">
        <f t="shared" si="6"/>
        <v>0</v>
      </c>
      <c r="W7" s="3">
        <f t="shared" si="7"/>
        <v>1.2898482025658355</v>
      </c>
      <c r="X7" s="3">
        <f t="shared" si="15"/>
        <v>2504.4960322552215</v>
      </c>
      <c r="Y7" s="3">
        <f t="shared" si="15"/>
        <v>1252.2480161276108</v>
      </c>
      <c r="Z7" s="3">
        <f t="shared" si="19"/>
        <v>8551252.2480161283</v>
      </c>
      <c r="AA7" s="3">
        <f t="shared" si="20"/>
        <v>270.4334947398807</v>
      </c>
      <c r="AB7" s="3">
        <f t="shared" si="21"/>
        <v>50.089920645104428</v>
      </c>
      <c r="AC7" s="3">
        <f t="shared" si="22"/>
        <v>10.017984129020885</v>
      </c>
    </row>
    <row r="8" spans="1:41" x14ac:dyDescent="0.55000000000000004">
      <c r="A8" s="33" t="s">
        <v>34</v>
      </c>
      <c r="C8" s="8">
        <v>5</v>
      </c>
      <c r="D8" s="3"/>
      <c r="E8">
        <v>6</v>
      </c>
      <c r="F8">
        <f t="shared" si="16"/>
        <v>16.5</v>
      </c>
      <c r="G8" s="15">
        <f t="shared" si="0"/>
        <v>0</v>
      </c>
      <c r="H8" s="14">
        <f t="shared" si="8"/>
        <v>0</v>
      </c>
      <c r="I8" s="14">
        <f t="shared" si="9"/>
        <v>0.99995312889049004</v>
      </c>
      <c r="J8" s="14">
        <f t="shared" si="17"/>
        <v>2.9325826282899925E-6</v>
      </c>
      <c r="K8" s="14" t="str">
        <f t="shared" si="10"/>
        <v>Epidemic ongoing</v>
      </c>
      <c r="L8" s="14">
        <f t="shared" si="1"/>
        <v>3.1670631107850745E-7</v>
      </c>
      <c r="M8" s="14">
        <f t="shared" si="18"/>
        <v>4.3938526881670548E-5</v>
      </c>
      <c r="N8" s="3">
        <f t="shared" si="2"/>
        <v>167.15720981252957</v>
      </c>
      <c r="O8" s="3">
        <f t="shared" si="3"/>
        <v>83.578604906264786</v>
      </c>
      <c r="P8" s="38">
        <f t="shared" si="11"/>
        <v>16.715720981252957</v>
      </c>
      <c r="Q8" s="38">
        <f t="shared" si="4"/>
        <v>83.578604906264786</v>
      </c>
      <c r="R8" s="38">
        <f t="shared" si="12"/>
        <v>1710083.5786049063</v>
      </c>
      <c r="S8" s="38">
        <f t="shared" si="13"/>
        <v>18.052259731474926</v>
      </c>
      <c r="T8" s="39">
        <f t="shared" si="14"/>
        <v>0.10799569908902479</v>
      </c>
      <c r="U8" s="38">
        <f t="shared" si="5"/>
        <v>3.3431441962505914</v>
      </c>
      <c r="V8" s="3">
        <f t="shared" si="6"/>
        <v>0</v>
      </c>
      <c r="W8" s="3">
        <f t="shared" si="7"/>
        <v>0.66862883925011829</v>
      </c>
      <c r="X8" s="3">
        <f t="shared" si="15"/>
        <v>2671.6532420677513</v>
      </c>
      <c r="Y8" s="3">
        <f t="shared" si="15"/>
        <v>1335.8266210338757</v>
      </c>
      <c r="Z8" s="3">
        <f t="shared" si="19"/>
        <v>10261335.826621035</v>
      </c>
      <c r="AA8" s="3">
        <f t="shared" si="20"/>
        <v>288.48575447135562</v>
      </c>
      <c r="AB8" s="3">
        <f t="shared" si="21"/>
        <v>53.433064841355019</v>
      </c>
      <c r="AC8" s="3">
        <f t="shared" si="22"/>
        <v>10.686612968271003</v>
      </c>
    </row>
    <row r="9" spans="1:41" x14ac:dyDescent="0.55000000000000004">
      <c r="A9" s="34" t="s">
        <v>29</v>
      </c>
      <c r="C9" s="8">
        <v>2</v>
      </c>
      <c r="D9" s="3"/>
      <c r="E9">
        <v>7</v>
      </c>
      <c r="F9">
        <f t="shared" si="16"/>
        <v>19.5</v>
      </c>
      <c r="G9" s="15">
        <f t="shared" si="0"/>
        <v>0</v>
      </c>
      <c r="H9" s="14">
        <f t="shared" si="8"/>
        <v>0</v>
      </c>
      <c r="I9" s="14">
        <f t="shared" si="9"/>
        <v>0.9999516087098379</v>
      </c>
      <c r="J9" s="14">
        <f t="shared" si="17"/>
        <v>1.5201806521369932E-6</v>
      </c>
      <c r="K9" s="14" t="str">
        <f t="shared" si="10"/>
        <v>Epidemic ongoing</v>
      </c>
      <c r="L9" s="14">
        <f t="shared" si="1"/>
        <v>1.641761211244857E-7</v>
      </c>
      <c r="M9" s="14">
        <f t="shared" si="18"/>
        <v>4.687110950996054E-5</v>
      </c>
      <c r="N9" s="3">
        <f t="shared" si="2"/>
        <v>86.650297171808603</v>
      </c>
      <c r="O9" s="3">
        <f t="shared" si="3"/>
        <v>43.325148585904302</v>
      </c>
      <c r="P9" s="38">
        <f t="shared" si="11"/>
        <v>8.665029717180861</v>
      </c>
      <c r="Q9" s="38">
        <f t="shared" si="4"/>
        <v>43.325148585904302</v>
      </c>
      <c r="R9" s="38">
        <f t="shared" si="12"/>
        <v>1710043.325148586</v>
      </c>
      <c r="S9" s="38">
        <f t="shared" si="13"/>
        <v>9.3580389040956842</v>
      </c>
      <c r="T9" s="39">
        <f t="shared" si="14"/>
        <v>0.10799777045819864</v>
      </c>
      <c r="U9" s="38">
        <f t="shared" si="5"/>
        <v>1.7330059434361722</v>
      </c>
      <c r="V9" s="3">
        <f t="shared" si="6"/>
        <v>0</v>
      </c>
      <c r="W9" s="3">
        <f t="shared" si="7"/>
        <v>0.34660118868723444</v>
      </c>
      <c r="X9" s="3">
        <f t="shared" si="15"/>
        <v>2758.30353923956</v>
      </c>
      <c r="Y9" s="3">
        <f t="shared" si="15"/>
        <v>1379.15176961978</v>
      </c>
      <c r="Z9" s="3">
        <f t="shared" si="19"/>
        <v>11971379.151769621</v>
      </c>
      <c r="AA9" s="3">
        <f t="shared" si="20"/>
        <v>297.8437933754513</v>
      </c>
      <c r="AB9" s="3">
        <f t="shared" si="21"/>
        <v>55.166070784791188</v>
      </c>
      <c r="AC9" s="3">
        <f t="shared" si="22"/>
        <v>11.033214156958238</v>
      </c>
    </row>
    <row r="10" spans="1:41" x14ac:dyDescent="0.55000000000000004">
      <c r="A10" s="34" t="s">
        <v>3</v>
      </c>
      <c r="C10" s="8">
        <v>5</v>
      </c>
      <c r="D10" s="3"/>
      <c r="E10">
        <v>8</v>
      </c>
      <c r="F10">
        <f t="shared" si="16"/>
        <v>22.5</v>
      </c>
      <c r="G10" s="15">
        <f t="shared" si="0"/>
        <v>0</v>
      </c>
      <c r="H10" s="14">
        <f t="shared" si="8"/>
        <v>0</v>
      </c>
      <c r="I10" s="14">
        <f t="shared" si="9"/>
        <v>0.99995082068603469</v>
      </c>
      <c r="J10" s="14">
        <f t="shared" si="17"/>
        <v>7.8802380321096877E-7</v>
      </c>
      <c r="K10" s="14" t="str">
        <f t="shared" si="10"/>
        <v>Epidemic ongoing</v>
      </c>
      <c r="L10" s="14">
        <f t="shared" si="1"/>
        <v>8.5105659985858486E-8</v>
      </c>
      <c r="M10" s="14">
        <f t="shared" si="18"/>
        <v>4.8391290162097533E-5</v>
      </c>
      <c r="N10" s="3">
        <f t="shared" si="2"/>
        <v>44.91735678302522</v>
      </c>
      <c r="O10" s="3">
        <f t="shared" si="3"/>
        <v>22.45867839151261</v>
      </c>
      <c r="P10" s="38">
        <f t="shared" si="11"/>
        <v>4.491735678302522</v>
      </c>
      <c r="Q10" s="38">
        <f t="shared" si="4"/>
        <v>22.45867839151261</v>
      </c>
      <c r="R10" s="38">
        <f t="shared" si="12"/>
        <v>1710022.4586783915</v>
      </c>
      <c r="S10" s="38">
        <f t="shared" si="13"/>
        <v>4.8510226191939338</v>
      </c>
      <c r="T10" s="39">
        <f t="shared" si="14"/>
        <v>0.10799884424693464</v>
      </c>
      <c r="U10" s="38">
        <f t="shared" si="5"/>
        <v>0.89834713566050439</v>
      </c>
      <c r="V10" s="3">
        <f t="shared" si="6"/>
        <v>0</v>
      </c>
      <c r="W10" s="3">
        <f t="shared" si="7"/>
        <v>0.17966942713210088</v>
      </c>
      <c r="X10" s="3">
        <f t="shared" si="15"/>
        <v>2803.2208960225853</v>
      </c>
      <c r="Y10" s="3">
        <f t="shared" si="15"/>
        <v>1401.6104480112926</v>
      </c>
      <c r="Z10" s="3">
        <f t="shared" si="19"/>
        <v>13681401.610448012</v>
      </c>
      <c r="AA10" s="3">
        <f t="shared" si="20"/>
        <v>302.69481599464524</v>
      </c>
      <c r="AB10" s="3">
        <f t="shared" si="21"/>
        <v>56.064417920451689</v>
      </c>
      <c r="AC10" s="3">
        <f t="shared" si="22"/>
        <v>11.212883584090338</v>
      </c>
    </row>
    <row r="11" spans="1:41" x14ac:dyDescent="0.55000000000000004">
      <c r="A11" s="34" t="s">
        <v>46</v>
      </c>
      <c r="C11" s="22">
        <v>40</v>
      </c>
      <c r="D11" s="3"/>
      <c r="E11">
        <v>9</v>
      </c>
      <c r="F11">
        <f t="shared" ref="F11:F12" si="23">(E11-0.5)*$C$4</f>
        <v>25.5</v>
      </c>
      <c r="G11" s="15">
        <f t="shared" si="0"/>
        <v>0</v>
      </c>
      <c r="H11" s="14">
        <f t="shared" ref="H11:H12" si="24">G11/$D$6</f>
        <v>0</v>
      </c>
      <c r="I11" s="14">
        <f t="shared" si="9"/>
        <v>0.99995041219450798</v>
      </c>
      <c r="J11" s="14">
        <f t="shared" ref="J11:J12" si="25">IF(K10="Eliminated",0,I10-I11)</f>
        <v>4.0849152671551536E-7</v>
      </c>
      <c r="K11" s="14" t="str">
        <f t="shared" ref="K11:K12" si="26">IF(J11*$D$6&lt;0.1,"Eliminated",IF(J11*$D$6&lt;1,"Possibly eliminated",IF(J11*$D$6&lt;10,"Approaching elimination", "Epidemic ongoing")))</f>
        <v>Epidemic ongoing</v>
      </c>
      <c r="L11" s="14">
        <f t="shared" ref="L11:L12" si="27">J11*T11</f>
        <v>4.4116840151128339E-8</v>
      </c>
      <c r="M11" s="14">
        <f t="shared" ref="M11:M12" si="28">M10+J10</f>
        <v>4.9179313965308502E-5</v>
      </c>
      <c r="N11" s="3">
        <f t="shared" ref="N11:N12" si="29">J11*$D$6</f>
        <v>23.284017022784376</v>
      </c>
      <c r="O11" s="3">
        <f t="shared" ref="O11:O12" si="30">N11*(1-$C$5)</f>
        <v>11.642008511392188</v>
      </c>
      <c r="P11" s="38">
        <f t="shared" si="11"/>
        <v>2.3284017022784376</v>
      </c>
      <c r="Q11" s="38">
        <f t="shared" ref="Q11:Q12" si="31">N11*$C$5</f>
        <v>11.642008511392188</v>
      </c>
      <c r="R11" s="38">
        <f t="shared" ref="R11:R12" si="32">($D$6*$C$7*$C$4)+O11</f>
        <v>1710011.6420085113</v>
      </c>
      <c r="S11" s="38">
        <f>IF(($D$18*$C$4)&gt;P11,P11+((($D$18*$C$4)-P11)*(O11-P11)/R11),$D$18*$C$4)</f>
        <v>2.5146598886143154</v>
      </c>
      <c r="T11" s="39">
        <f t="shared" si="14"/>
        <v>0.10799940088317306</v>
      </c>
      <c r="U11" s="38">
        <f t="shared" si="5"/>
        <v>0.46568034045568751</v>
      </c>
      <c r="V11" s="3">
        <f t="shared" si="6"/>
        <v>0</v>
      </c>
      <c r="W11" s="3">
        <f t="shared" si="7"/>
        <v>9.3136068091137503E-2</v>
      </c>
      <c r="X11" s="3">
        <f t="shared" ref="X11:X12" si="33">N11+X10</f>
        <v>2826.5049130453694</v>
      </c>
      <c r="Y11" s="3">
        <f t="shared" ref="Y11:Y12" si="34">O11+Y10</f>
        <v>1413.2524565226847</v>
      </c>
      <c r="Z11" s="3">
        <f t="shared" ref="Z11:Z12" si="35">R11+Z10</f>
        <v>15391413.252456523</v>
      </c>
      <c r="AA11" s="3">
        <f t="shared" ref="AA11:AA12" si="36">AA10+S11</f>
        <v>305.20947588325953</v>
      </c>
      <c r="AB11" s="3">
        <f t="shared" ref="AB11:AB12" si="37">AB10+U11</f>
        <v>56.53009826090738</v>
      </c>
      <c r="AC11" s="3">
        <f t="shared" ref="AC11:AC12" si="38">AC10+W11</f>
        <v>11.306019652181476</v>
      </c>
    </row>
    <row r="12" spans="1:41" x14ac:dyDescent="0.55000000000000004">
      <c r="A12" s="34" t="s">
        <v>33</v>
      </c>
      <c r="C12" s="25">
        <v>50</v>
      </c>
      <c r="D12" s="3"/>
      <c r="E12">
        <v>10</v>
      </c>
      <c r="F12">
        <f t="shared" si="23"/>
        <v>28.5</v>
      </c>
      <c r="G12" s="15">
        <f t="shared" si="0"/>
        <v>0</v>
      </c>
      <c r="H12" s="14">
        <f t="shared" si="24"/>
        <v>0</v>
      </c>
      <c r="I12" s="14">
        <f t="shared" si="9"/>
        <v>0.99995020044298055</v>
      </c>
      <c r="J12" s="14">
        <f t="shared" si="25"/>
        <v>2.1175152742358705E-7</v>
      </c>
      <c r="K12" s="14" t="str">
        <f t="shared" si="26"/>
        <v>Epidemic ongoing</v>
      </c>
      <c r="L12" s="14">
        <f t="shared" si="27"/>
        <v>2.2869099198539086E-8</v>
      </c>
      <c r="M12" s="14">
        <f t="shared" si="28"/>
        <v>4.9587805492024017E-5</v>
      </c>
      <c r="N12" s="3">
        <f t="shared" si="29"/>
        <v>12.069837063144462</v>
      </c>
      <c r="O12" s="3">
        <f t="shared" si="30"/>
        <v>6.0349185315722309</v>
      </c>
      <c r="P12" s="38">
        <f t="shared" si="11"/>
        <v>1.2069837063144462</v>
      </c>
      <c r="Q12" s="38">
        <f t="shared" si="31"/>
        <v>6.0349185315722309</v>
      </c>
      <c r="R12" s="38">
        <f t="shared" si="32"/>
        <v>1710006.0349185315</v>
      </c>
      <c r="S12" s="38">
        <f t="shared" si="13"/>
        <v>1.303538654316728</v>
      </c>
      <c r="T12" s="39">
        <f t="shared" si="14"/>
        <v>0.10799968943218916</v>
      </c>
      <c r="U12" s="38">
        <f t="shared" si="5"/>
        <v>0.24139674126288924</v>
      </c>
      <c r="V12" s="3">
        <f t="shared" si="6"/>
        <v>0</v>
      </c>
      <c r="W12" s="3">
        <f t="shared" si="7"/>
        <v>4.8279348252577847E-2</v>
      </c>
      <c r="X12" s="3">
        <f t="shared" si="33"/>
        <v>2838.5747501085139</v>
      </c>
      <c r="Y12" s="3">
        <f t="shared" si="34"/>
        <v>1419.2873750542569</v>
      </c>
      <c r="Z12" s="3">
        <f t="shared" si="35"/>
        <v>17101419.287375055</v>
      </c>
      <c r="AA12" s="3">
        <f t="shared" si="36"/>
        <v>306.51301453757628</v>
      </c>
      <c r="AB12" s="3">
        <f t="shared" si="37"/>
        <v>56.771495002170269</v>
      </c>
      <c r="AC12" s="3">
        <f t="shared" si="38"/>
        <v>11.354299000434054</v>
      </c>
    </row>
    <row r="13" spans="1:41" x14ac:dyDescent="0.55000000000000004">
      <c r="A13" s="34" t="s">
        <v>65</v>
      </c>
      <c r="C13" s="9">
        <v>0.2</v>
      </c>
      <c r="D13" s="3"/>
      <c r="E13">
        <v>11</v>
      </c>
      <c r="F13">
        <f t="shared" ref="F13:F52" si="39">(E13-0.5)*$C$4</f>
        <v>31.5</v>
      </c>
      <c r="G13" s="15">
        <f t="shared" si="0"/>
        <v>0</v>
      </c>
      <c r="H13" s="14">
        <f t="shared" ref="H13:H52" si="40">G13/$D$6</f>
        <v>0</v>
      </c>
      <c r="I13" s="14">
        <f t="shared" si="9"/>
        <v>0.9999500906764498</v>
      </c>
      <c r="J13" s="14">
        <f t="shared" ref="J13:J52" si="41">IF(K12="Eliminated",0,I12-I13)</f>
        <v>1.0976653075367437E-7</v>
      </c>
      <c r="K13" s="14" t="str">
        <f t="shared" ref="K13:K52" si="42">IF(J13*$D$6&lt;0.1,"Eliminated",IF(J13*$D$6&lt;1,"Possibly eliminated",IF(J13*$D$6&lt;10,"Approaching elimination", "Epidemic ongoing")))</f>
        <v>Approaching elimination</v>
      </c>
      <c r="L13" s="14">
        <f t="shared" ref="L13:L52" si="43">J13*T13</f>
        <v>1.1854767650015292E-8</v>
      </c>
      <c r="M13" s="14">
        <f t="shared" ref="M13:M52" si="44">M12+J12</f>
        <v>4.9799557019447604E-5</v>
      </c>
      <c r="N13" s="3">
        <f t="shared" ref="N13:N52" si="45">J13*$D$6</f>
        <v>6.2566922529594393</v>
      </c>
      <c r="O13" s="3">
        <f t="shared" ref="O13:O52" si="46">N13*(1-$C$5)</f>
        <v>3.1283461264797197</v>
      </c>
      <c r="P13" s="38">
        <f t="shared" si="11"/>
        <v>0.62566922529594393</v>
      </c>
      <c r="Q13" s="38">
        <f t="shared" ref="Q13:Q52" si="47">N13*$C$5</f>
        <v>3.1283461264797197</v>
      </c>
      <c r="R13" s="38">
        <f t="shared" ref="R13:R52" si="48">($D$6*$C$7*$C$4)+O13</f>
        <v>1710003.1283461265</v>
      </c>
      <c r="S13" s="38">
        <f t="shared" si="13"/>
        <v>0.6757217560508717</v>
      </c>
      <c r="T13" s="39">
        <f t="shared" si="14"/>
        <v>0.10799983900938274</v>
      </c>
      <c r="U13" s="38">
        <f t="shared" si="5"/>
        <v>0.12513384505918879</v>
      </c>
      <c r="V13" s="3">
        <f t="shared" si="6"/>
        <v>0</v>
      </c>
      <c r="W13" s="3">
        <f t="shared" si="7"/>
        <v>2.5026769011837757E-2</v>
      </c>
      <c r="X13" s="3">
        <f t="shared" ref="X13:X22" si="49">N13+X12</f>
        <v>2844.8314423614734</v>
      </c>
      <c r="Y13" s="3">
        <f t="shared" ref="Y13:Y22" si="50">O13+Y12</f>
        <v>1422.4157211807367</v>
      </c>
      <c r="Z13" s="3">
        <f t="shared" ref="Z13:Z52" si="51">R13+Z12</f>
        <v>18811422.415721182</v>
      </c>
      <c r="AA13" s="3">
        <f t="shared" ref="AA13:AA52" si="52">AA12+S13</f>
        <v>307.18873629362713</v>
      </c>
      <c r="AB13" s="3">
        <f t="shared" ref="AB13:AB52" si="53">AB12+U13</f>
        <v>56.896628847229458</v>
      </c>
      <c r="AC13" s="3">
        <f t="shared" ref="AC13:AC52" si="54">AC12+W13</f>
        <v>11.379325769445892</v>
      </c>
    </row>
    <row r="14" spans="1:41" x14ac:dyDescent="0.55000000000000004">
      <c r="A14" s="34" t="s">
        <v>64</v>
      </c>
      <c r="C14" s="9">
        <v>0.04</v>
      </c>
      <c r="D14" s="3"/>
      <c r="E14">
        <v>12</v>
      </c>
      <c r="F14">
        <f t="shared" si="39"/>
        <v>34.5</v>
      </c>
      <c r="G14" s="15">
        <f t="shared" si="0"/>
        <v>0</v>
      </c>
      <c r="H14" s="14">
        <f t="shared" si="40"/>
        <v>0</v>
      </c>
      <c r="I14" s="14">
        <f t="shared" si="9"/>
        <v>0.99995003377631875</v>
      </c>
      <c r="J14" s="14">
        <f t="shared" si="41"/>
        <v>5.6900131051307312E-8</v>
      </c>
      <c r="K14" s="14" t="str">
        <f t="shared" si="42"/>
        <v>Approaching elimination</v>
      </c>
      <c r="L14" s="14">
        <f t="shared" si="43"/>
        <v>6.1452094050291526E-9</v>
      </c>
      <c r="M14" s="14">
        <f t="shared" si="44"/>
        <v>4.9909323550201279E-5</v>
      </c>
      <c r="N14" s="3">
        <f t="shared" si="45"/>
        <v>3.2433074699245168</v>
      </c>
      <c r="O14" s="3">
        <f t="shared" si="46"/>
        <v>1.6216537349622584</v>
      </c>
      <c r="P14" s="38">
        <f t="shared" si="11"/>
        <v>0.32433074699245168</v>
      </c>
      <c r="Q14" s="38">
        <f t="shared" si="47"/>
        <v>1.6216537349622584</v>
      </c>
      <c r="R14" s="38">
        <f t="shared" si="48"/>
        <v>1710001.6216537349</v>
      </c>
      <c r="S14" s="38">
        <f t="shared" si="13"/>
        <v>0.35027693608666172</v>
      </c>
      <c r="T14" s="39">
        <f t="shared" si="14"/>
        <v>0.1079999165465536</v>
      </c>
      <c r="U14" s="38">
        <f t="shared" si="5"/>
        <v>6.4866149398490336E-2</v>
      </c>
      <c r="V14" s="3">
        <f t="shared" si="6"/>
        <v>0</v>
      </c>
      <c r="W14" s="3">
        <f t="shared" si="7"/>
        <v>1.2973229879698067E-2</v>
      </c>
      <c r="X14" s="3">
        <f t="shared" si="49"/>
        <v>2848.0747498313981</v>
      </c>
      <c r="Y14" s="3">
        <f t="shared" si="50"/>
        <v>1424.037374915699</v>
      </c>
      <c r="Z14" s="3">
        <f t="shared" si="51"/>
        <v>20521424.037374917</v>
      </c>
      <c r="AA14" s="3">
        <f t="shared" si="52"/>
        <v>307.53901322971382</v>
      </c>
      <c r="AB14" s="3">
        <f t="shared" si="53"/>
        <v>56.961494996627948</v>
      </c>
      <c r="AC14" s="3">
        <f t="shared" si="54"/>
        <v>11.39229899932559</v>
      </c>
    </row>
    <row r="15" spans="1:41" x14ac:dyDescent="0.55000000000000004">
      <c r="A15" s="34" t="s">
        <v>56</v>
      </c>
      <c r="C15" s="13">
        <v>1.9999999999999999E-6</v>
      </c>
      <c r="D15" s="3">
        <f>C15*D6</f>
        <v>114</v>
      </c>
      <c r="E15">
        <v>13</v>
      </c>
      <c r="F15">
        <f t="shared" si="39"/>
        <v>37.5</v>
      </c>
      <c r="G15" s="15">
        <f t="shared" si="0"/>
        <v>0</v>
      </c>
      <c r="H15" s="14">
        <f t="shared" si="40"/>
        <v>0</v>
      </c>
      <c r="I15" s="14">
        <f t="shared" si="9"/>
        <v>0.99995000428076419</v>
      </c>
      <c r="J15" s="14">
        <f t="shared" si="41"/>
        <v>2.9495554554337389E-8</v>
      </c>
      <c r="K15" s="14" t="str">
        <f t="shared" si="42"/>
        <v>Approaching elimination</v>
      </c>
      <c r="L15" s="14">
        <f t="shared" si="43"/>
        <v>3.1855186158870488E-9</v>
      </c>
      <c r="M15" s="14">
        <f t="shared" si="44"/>
        <v>4.9966223681252586E-5</v>
      </c>
      <c r="N15" s="3">
        <f t="shared" si="45"/>
        <v>1.6812466095972312</v>
      </c>
      <c r="O15" s="3">
        <f t="shared" si="46"/>
        <v>0.84062330479861558</v>
      </c>
      <c r="P15" s="38">
        <f t="shared" si="11"/>
        <v>0.16812466095972312</v>
      </c>
      <c r="Q15" s="38">
        <f t="shared" si="47"/>
        <v>0.84062330479861558</v>
      </c>
      <c r="R15" s="38">
        <f t="shared" si="48"/>
        <v>1710000.8406233047</v>
      </c>
      <c r="S15" s="38">
        <f t="shared" si="13"/>
        <v>0.18157456110556178</v>
      </c>
      <c r="T15" s="39">
        <f t="shared" si="14"/>
        <v>0.10799995673987459</v>
      </c>
      <c r="U15" s="38">
        <f t="shared" si="5"/>
        <v>3.3624932191944623E-2</v>
      </c>
      <c r="V15" s="3">
        <f t="shared" si="6"/>
        <v>0</v>
      </c>
      <c r="W15" s="3">
        <f t="shared" si="7"/>
        <v>6.7249864383889246E-3</v>
      </c>
      <c r="X15" s="3">
        <f t="shared" si="49"/>
        <v>2849.7559964409952</v>
      </c>
      <c r="Y15" s="3">
        <f t="shared" si="50"/>
        <v>1424.8779982204976</v>
      </c>
      <c r="Z15" s="3">
        <f t="shared" si="51"/>
        <v>22231424.877998222</v>
      </c>
      <c r="AA15" s="3">
        <f t="shared" si="52"/>
        <v>307.72058779081937</v>
      </c>
      <c r="AB15" s="3">
        <f t="shared" si="53"/>
        <v>56.995119928819889</v>
      </c>
      <c r="AC15" s="3">
        <f t="shared" si="54"/>
        <v>11.399023985763979</v>
      </c>
    </row>
    <row r="16" spans="1:41" x14ac:dyDescent="0.55000000000000004">
      <c r="A16" s="34" t="s">
        <v>58</v>
      </c>
      <c r="C16" s="9">
        <v>0.2</v>
      </c>
      <c r="D16" s="3"/>
      <c r="E16">
        <v>14</v>
      </c>
      <c r="F16">
        <f t="shared" si="39"/>
        <v>40.5</v>
      </c>
      <c r="G16" s="15">
        <f t="shared" si="0"/>
        <v>0</v>
      </c>
      <c r="H16" s="14">
        <f t="shared" si="40"/>
        <v>0</v>
      </c>
      <c r="I16" s="14">
        <f t="shared" si="9"/>
        <v>0.99994998899103316</v>
      </c>
      <c r="J16" s="14">
        <f t="shared" si="41"/>
        <v>1.5289731036816079E-8</v>
      </c>
      <c r="K16" s="14" t="str">
        <f t="shared" si="42"/>
        <v>Possibly eliminated</v>
      </c>
      <c r="L16" s="14">
        <f t="shared" si="43"/>
        <v>1.6512906091049401E-9</v>
      </c>
      <c r="M16" s="14">
        <f t="shared" si="44"/>
        <v>4.9995719235806924E-5</v>
      </c>
      <c r="N16" s="3">
        <f t="shared" si="45"/>
        <v>0.87151466909851649</v>
      </c>
      <c r="O16" s="3">
        <f t="shared" si="46"/>
        <v>0.43575733454925825</v>
      </c>
      <c r="P16" s="38">
        <f t="shared" si="11"/>
        <v>8.7151466909851649E-2</v>
      </c>
      <c r="Q16" s="38">
        <f t="shared" si="47"/>
        <v>0.43575733454925825</v>
      </c>
      <c r="R16" s="38">
        <f t="shared" si="48"/>
        <v>1710000.4357573346</v>
      </c>
      <c r="S16" s="38">
        <f t="shared" si="13"/>
        <v>9.4123564718981589E-2</v>
      </c>
      <c r="T16" s="39">
        <f t="shared" si="14"/>
        <v>0.10799997757506685</v>
      </c>
      <c r="U16" s="38">
        <f t="shared" si="5"/>
        <v>1.743029338197033E-2</v>
      </c>
      <c r="V16" s="3">
        <f t="shared" si="6"/>
        <v>0</v>
      </c>
      <c r="W16" s="3">
        <f t="shared" si="7"/>
        <v>3.486058676394066E-3</v>
      </c>
      <c r="X16" s="3">
        <f t="shared" si="49"/>
        <v>2850.6275111100936</v>
      </c>
      <c r="Y16" s="3">
        <f t="shared" si="50"/>
        <v>1425.3137555550468</v>
      </c>
      <c r="Z16" s="3">
        <f t="shared" si="51"/>
        <v>23941425.313755557</v>
      </c>
      <c r="AA16" s="3">
        <f t="shared" si="52"/>
        <v>307.81471135553835</v>
      </c>
      <c r="AB16" s="3">
        <f t="shared" si="53"/>
        <v>57.01255022220186</v>
      </c>
      <c r="AC16" s="3">
        <f t="shared" si="54"/>
        <v>11.402510044440373</v>
      </c>
    </row>
    <row r="17" spans="1:29" x14ac:dyDescent="0.55000000000000004">
      <c r="A17" s="33" t="s">
        <v>57</v>
      </c>
      <c r="C17" s="9">
        <v>0.5</v>
      </c>
      <c r="D17" s="3"/>
      <c r="E17">
        <v>15</v>
      </c>
      <c r="F17">
        <f t="shared" si="39"/>
        <v>43.5</v>
      </c>
      <c r="G17" s="15">
        <f t="shared" si="0"/>
        <v>0</v>
      </c>
      <c r="H17" s="14">
        <f t="shared" si="40"/>
        <v>0</v>
      </c>
      <c r="I17" s="14">
        <f t="shared" si="9"/>
        <v>0.99994998106523292</v>
      </c>
      <c r="J17" s="14">
        <f t="shared" si="41"/>
        <v>7.9258002383397752E-9</v>
      </c>
      <c r="K17" s="14" t="str">
        <f t="shared" si="42"/>
        <v>Possibly eliminated</v>
      </c>
      <c r="L17" s="14">
        <f t="shared" si="43"/>
        <v>8.5598633360718736E-10</v>
      </c>
      <c r="M17" s="14">
        <f t="shared" si="44"/>
        <v>5.001100896684374E-5</v>
      </c>
      <c r="N17" s="3">
        <f t="shared" si="45"/>
        <v>0.45177061358536719</v>
      </c>
      <c r="O17" s="3">
        <f t="shared" si="46"/>
        <v>0.22588530679268359</v>
      </c>
      <c r="P17" s="38">
        <f t="shared" si="11"/>
        <v>4.5177061358536719E-2</v>
      </c>
      <c r="Q17" s="38">
        <f t="shared" si="47"/>
        <v>0.22588530679268359</v>
      </c>
      <c r="R17" s="38">
        <f t="shared" si="48"/>
        <v>1710000.2258853067</v>
      </c>
      <c r="S17" s="38">
        <f t="shared" si="13"/>
        <v>4.8791221015609683E-2</v>
      </c>
      <c r="T17" s="39">
        <f t="shared" si="14"/>
        <v>0.10799998837549452</v>
      </c>
      <c r="U17" s="38">
        <f t="shared" si="5"/>
        <v>9.0354122717073437E-3</v>
      </c>
      <c r="V17" s="3">
        <f t="shared" si="6"/>
        <v>0</v>
      </c>
      <c r="W17" s="3">
        <f t="shared" si="7"/>
        <v>1.8070824543414687E-3</v>
      </c>
      <c r="X17" s="3">
        <f t="shared" si="49"/>
        <v>2851.0792817236788</v>
      </c>
      <c r="Y17" s="3">
        <f t="shared" si="50"/>
        <v>1425.5396408618394</v>
      </c>
      <c r="Z17" s="3">
        <f t="shared" si="51"/>
        <v>25651425.539640862</v>
      </c>
      <c r="AA17" s="3">
        <f t="shared" si="52"/>
        <v>307.86350257655397</v>
      </c>
      <c r="AB17" s="3">
        <f t="shared" si="53"/>
        <v>57.021585634473567</v>
      </c>
      <c r="AC17" s="3">
        <f t="shared" si="54"/>
        <v>11.404317126894714</v>
      </c>
    </row>
    <row r="18" spans="1:29" x14ac:dyDescent="0.55000000000000004">
      <c r="A18" s="34" t="s">
        <v>59</v>
      </c>
      <c r="C18" s="10">
        <v>2.0000000000000001E-4</v>
      </c>
      <c r="D18" s="3">
        <f>C18*D6</f>
        <v>11400</v>
      </c>
      <c r="E18">
        <v>16</v>
      </c>
      <c r="F18">
        <f t="shared" si="39"/>
        <v>46.5</v>
      </c>
      <c r="G18" s="15">
        <f t="shared" si="0"/>
        <v>0</v>
      </c>
      <c r="H18" s="14">
        <f t="shared" si="40"/>
        <v>0</v>
      </c>
      <c r="I18" s="14">
        <f t="shared" si="9"/>
        <v>0.99994997695670362</v>
      </c>
      <c r="J18" s="14">
        <f t="shared" si="41"/>
        <v>4.1085292945552965E-9</v>
      </c>
      <c r="K18" s="14" t="str">
        <f t="shared" si="42"/>
        <v>Possibly eliminated</v>
      </c>
      <c r="L18" s="14">
        <f t="shared" si="43"/>
        <v>4.4372113905462138E-10</v>
      </c>
      <c r="M18" s="14">
        <f t="shared" si="44"/>
        <v>5.0018934767082079E-5</v>
      </c>
      <c r="N18" s="3">
        <f t="shared" si="45"/>
        <v>0.2341861697896519</v>
      </c>
      <c r="O18" s="3">
        <f t="shared" si="46"/>
        <v>0.11709308489482595</v>
      </c>
      <c r="P18" s="38">
        <f t="shared" si="11"/>
        <v>2.341861697896519E-2</v>
      </c>
      <c r="Q18" s="38">
        <f t="shared" si="47"/>
        <v>0.11709308489482595</v>
      </c>
      <c r="R18" s="38">
        <f t="shared" si="48"/>
        <v>1710000.1170930848</v>
      </c>
      <c r="S18" s="38">
        <f t="shared" si="13"/>
        <v>2.5292104926113418E-2</v>
      </c>
      <c r="T18" s="39">
        <f t="shared" si="14"/>
        <v>0.10799999397415745</v>
      </c>
      <c r="U18" s="38">
        <f t="shared" si="5"/>
        <v>4.683723395793038E-3</v>
      </c>
      <c r="V18" s="3">
        <f t="shared" si="6"/>
        <v>0</v>
      </c>
      <c r="W18" s="3">
        <f t="shared" si="7"/>
        <v>9.367446791586076E-4</v>
      </c>
      <c r="X18" s="3">
        <f t="shared" si="49"/>
        <v>2851.3134678934684</v>
      </c>
      <c r="Y18" s="3">
        <f t="shared" si="50"/>
        <v>1425.6567339467342</v>
      </c>
      <c r="Z18" s="3">
        <f t="shared" si="51"/>
        <v>27361425.656733949</v>
      </c>
      <c r="AA18" s="3">
        <f t="shared" si="52"/>
        <v>307.88879468148008</v>
      </c>
      <c r="AB18" s="3">
        <f t="shared" si="53"/>
        <v>57.02626935786936</v>
      </c>
      <c r="AC18" s="3">
        <f t="shared" si="54"/>
        <v>11.405253871573873</v>
      </c>
    </row>
    <row r="19" spans="1:29" x14ac:dyDescent="0.55000000000000004">
      <c r="A19" s="34" t="s">
        <v>60</v>
      </c>
      <c r="C19" s="9">
        <v>1</v>
      </c>
      <c r="D19" s="3"/>
      <c r="E19">
        <v>17</v>
      </c>
      <c r="F19">
        <f t="shared" si="39"/>
        <v>49.5</v>
      </c>
      <c r="G19" s="15">
        <f t="shared" si="0"/>
        <v>0</v>
      </c>
      <c r="H19" s="14">
        <f t="shared" si="40"/>
        <v>0</v>
      </c>
      <c r="I19" s="14">
        <f t="shared" si="9"/>
        <v>0.99994997482694858</v>
      </c>
      <c r="J19" s="14">
        <f t="shared" si="41"/>
        <v>2.129755038993153E-9</v>
      </c>
      <c r="K19" s="14" t="str">
        <f t="shared" si="42"/>
        <v>Possibly eliminated</v>
      </c>
      <c r="L19" s="14">
        <f t="shared" si="43"/>
        <v>2.300135375586712E-10</v>
      </c>
      <c r="M19" s="14">
        <f t="shared" si="44"/>
        <v>5.0023043296376635E-5</v>
      </c>
      <c r="N19" s="3">
        <f t="shared" si="45"/>
        <v>0.12139603722260972</v>
      </c>
      <c r="O19" s="3">
        <f t="shared" si="46"/>
        <v>6.069801861130486E-2</v>
      </c>
      <c r="P19" s="38">
        <f t="shared" si="11"/>
        <v>1.2139603722260972E-2</v>
      </c>
      <c r="Q19" s="38">
        <f t="shared" si="47"/>
        <v>6.069801861130486E-2</v>
      </c>
      <c r="R19" s="38">
        <f t="shared" si="48"/>
        <v>1710000.0606980186</v>
      </c>
      <c r="S19" s="38">
        <f t="shared" si="13"/>
        <v>1.3110771640844258E-2</v>
      </c>
      <c r="T19" s="39">
        <f t="shared" si="14"/>
        <v>0.10799999687635939</v>
      </c>
      <c r="U19" s="38">
        <f t="shared" si="5"/>
        <v>2.4279207444521944E-3</v>
      </c>
      <c r="V19" s="3">
        <f t="shared" si="6"/>
        <v>0</v>
      </c>
      <c r="W19" s="3">
        <f t="shared" si="7"/>
        <v>4.8558414889043888E-4</v>
      </c>
      <c r="X19" s="3">
        <f t="shared" si="49"/>
        <v>2851.4348639306909</v>
      </c>
      <c r="Y19" s="3">
        <f t="shared" si="50"/>
        <v>1425.7174319653454</v>
      </c>
      <c r="Z19" s="3">
        <f t="shared" si="51"/>
        <v>29071425.717431966</v>
      </c>
      <c r="AA19" s="3">
        <f t="shared" si="52"/>
        <v>307.90190545312095</v>
      </c>
      <c r="AB19" s="3">
        <f t="shared" si="53"/>
        <v>57.028697278613812</v>
      </c>
      <c r="AC19" s="3">
        <f t="shared" si="54"/>
        <v>11.405739455722763</v>
      </c>
    </row>
    <row r="20" spans="1:29" x14ac:dyDescent="0.55000000000000004">
      <c r="A20" s="34" t="s">
        <v>61</v>
      </c>
      <c r="C20" s="23">
        <v>0</v>
      </c>
      <c r="D20" s="3"/>
      <c r="E20">
        <v>18</v>
      </c>
      <c r="F20">
        <f t="shared" si="39"/>
        <v>52.5</v>
      </c>
      <c r="G20" s="15">
        <f t="shared" si="0"/>
        <v>0</v>
      </c>
      <c r="H20" s="14">
        <f t="shared" si="40"/>
        <v>0</v>
      </c>
      <c r="I20" s="14">
        <f t="shared" si="9"/>
        <v>0.9999499737229387</v>
      </c>
      <c r="J20" s="14">
        <f t="shared" si="41"/>
        <v>1.1040098835124468E-9</v>
      </c>
      <c r="K20" s="14" t="str">
        <f t="shared" si="42"/>
        <v>Eliminated</v>
      </c>
      <c r="L20" s="14">
        <f t="shared" si="43"/>
        <v>0</v>
      </c>
      <c r="M20" s="14">
        <f t="shared" si="44"/>
        <v>5.0025173051415628E-5</v>
      </c>
      <c r="N20" s="3">
        <f t="shared" si="45"/>
        <v>6.2928563360209466E-2</v>
      </c>
      <c r="O20" s="3">
        <f t="shared" si="46"/>
        <v>3.1464281680104733E-2</v>
      </c>
      <c r="P20" s="38">
        <f t="shared" si="11"/>
        <v>6.2928563360209466E-3</v>
      </c>
      <c r="Q20" s="38">
        <f t="shared" si="47"/>
        <v>3.1464281680104733E-2</v>
      </c>
      <c r="R20" s="38">
        <f t="shared" si="48"/>
        <v>1710000.0314642817</v>
      </c>
      <c r="S20" s="38">
        <f t="shared" si="13"/>
        <v>6.7962847410077826E-3</v>
      </c>
      <c r="T20" s="39">
        <f t="shared" si="14"/>
        <v>0</v>
      </c>
      <c r="U20" s="38">
        <f t="shared" si="5"/>
        <v>1.2585712672041893E-3</v>
      </c>
      <c r="V20" s="3">
        <f t="shared" si="6"/>
        <v>0</v>
      </c>
      <c r="W20" s="3">
        <f t="shared" si="7"/>
        <v>2.5171425344083787E-4</v>
      </c>
      <c r="X20" s="3">
        <f t="shared" si="49"/>
        <v>2851.4977924940513</v>
      </c>
      <c r="Y20" s="3">
        <f t="shared" si="50"/>
        <v>1425.7488962470256</v>
      </c>
      <c r="Z20" s="3">
        <f t="shared" si="51"/>
        <v>30781425.748896249</v>
      </c>
      <c r="AA20" s="3">
        <f t="shared" si="52"/>
        <v>307.90870173786197</v>
      </c>
      <c r="AB20" s="3">
        <f t="shared" si="53"/>
        <v>57.02995584988102</v>
      </c>
      <c r="AC20" s="3">
        <f t="shared" si="54"/>
        <v>11.405991169976204</v>
      </c>
    </row>
    <row r="21" spans="1:29" x14ac:dyDescent="0.55000000000000004">
      <c r="A21" s="34" t="s">
        <v>63</v>
      </c>
      <c r="C21" s="23">
        <v>0.8</v>
      </c>
      <c r="D21" s="3">
        <f>C21*D6</f>
        <v>45600000</v>
      </c>
      <c r="E21">
        <v>19</v>
      </c>
      <c r="F21">
        <f t="shared" si="39"/>
        <v>55.5</v>
      </c>
      <c r="G21" s="15">
        <f t="shared" si="0"/>
        <v>0</v>
      </c>
      <c r="H21" s="14">
        <f t="shared" si="40"/>
        <v>0</v>
      </c>
      <c r="I21" s="14">
        <f t="shared" si="9"/>
        <v>0.9999499693071201</v>
      </c>
      <c r="J21" s="14">
        <f t="shared" si="41"/>
        <v>0</v>
      </c>
      <c r="K21" s="14" t="str">
        <f t="shared" si="42"/>
        <v>Eliminated</v>
      </c>
      <c r="L21" s="14">
        <f t="shared" si="43"/>
        <v>0</v>
      </c>
      <c r="M21" s="14">
        <f t="shared" si="44"/>
        <v>5.002627706129914E-5</v>
      </c>
      <c r="N21" s="3">
        <f t="shared" si="45"/>
        <v>0</v>
      </c>
      <c r="O21" s="3">
        <f t="shared" si="46"/>
        <v>0</v>
      </c>
      <c r="P21" s="38">
        <f t="shared" si="11"/>
        <v>0</v>
      </c>
      <c r="Q21" s="38">
        <f t="shared" si="47"/>
        <v>0</v>
      </c>
      <c r="R21" s="38">
        <f t="shared" si="48"/>
        <v>1710000</v>
      </c>
      <c r="S21" s="38">
        <f t="shared" si="13"/>
        <v>0</v>
      </c>
      <c r="T21" s="39">
        <f t="shared" si="14"/>
        <v>0</v>
      </c>
      <c r="U21" s="38">
        <f t="shared" si="5"/>
        <v>0</v>
      </c>
      <c r="V21" s="3">
        <f t="shared" si="6"/>
        <v>0</v>
      </c>
      <c r="W21" s="3">
        <f t="shared" si="7"/>
        <v>0</v>
      </c>
      <c r="X21" s="3">
        <f t="shared" si="49"/>
        <v>2851.4977924940513</v>
      </c>
      <c r="Y21" s="3">
        <f t="shared" si="50"/>
        <v>1425.7488962470256</v>
      </c>
      <c r="Z21" s="3">
        <f t="shared" si="51"/>
        <v>32491425.748896249</v>
      </c>
      <c r="AA21" s="3">
        <f t="shared" si="52"/>
        <v>307.90870173786197</v>
      </c>
      <c r="AB21" s="3">
        <f t="shared" si="53"/>
        <v>57.02995584988102</v>
      </c>
      <c r="AC21" s="3">
        <f t="shared" si="54"/>
        <v>11.405991169976204</v>
      </c>
    </row>
    <row r="22" spans="1:29" x14ac:dyDescent="0.55000000000000004">
      <c r="A22" s="35" t="s">
        <v>62</v>
      </c>
      <c r="C22" s="24">
        <v>0.8</v>
      </c>
      <c r="E22">
        <v>20</v>
      </c>
      <c r="F22">
        <f t="shared" si="39"/>
        <v>58.5</v>
      </c>
      <c r="G22" s="15">
        <f t="shared" si="0"/>
        <v>0</v>
      </c>
      <c r="H22" s="14">
        <f t="shared" si="40"/>
        <v>0</v>
      </c>
      <c r="I22" s="14">
        <f t="shared" si="9"/>
        <v>0.9999499693071201</v>
      </c>
      <c r="J22" s="14">
        <f t="shared" si="41"/>
        <v>0</v>
      </c>
      <c r="K22" s="14" t="str">
        <f t="shared" si="42"/>
        <v>Eliminated</v>
      </c>
      <c r="L22" s="14">
        <f t="shared" si="43"/>
        <v>0</v>
      </c>
      <c r="M22" s="14">
        <f t="shared" si="44"/>
        <v>5.002627706129914E-5</v>
      </c>
      <c r="N22" s="3">
        <f t="shared" si="45"/>
        <v>0</v>
      </c>
      <c r="O22" s="3">
        <f t="shared" si="46"/>
        <v>0</v>
      </c>
      <c r="P22" s="38">
        <f t="shared" si="11"/>
        <v>0</v>
      </c>
      <c r="Q22" s="38">
        <f t="shared" si="47"/>
        <v>0</v>
      </c>
      <c r="R22" s="38">
        <f t="shared" si="48"/>
        <v>1710000</v>
      </c>
      <c r="S22" s="38">
        <f t="shared" si="13"/>
        <v>0</v>
      </c>
      <c r="T22" s="39">
        <f t="shared" si="14"/>
        <v>0</v>
      </c>
      <c r="U22" s="38">
        <f t="shared" si="5"/>
        <v>0</v>
      </c>
      <c r="V22" s="3">
        <f t="shared" si="6"/>
        <v>0</v>
      </c>
      <c r="W22" s="3">
        <f t="shared" si="7"/>
        <v>0</v>
      </c>
      <c r="X22" s="3">
        <f t="shared" si="49"/>
        <v>2851.4977924940513</v>
      </c>
      <c r="Y22" s="3">
        <f t="shared" si="50"/>
        <v>1425.7488962470256</v>
      </c>
      <c r="Z22" s="3">
        <f t="shared" si="51"/>
        <v>34201425.748896249</v>
      </c>
      <c r="AA22" s="3">
        <f t="shared" si="52"/>
        <v>307.90870173786197</v>
      </c>
      <c r="AB22" s="3">
        <f t="shared" si="53"/>
        <v>57.02995584988102</v>
      </c>
      <c r="AC22" s="3">
        <f t="shared" si="54"/>
        <v>11.405991169976204</v>
      </c>
    </row>
    <row r="23" spans="1:29" x14ac:dyDescent="0.55000000000000004">
      <c r="A23" s="33" t="s">
        <v>31</v>
      </c>
      <c r="C23">
        <f>C3*(1-(C21*C22))^2</f>
        <v>0.51839999999999964</v>
      </c>
      <c r="E23">
        <v>21</v>
      </c>
      <c r="F23">
        <f t="shared" si="39"/>
        <v>61.5</v>
      </c>
      <c r="G23" s="15">
        <f t="shared" si="0"/>
        <v>0</v>
      </c>
      <c r="H23" s="14">
        <f t="shared" si="40"/>
        <v>0</v>
      </c>
      <c r="I23" s="14">
        <f t="shared" si="9"/>
        <v>0.9999499693071201</v>
      </c>
      <c r="J23" s="14">
        <f t="shared" si="41"/>
        <v>0</v>
      </c>
      <c r="K23" s="14" t="str">
        <f t="shared" si="42"/>
        <v>Eliminated</v>
      </c>
      <c r="L23" s="14">
        <f t="shared" si="43"/>
        <v>0</v>
      </c>
      <c r="M23" s="14">
        <f t="shared" si="44"/>
        <v>5.002627706129914E-5</v>
      </c>
      <c r="N23" s="3">
        <f t="shared" si="45"/>
        <v>0</v>
      </c>
      <c r="O23" s="3">
        <f t="shared" si="46"/>
        <v>0</v>
      </c>
      <c r="P23" s="38">
        <f t="shared" si="11"/>
        <v>0</v>
      </c>
      <c r="Q23" s="38">
        <f t="shared" si="47"/>
        <v>0</v>
      </c>
      <c r="R23" s="38">
        <f t="shared" si="48"/>
        <v>1710000</v>
      </c>
      <c r="S23" s="38">
        <f t="shared" si="13"/>
        <v>0</v>
      </c>
      <c r="T23" s="39">
        <f t="shared" si="14"/>
        <v>0</v>
      </c>
      <c r="U23" s="38">
        <f t="shared" si="5"/>
        <v>0</v>
      </c>
      <c r="V23" s="3">
        <f t="shared" si="6"/>
        <v>0</v>
      </c>
      <c r="W23" s="3">
        <f t="shared" si="7"/>
        <v>0</v>
      </c>
      <c r="X23" s="3">
        <f t="shared" ref="X23:X36" si="55">N23+X22</f>
        <v>2851.4977924940513</v>
      </c>
      <c r="Y23" s="3">
        <f t="shared" ref="Y23:Y36" si="56">O23+Y22</f>
        <v>1425.7488962470256</v>
      </c>
      <c r="Z23" s="3">
        <f t="shared" si="51"/>
        <v>35911425.748896249</v>
      </c>
      <c r="AA23" s="3">
        <f t="shared" si="52"/>
        <v>307.90870173786197</v>
      </c>
      <c r="AB23" s="3">
        <f t="shared" si="53"/>
        <v>57.02995584988102</v>
      </c>
      <c r="AC23" s="3">
        <f t="shared" si="54"/>
        <v>11.405991169976204</v>
      </c>
    </row>
    <row r="24" spans="1:29" x14ac:dyDescent="0.55000000000000004">
      <c r="A24" s="33" t="s">
        <v>47</v>
      </c>
      <c r="C24" s="26">
        <f>C3^(1/C4)-1</f>
        <v>0.58740105196819936</v>
      </c>
      <c r="E24">
        <v>22</v>
      </c>
      <c r="F24">
        <f t="shared" si="39"/>
        <v>64.5</v>
      </c>
      <c r="G24" s="15">
        <f t="shared" si="0"/>
        <v>0</v>
      </c>
      <c r="H24" s="14">
        <f t="shared" si="40"/>
        <v>0</v>
      </c>
      <c r="I24" s="14">
        <f t="shared" si="9"/>
        <v>0.9999499693071201</v>
      </c>
      <c r="J24" s="14">
        <f t="shared" si="41"/>
        <v>0</v>
      </c>
      <c r="K24" s="14" t="str">
        <f t="shared" si="42"/>
        <v>Eliminated</v>
      </c>
      <c r="L24" s="14">
        <f t="shared" si="43"/>
        <v>0</v>
      </c>
      <c r="M24" s="14">
        <f t="shared" si="44"/>
        <v>5.002627706129914E-5</v>
      </c>
      <c r="N24" s="3">
        <f t="shared" si="45"/>
        <v>0</v>
      </c>
      <c r="O24" s="3">
        <f t="shared" si="46"/>
        <v>0</v>
      </c>
      <c r="P24" s="38">
        <f t="shared" si="11"/>
        <v>0</v>
      </c>
      <c r="Q24" s="38">
        <f t="shared" si="47"/>
        <v>0</v>
      </c>
      <c r="R24" s="38">
        <f t="shared" si="48"/>
        <v>1710000</v>
      </c>
      <c r="S24" s="38">
        <f t="shared" si="13"/>
        <v>0</v>
      </c>
      <c r="T24" s="39">
        <f t="shared" si="14"/>
        <v>0</v>
      </c>
      <c r="U24" s="38">
        <f t="shared" si="5"/>
        <v>0</v>
      </c>
      <c r="V24" s="3">
        <f t="shared" si="6"/>
        <v>0</v>
      </c>
      <c r="W24" s="3">
        <f t="shared" si="7"/>
        <v>0</v>
      </c>
      <c r="X24" s="3">
        <f t="shared" si="55"/>
        <v>2851.4977924940513</v>
      </c>
      <c r="Y24" s="3">
        <f t="shared" si="56"/>
        <v>1425.7488962470256</v>
      </c>
      <c r="Z24" s="3">
        <f t="shared" si="51"/>
        <v>37621425.748896249</v>
      </c>
      <c r="AA24" s="3">
        <f t="shared" si="52"/>
        <v>307.90870173786197</v>
      </c>
      <c r="AB24" s="3">
        <f t="shared" si="53"/>
        <v>57.02995584988102</v>
      </c>
      <c r="AC24" s="3">
        <f t="shared" si="54"/>
        <v>11.405991169976204</v>
      </c>
    </row>
    <row r="25" spans="1:29" x14ac:dyDescent="0.55000000000000004">
      <c r="A25" s="33" t="s">
        <v>48</v>
      </c>
      <c r="C25" s="26">
        <f>C23^(1/C4)-1</f>
        <v>-0.19668045990139671</v>
      </c>
      <c r="E25">
        <v>23</v>
      </c>
      <c r="F25">
        <f t="shared" si="39"/>
        <v>67.5</v>
      </c>
      <c r="G25" s="15">
        <f t="shared" si="0"/>
        <v>0</v>
      </c>
      <c r="H25" s="14">
        <f t="shared" si="40"/>
        <v>0</v>
      </c>
      <c r="I25" s="14">
        <f t="shared" si="9"/>
        <v>0.9999499693071201</v>
      </c>
      <c r="J25" s="14">
        <f t="shared" si="41"/>
        <v>0</v>
      </c>
      <c r="K25" s="14" t="str">
        <f t="shared" si="42"/>
        <v>Eliminated</v>
      </c>
      <c r="L25" s="14">
        <f t="shared" si="43"/>
        <v>0</v>
      </c>
      <c r="M25" s="14">
        <f t="shared" si="44"/>
        <v>5.002627706129914E-5</v>
      </c>
      <c r="N25" s="3">
        <f t="shared" si="45"/>
        <v>0</v>
      </c>
      <c r="O25" s="3">
        <f t="shared" si="46"/>
        <v>0</v>
      </c>
      <c r="P25" s="38">
        <f t="shared" si="11"/>
        <v>0</v>
      </c>
      <c r="Q25" s="38">
        <f t="shared" si="47"/>
        <v>0</v>
      </c>
      <c r="R25" s="38">
        <f t="shared" si="48"/>
        <v>1710000</v>
      </c>
      <c r="S25" s="38">
        <f t="shared" si="13"/>
        <v>0</v>
      </c>
      <c r="T25" s="39">
        <f t="shared" si="14"/>
        <v>0</v>
      </c>
      <c r="U25" s="38">
        <f t="shared" si="5"/>
        <v>0</v>
      </c>
      <c r="V25" s="3">
        <f t="shared" si="6"/>
        <v>0</v>
      </c>
      <c r="W25" s="3">
        <f t="shared" si="7"/>
        <v>0</v>
      </c>
      <c r="X25" s="3">
        <f t="shared" si="55"/>
        <v>2851.4977924940513</v>
      </c>
      <c r="Y25" s="3">
        <f t="shared" si="56"/>
        <v>1425.7488962470256</v>
      </c>
      <c r="Z25" s="3">
        <f t="shared" si="51"/>
        <v>39331425.748896249</v>
      </c>
      <c r="AA25" s="3">
        <f t="shared" si="52"/>
        <v>307.90870173786197</v>
      </c>
      <c r="AB25" s="3">
        <f t="shared" si="53"/>
        <v>57.02995584988102</v>
      </c>
      <c r="AC25" s="3">
        <f t="shared" si="54"/>
        <v>11.405991169976204</v>
      </c>
    </row>
    <row r="26" spans="1:29" x14ac:dyDescent="0.55000000000000004">
      <c r="E26">
        <v>24</v>
      </c>
      <c r="F26">
        <f t="shared" si="39"/>
        <v>70.5</v>
      </c>
      <c r="G26" s="15">
        <f t="shared" si="0"/>
        <v>0</v>
      </c>
      <c r="H26" s="14">
        <f t="shared" si="40"/>
        <v>0</v>
      </c>
      <c r="I26" s="14">
        <f t="shared" si="9"/>
        <v>0.9999499693071201</v>
      </c>
      <c r="J26" s="14">
        <f t="shared" si="41"/>
        <v>0</v>
      </c>
      <c r="K26" s="14" t="str">
        <f t="shared" si="42"/>
        <v>Eliminated</v>
      </c>
      <c r="L26" s="14">
        <f t="shared" si="43"/>
        <v>0</v>
      </c>
      <c r="M26" s="14">
        <f t="shared" si="44"/>
        <v>5.002627706129914E-5</v>
      </c>
      <c r="N26" s="3">
        <f t="shared" si="45"/>
        <v>0</v>
      </c>
      <c r="O26" s="3">
        <f t="shared" si="46"/>
        <v>0</v>
      </c>
      <c r="P26" s="38">
        <f t="shared" si="11"/>
        <v>0</v>
      </c>
      <c r="Q26" s="38">
        <f t="shared" si="47"/>
        <v>0</v>
      </c>
      <c r="R26" s="38">
        <f t="shared" si="48"/>
        <v>1710000</v>
      </c>
      <c r="S26" s="38">
        <f t="shared" si="13"/>
        <v>0</v>
      </c>
      <c r="T26" s="39">
        <f t="shared" si="14"/>
        <v>0</v>
      </c>
      <c r="U26" s="38">
        <f t="shared" si="5"/>
        <v>0</v>
      </c>
      <c r="V26" s="3">
        <f t="shared" si="6"/>
        <v>0</v>
      </c>
      <c r="W26" s="3">
        <f t="shared" si="7"/>
        <v>0</v>
      </c>
      <c r="X26" s="3">
        <f t="shared" si="55"/>
        <v>2851.4977924940513</v>
      </c>
      <c r="Y26" s="3">
        <f t="shared" si="56"/>
        <v>1425.7488962470256</v>
      </c>
      <c r="Z26" s="3">
        <f t="shared" si="51"/>
        <v>41041425.748896249</v>
      </c>
      <c r="AA26" s="3">
        <f t="shared" si="52"/>
        <v>307.90870173786197</v>
      </c>
      <c r="AB26" s="3">
        <f t="shared" si="53"/>
        <v>57.02995584988102</v>
      </c>
      <c r="AC26" s="3">
        <f t="shared" si="54"/>
        <v>11.405991169976204</v>
      </c>
    </row>
    <row r="27" spans="1:29" x14ac:dyDescent="0.55000000000000004">
      <c r="E27">
        <v>25</v>
      </c>
      <c r="F27">
        <f t="shared" si="39"/>
        <v>73.5</v>
      </c>
      <c r="G27" s="15">
        <f t="shared" si="0"/>
        <v>0</v>
      </c>
      <c r="H27" s="14">
        <f t="shared" si="40"/>
        <v>0</v>
      </c>
      <c r="I27" s="14">
        <f t="shared" si="9"/>
        <v>0.9999499693071201</v>
      </c>
      <c r="J27" s="14">
        <f t="shared" si="41"/>
        <v>0</v>
      </c>
      <c r="K27" s="14" t="str">
        <f t="shared" si="42"/>
        <v>Eliminated</v>
      </c>
      <c r="L27" s="14">
        <f t="shared" si="43"/>
        <v>0</v>
      </c>
      <c r="M27" s="14">
        <f t="shared" si="44"/>
        <v>5.002627706129914E-5</v>
      </c>
      <c r="N27" s="3">
        <f t="shared" si="45"/>
        <v>0</v>
      </c>
      <c r="O27" s="3">
        <f t="shared" si="46"/>
        <v>0</v>
      </c>
      <c r="P27" s="38">
        <f t="shared" si="11"/>
        <v>0</v>
      </c>
      <c r="Q27" s="38">
        <f t="shared" si="47"/>
        <v>0</v>
      </c>
      <c r="R27" s="38">
        <f t="shared" si="48"/>
        <v>1710000</v>
      </c>
      <c r="S27" s="38">
        <f t="shared" si="13"/>
        <v>0</v>
      </c>
      <c r="T27" s="39">
        <f t="shared" si="14"/>
        <v>0</v>
      </c>
      <c r="U27" s="38">
        <f t="shared" si="5"/>
        <v>0</v>
      </c>
      <c r="V27" s="3">
        <f t="shared" si="6"/>
        <v>0</v>
      </c>
      <c r="W27" s="3">
        <f t="shared" si="7"/>
        <v>0</v>
      </c>
      <c r="X27" s="3">
        <f t="shared" si="55"/>
        <v>2851.4977924940513</v>
      </c>
      <c r="Y27" s="3">
        <f t="shared" si="56"/>
        <v>1425.7488962470256</v>
      </c>
      <c r="Z27" s="3">
        <f t="shared" si="51"/>
        <v>42751425.748896249</v>
      </c>
      <c r="AA27" s="3">
        <f t="shared" si="52"/>
        <v>307.90870173786197</v>
      </c>
      <c r="AB27" s="3">
        <f t="shared" si="53"/>
        <v>57.02995584988102</v>
      </c>
      <c r="AC27" s="3">
        <f t="shared" si="54"/>
        <v>11.405991169976204</v>
      </c>
    </row>
    <row r="28" spans="1:29" x14ac:dyDescent="0.55000000000000004">
      <c r="E28">
        <v>26</v>
      </c>
      <c r="F28">
        <f t="shared" si="39"/>
        <v>76.5</v>
      </c>
      <c r="G28" s="15">
        <f t="shared" si="0"/>
        <v>0</v>
      </c>
      <c r="H28" s="14">
        <f t="shared" si="40"/>
        <v>0</v>
      </c>
      <c r="I28" s="14">
        <f t="shared" si="9"/>
        <v>0.9999499693071201</v>
      </c>
      <c r="J28" s="14">
        <f t="shared" si="41"/>
        <v>0</v>
      </c>
      <c r="K28" s="14" t="str">
        <f t="shared" si="42"/>
        <v>Eliminated</v>
      </c>
      <c r="L28" s="14">
        <f t="shared" si="43"/>
        <v>0</v>
      </c>
      <c r="M28" s="14">
        <f t="shared" si="44"/>
        <v>5.002627706129914E-5</v>
      </c>
      <c r="N28" s="3">
        <f t="shared" si="45"/>
        <v>0</v>
      </c>
      <c r="O28" s="3">
        <f t="shared" si="46"/>
        <v>0</v>
      </c>
      <c r="P28" s="38">
        <f t="shared" si="11"/>
        <v>0</v>
      </c>
      <c r="Q28" s="38">
        <f t="shared" si="47"/>
        <v>0</v>
      </c>
      <c r="R28" s="38">
        <f t="shared" si="48"/>
        <v>1710000</v>
      </c>
      <c r="S28" s="38">
        <f t="shared" si="13"/>
        <v>0</v>
      </c>
      <c r="T28" s="39">
        <f t="shared" si="14"/>
        <v>0</v>
      </c>
      <c r="U28" s="38">
        <f t="shared" si="5"/>
        <v>0</v>
      </c>
      <c r="V28" s="3">
        <f t="shared" si="6"/>
        <v>0</v>
      </c>
      <c r="W28" s="3">
        <f t="shared" si="7"/>
        <v>0</v>
      </c>
      <c r="X28" s="3">
        <f t="shared" si="55"/>
        <v>2851.4977924940513</v>
      </c>
      <c r="Y28" s="3">
        <f t="shared" si="56"/>
        <v>1425.7488962470256</v>
      </c>
      <c r="Z28" s="3">
        <f t="shared" si="51"/>
        <v>44461425.748896249</v>
      </c>
      <c r="AA28" s="3">
        <f t="shared" si="52"/>
        <v>307.90870173786197</v>
      </c>
      <c r="AB28" s="3">
        <f t="shared" si="53"/>
        <v>57.02995584988102</v>
      </c>
      <c r="AC28" s="3">
        <f t="shared" si="54"/>
        <v>11.405991169976204</v>
      </c>
    </row>
    <row r="29" spans="1:29" x14ac:dyDescent="0.55000000000000004">
      <c r="E29">
        <v>27</v>
      </c>
      <c r="F29">
        <f t="shared" si="39"/>
        <v>79.5</v>
      </c>
      <c r="G29" s="15">
        <f t="shared" si="0"/>
        <v>0</v>
      </c>
      <c r="H29" s="14">
        <f t="shared" si="40"/>
        <v>0</v>
      </c>
      <c r="I29" s="14">
        <f t="shared" si="9"/>
        <v>0.9999499693071201</v>
      </c>
      <c r="J29" s="14">
        <f t="shared" si="41"/>
        <v>0</v>
      </c>
      <c r="K29" s="14" t="str">
        <f t="shared" si="42"/>
        <v>Eliminated</v>
      </c>
      <c r="L29" s="14">
        <f t="shared" si="43"/>
        <v>0</v>
      </c>
      <c r="M29" s="14">
        <f t="shared" si="44"/>
        <v>5.002627706129914E-5</v>
      </c>
      <c r="N29" s="3">
        <f t="shared" si="45"/>
        <v>0</v>
      </c>
      <c r="O29" s="3">
        <f t="shared" si="46"/>
        <v>0</v>
      </c>
      <c r="P29" s="38">
        <f t="shared" si="11"/>
        <v>0</v>
      </c>
      <c r="Q29" s="38">
        <f t="shared" si="47"/>
        <v>0</v>
      </c>
      <c r="R29" s="38">
        <f t="shared" si="48"/>
        <v>1710000</v>
      </c>
      <c r="S29" s="38">
        <f t="shared" si="13"/>
        <v>0</v>
      </c>
      <c r="T29" s="39">
        <f t="shared" si="14"/>
        <v>0</v>
      </c>
      <c r="U29" s="38">
        <f t="shared" si="5"/>
        <v>0</v>
      </c>
      <c r="V29" s="3">
        <f t="shared" si="6"/>
        <v>0</v>
      </c>
      <c r="W29" s="3">
        <f t="shared" si="7"/>
        <v>0</v>
      </c>
      <c r="X29" s="3">
        <f t="shared" si="55"/>
        <v>2851.4977924940513</v>
      </c>
      <c r="Y29" s="3">
        <f t="shared" si="56"/>
        <v>1425.7488962470256</v>
      </c>
      <c r="Z29" s="3">
        <f t="shared" si="51"/>
        <v>46171425.748896249</v>
      </c>
      <c r="AA29" s="3">
        <f t="shared" si="52"/>
        <v>307.90870173786197</v>
      </c>
      <c r="AB29" s="3">
        <f t="shared" si="53"/>
        <v>57.02995584988102</v>
      </c>
      <c r="AC29" s="3">
        <f t="shared" si="54"/>
        <v>11.405991169976204</v>
      </c>
    </row>
    <row r="30" spans="1:29" x14ac:dyDescent="0.55000000000000004">
      <c r="E30">
        <v>28</v>
      </c>
      <c r="F30">
        <f t="shared" si="39"/>
        <v>82.5</v>
      </c>
      <c r="G30" s="15">
        <f t="shared" si="0"/>
        <v>0</v>
      </c>
      <c r="H30" s="14">
        <f t="shared" si="40"/>
        <v>0</v>
      </c>
      <c r="I30" s="14">
        <f t="shared" si="9"/>
        <v>0.9999499693071201</v>
      </c>
      <c r="J30" s="14">
        <f t="shared" si="41"/>
        <v>0</v>
      </c>
      <c r="K30" s="14" t="str">
        <f t="shared" si="42"/>
        <v>Eliminated</v>
      </c>
      <c r="L30" s="14">
        <f t="shared" si="43"/>
        <v>0</v>
      </c>
      <c r="M30" s="14">
        <f t="shared" si="44"/>
        <v>5.002627706129914E-5</v>
      </c>
      <c r="N30" s="3">
        <f t="shared" si="45"/>
        <v>0</v>
      </c>
      <c r="O30" s="3">
        <f t="shared" si="46"/>
        <v>0</v>
      </c>
      <c r="P30" s="38">
        <f t="shared" si="11"/>
        <v>0</v>
      </c>
      <c r="Q30" s="38">
        <f t="shared" si="47"/>
        <v>0</v>
      </c>
      <c r="R30" s="38">
        <f t="shared" si="48"/>
        <v>1710000</v>
      </c>
      <c r="S30" s="38">
        <f t="shared" si="13"/>
        <v>0</v>
      </c>
      <c r="T30" s="39">
        <f t="shared" si="14"/>
        <v>0</v>
      </c>
      <c r="U30" s="38">
        <f t="shared" si="5"/>
        <v>0</v>
      </c>
      <c r="V30" s="3">
        <f t="shared" si="6"/>
        <v>0</v>
      </c>
      <c r="W30" s="3">
        <f t="shared" si="7"/>
        <v>0</v>
      </c>
      <c r="X30" s="3">
        <f t="shared" si="55"/>
        <v>2851.4977924940513</v>
      </c>
      <c r="Y30" s="3">
        <f t="shared" si="56"/>
        <v>1425.7488962470256</v>
      </c>
      <c r="Z30" s="3">
        <f t="shared" si="51"/>
        <v>47881425.748896249</v>
      </c>
      <c r="AA30" s="3">
        <f t="shared" si="52"/>
        <v>307.90870173786197</v>
      </c>
      <c r="AB30" s="3">
        <f t="shared" si="53"/>
        <v>57.02995584988102</v>
      </c>
      <c r="AC30" s="3">
        <f t="shared" si="54"/>
        <v>11.405991169976204</v>
      </c>
    </row>
    <row r="31" spans="1:29" x14ac:dyDescent="0.55000000000000004">
      <c r="E31">
        <v>29</v>
      </c>
      <c r="F31">
        <f t="shared" si="39"/>
        <v>85.5</v>
      </c>
      <c r="G31" s="15">
        <f t="shared" si="0"/>
        <v>0</v>
      </c>
      <c r="H31" s="14">
        <f t="shared" si="40"/>
        <v>0</v>
      </c>
      <c r="I31" s="14">
        <f t="shared" si="9"/>
        <v>0.9999499693071201</v>
      </c>
      <c r="J31" s="14">
        <f t="shared" si="41"/>
        <v>0</v>
      </c>
      <c r="K31" s="14" t="str">
        <f t="shared" si="42"/>
        <v>Eliminated</v>
      </c>
      <c r="L31" s="14">
        <f t="shared" si="43"/>
        <v>0</v>
      </c>
      <c r="M31" s="14">
        <f t="shared" si="44"/>
        <v>5.002627706129914E-5</v>
      </c>
      <c r="N31" s="3">
        <f t="shared" si="45"/>
        <v>0</v>
      </c>
      <c r="O31" s="3">
        <f t="shared" si="46"/>
        <v>0</v>
      </c>
      <c r="P31" s="38">
        <f t="shared" si="11"/>
        <v>0</v>
      </c>
      <c r="Q31" s="38">
        <f t="shared" si="47"/>
        <v>0</v>
      </c>
      <c r="R31" s="38">
        <f t="shared" si="48"/>
        <v>1710000</v>
      </c>
      <c r="S31" s="38">
        <f t="shared" si="13"/>
        <v>0</v>
      </c>
      <c r="T31" s="39">
        <f t="shared" si="14"/>
        <v>0</v>
      </c>
      <c r="U31" s="38">
        <f t="shared" si="5"/>
        <v>0</v>
      </c>
      <c r="V31" s="3">
        <f t="shared" si="6"/>
        <v>0</v>
      </c>
      <c r="W31" s="3">
        <f t="shared" si="7"/>
        <v>0</v>
      </c>
      <c r="X31" s="3">
        <f t="shared" si="55"/>
        <v>2851.4977924940513</v>
      </c>
      <c r="Y31" s="3">
        <f t="shared" si="56"/>
        <v>1425.7488962470256</v>
      </c>
      <c r="Z31" s="3">
        <f t="shared" si="51"/>
        <v>49591425.748896249</v>
      </c>
      <c r="AA31" s="3">
        <f t="shared" si="52"/>
        <v>307.90870173786197</v>
      </c>
      <c r="AB31" s="3">
        <f t="shared" si="53"/>
        <v>57.02995584988102</v>
      </c>
      <c r="AC31" s="3">
        <f t="shared" si="54"/>
        <v>11.405991169976204</v>
      </c>
    </row>
    <row r="32" spans="1:29" x14ac:dyDescent="0.55000000000000004">
      <c r="E32">
        <v>30</v>
      </c>
      <c r="F32">
        <f t="shared" si="39"/>
        <v>88.5</v>
      </c>
      <c r="G32" s="15">
        <f t="shared" si="0"/>
        <v>0</v>
      </c>
      <c r="H32" s="14">
        <f t="shared" si="40"/>
        <v>0</v>
      </c>
      <c r="I32" s="14">
        <f t="shared" si="9"/>
        <v>0.9999499693071201</v>
      </c>
      <c r="J32" s="14">
        <f t="shared" si="41"/>
        <v>0</v>
      </c>
      <c r="K32" s="14" t="str">
        <f t="shared" si="42"/>
        <v>Eliminated</v>
      </c>
      <c r="L32" s="14">
        <f t="shared" si="43"/>
        <v>0</v>
      </c>
      <c r="M32" s="14">
        <f t="shared" si="44"/>
        <v>5.002627706129914E-5</v>
      </c>
      <c r="N32" s="3">
        <f t="shared" si="45"/>
        <v>0</v>
      </c>
      <c r="O32" s="3">
        <f t="shared" si="46"/>
        <v>0</v>
      </c>
      <c r="P32" s="38">
        <f t="shared" si="11"/>
        <v>0</v>
      </c>
      <c r="Q32" s="38">
        <f t="shared" si="47"/>
        <v>0</v>
      </c>
      <c r="R32" s="38">
        <f t="shared" si="48"/>
        <v>1710000</v>
      </c>
      <c r="S32" s="38">
        <f t="shared" si="13"/>
        <v>0</v>
      </c>
      <c r="T32" s="39">
        <f t="shared" si="14"/>
        <v>0</v>
      </c>
      <c r="U32" s="38">
        <f t="shared" si="5"/>
        <v>0</v>
      </c>
      <c r="V32" s="3">
        <f t="shared" si="6"/>
        <v>0</v>
      </c>
      <c r="W32" s="3">
        <f t="shared" si="7"/>
        <v>0</v>
      </c>
      <c r="X32" s="3">
        <f t="shared" si="55"/>
        <v>2851.4977924940513</v>
      </c>
      <c r="Y32" s="3">
        <f t="shared" si="56"/>
        <v>1425.7488962470256</v>
      </c>
      <c r="Z32" s="3">
        <f t="shared" si="51"/>
        <v>51301425.748896249</v>
      </c>
      <c r="AA32" s="3">
        <f t="shared" si="52"/>
        <v>307.90870173786197</v>
      </c>
      <c r="AB32" s="3">
        <f t="shared" si="53"/>
        <v>57.02995584988102</v>
      </c>
      <c r="AC32" s="3">
        <f t="shared" si="54"/>
        <v>11.405991169976204</v>
      </c>
    </row>
    <row r="33" spans="1:29" x14ac:dyDescent="0.55000000000000004">
      <c r="E33">
        <v>31</v>
      </c>
      <c r="F33">
        <f t="shared" si="39"/>
        <v>91.5</v>
      </c>
      <c r="G33" s="15">
        <f t="shared" si="0"/>
        <v>0</v>
      </c>
      <c r="H33" s="14">
        <f t="shared" si="40"/>
        <v>0</v>
      </c>
      <c r="I33" s="14">
        <f t="shared" si="9"/>
        <v>0.9999499693071201</v>
      </c>
      <c r="J33" s="14">
        <f t="shared" si="41"/>
        <v>0</v>
      </c>
      <c r="K33" s="14" t="str">
        <f t="shared" si="42"/>
        <v>Eliminated</v>
      </c>
      <c r="L33" s="14">
        <f t="shared" si="43"/>
        <v>0</v>
      </c>
      <c r="M33" s="14">
        <f t="shared" si="44"/>
        <v>5.002627706129914E-5</v>
      </c>
      <c r="N33" s="3">
        <f t="shared" si="45"/>
        <v>0</v>
      </c>
      <c r="O33" s="3">
        <f t="shared" si="46"/>
        <v>0</v>
      </c>
      <c r="P33" s="38">
        <f t="shared" si="11"/>
        <v>0</v>
      </c>
      <c r="Q33" s="38">
        <f t="shared" si="47"/>
        <v>0</v>
      </c>
      <c r="R33" s="38">
        <f t="shared" si="48"/>
        <v>1710000</v>
      </c>
      <c r="S33" s="38">
        <f t="shared" si="13"/>
        <v>0</v>
      </c>
      <c r="T33" s="39">
        <f t="shared" si="14"/>
        <v>0</v>
      </c>
      <c r="U33" s="38">
        <f t="shared" si="5"/>
        <v>0</v>
      </c>
      <c r="V33" s="3">
        <f t="shared" si="6"/>
        <v>0</v>
      </c>
      <c r="W33" s="3">
        <f t="shared" si="7"/>
        <v>0</v>
      </c>
      <c r="X33" s="3">
        <f t="shared" si="55"/>
        <v>2851.4977924940513</v>
      </c>
      <c r="Y33" s="3">
        <f t="shared" si="56"/>
        <v>1425.7488962470256</v>
      </c>
      <c r="Z33" s="3">
        <f t="shared" si="51"/>
        <v>53011425.748896249</v>
      </c>
      <c r="AA33" s="3">
        <f t="shared" si="52"/>
        <v>307.90870173786197</v>
      </c>
      <c r="AB33" s="3">
        <f t="shared" si="53"/>
        <v>57.02995584988102</v>
      </c>
      <c r="AC33" s="3">
        <f t="shared" si="54"/>
        <v>11.405991169976204</v>
      </c>
    </row>
    <row r="34" spans="1:29" x14ac:dyDescent="0.55000000000000004">
      <c r="E34">
        <v>32</v>
      </c>
      <c r="F34">
        <f t="shared" si="39"/>
        <v>94.5</v>
      </c>
      <c r="G34" s="15">
        <f t="shared" si="0"/>
        <v>0</v>
      </c>
      <c r="H34" s="14">
        <f t="shared" si="40"/>
        <v>0</v>
      </c>
      <c r="I34" s="14">
        <f t="shared" si="9"/>
        <v>0.9999499693071201</v>
      </c>
      <c r="J34" s="14">
        <f t="shared" si="41"/>
        <v>0</v>
      </c>
      <c r="K34" s="14" t="str">
        <f t="shared" si="42"/>
        <v>Eliminated</v>
      </c>
      <c r="L34" s="14">
        <f t="shared" si="43"/>
        <v>0</v>
      </c>
      <c r="M34" s="14">
        <f t="shared" si="44"/>
        <v>5.002627706129914E-5</v>
      </c>
      <c r="N34" s="3">
        <f t="shared" si="45"/>
        <v>0</v>
      </c>
      <c r="O34" s="3">
        <f t="shared" si="46"/>
        <v>0</v>
      </c>
      <c r="P34" s="38">
        <f t="shared" si="11"/>
        <v>0</v>
      </c>
      <c r="Q34" s="38">
        <f t="shared" si="47"/>
        <v>0</v>
      </c>
      <c r="R34" s="38">
        <f t="shared" si="48"/>
        <v>1710000</v>
      </c>
      <c r="S34" s="38">
        <f t="shared" si="13"/>
        <v>0</v>
      </c>
      <c r="T34" s="39">
        <f t="shared" si="14"/>
        <v>0</v>
      </c>
      <c r="U34" s="38">
        <f t="shared" si="5"/>
        <v>0</v>
      </c>
      <c r="V34" s="3">
        <f t="shared" si="6"/>
        <v>0</v>
      </c>
      <c r="W34" s="3">
        <f t="shared" si="7"/>
        <v>0</v>
      </c>
      <c r="X34" s="3">
        <f t="shared" si="55"/>
        <v>2851.4977924940513</v>
      </c>
      <c r="Y34" s="3">
        <f t="shared" si="56"/>
        <v>1425.7488962470256</v>
      </c>
      <c r="Z34" s="3">
        <f t="shared" si="51"/>
        <v>54721425.748896249</v>
      </c>
      <c r="AA34" s="3">
        <f t="shared" si="52"/>
        <v>307.90870173786197</v>
      </c>
      <c r="AB34" s="3">
        <f t="shared" si="53"/>
        <v>57.02995584988102</v>
      </c>
      <c r="AC34" s="3">
        <f t="shared" si="54"/>
        <v>11.405991169976204</v>
      </c>
    </row>
    <row r="35" spans="1:29" x14ac:dyDescent="0.55000000000000004">
      <c r="E35">
        <v>33</v>
      </c>
      <c r="F35">
        <f t="shared" si="39"/>
        <v>97.5</v>
      </c>
      <c r="G35" s="15">
        <f t="shared" ref="G35:G52" si="57">IF(F35&lt;$C$10,IF(F35&lt;$C$9,$C$8*$C$4*$C$3,$C$8*$C$4*$C$3*(1-$C$19)),IF(F35&lt;$C$9,$C$8*$C$4*$C$23,$C$8*$C$4*$C$23*(1-$C$19)))</f>
        <v>0</v>
      </c>
      <c r="H35" s="14">
        <f t="shared" si="40"/>
        <v>0</v>
      </c>
      <c r="I35" s="14">
        <f t="shared" si="9"/>
        <v>0.9999499693071201</v>
      </c>
      <c r="J35" s="14">
        <f t="shared" si="41"/>
        <v>0</v>
      </c>
      <c r="K35" s="14" t="str">
        <f t="shared" si="42"/>
        <v>Eliminated</v>
      </c>
      <c r="L35" s="14">
        <f t="shared" si="43"/>
        <v>0</v>
      </c>
      <c r="M35" s="14">
        <f t="shared" si="44"/>
        <v>5.002627706129914E-5</v>
      </c>
      <c r="N35" s="3">
        <f t="shared" si="45"/>
        <v>0</v>
      </c>
      <c r="O35" s="3">
        <f t="shared" si="46"/>
        <v>0</v>
      </c>
      <c r="P35" s="38">
        <f t="shared" si="11"/>
        <v>0</v>
      </c>
      <c r="Q35" s="38">
        <f t="shared" si="47"/>
        <v>0</v>
      </c>
      <c r="R35" s="38">
        <f t="shared" si="48"/>
        <v>1710000</v>
      </c>
      <c r="S35" s="38">
        <f t="shared" si="13"/>
        <v>0</v>
      </c>
      <c r="T35" s="39">
        <f t="shared" si="14"/>
        <v>0</v>
      </c>
      <c r="U35" s="38">
        <f t="shared" ref="U35:U52" si="58">O35*$C$14</f>
        <v>0</v>
      </c>
      <c r="V35" s="3">
        <f t="shared" ref="V35:V52" si="59">IF(U35&gt;($C$6*1000000*$C$15),U35-($C$6*1000000*$C$15),0)</f>
        <v>0</v>
      </c>
      <c r="W35" s="3">
        <f t="shared" ref="W35:W52" si="60">((U35-V35)*$C$16)+(V35*$C$17)</f>
        <v>0</v>
      </c>
      <c r="X35" s="3">
        <f t="shared" si="55"/>
        <v>2851.4977924940513</v>
      </c>
      <c r="Y35" s="3">
        <f t="shared" si="56"/>
        <v>1425.7488962470256</v>
      </c>
      <c r="Z35" s="3">
        <f t="shared" si="51"/>
        <v>56431425.748896249</v>
      </c>
      <c r="AA35" s="3">
        <f t="shared" si="52"/>
        <v>307.90870173786197</v>
      </c>
      <c r="AB35" s="3">
        <f t="shared" si="53"/>
        <v>57.02995584988102</v>
      </c>
      <c r="AC35" s="3">
        <f t="shared" si="54"/>
        <v>11.405991169976204</v>
      </c>
    </row>
    <row r="36" spans="1:29" x14ac:dyDescent="0.55000000000000004">
      <c r="E36">
        <v>34</v>
      </c>
      <c r="F36">
        <f t="shared" si="39"/>
        <v>100.5</v>
      </c>
      <c r="G36" s="15">
        <f t="shared" si="57"/>
        <v>0</v>
      </c>
      <c r="H36" s="14">
        <f t="shared" si="40"/>
        <v>0</v>
      </c>
      <c r="I36" s="14">
        <f t="shared" ref="I36:I52" si="61">IF(AND(F35&gt;$C$10,F35&lt;$C$12),(I35-H35)*((1-J35+(L35*$C$20))^$C$23),(I35-H35)*((1-J35+(L35*$C$20))^$C$3))</f>
        <v>0.9999499693071201</v>
      </c>
      <c r="J36" s="14">
        <f t="shared" si="41"/>
        <v>0</v>
      </c>
      <c r="K36" s="14" t="str">
        <f t="shared" si="42"/>
        <v>Eliminated</v>
      </c>
      <c r="L36" s="14">
        <f t="shared" si="43"/>
        <v>0</v>
      </c>
      <c r="M36" s="14">
        <f t="shared" si="44"/>
        <v>5.002627706129914E-5</v>
      </c>
      <c r="N36" s="3">
        <f t="shared" si="45"/>
        <v>0</v>
      </c>
      <c r="O36" s="3">
        <f t="shared" si="46"/>
        <v>0</v>
      </c>
      <c r="P36" s="38">
        <f t="shared" si="11"/>
        <v>0</v>
      </c>
      <c r="Q36" s="38">
        <f t="shared" si="47"/>
        <v>0</v>
      </c>
      <c r="R36" s="38">
        <f t="shared" si="48"/>
        <v>1710000</v>
      </c>
      <c r="S36" s="38">
        <f t="shared" si="13"/>
        <v>0</v>
      </c>
      <c r="T36" s="39">
        <f t="shared" si="14"/>
        <v>0</v>
      </c>
      <c r="U36" s="38">
        <f t="shared" si="58"/>
        <v>0</v>
      </c>
      <c r="V36" s="3">
        <f t="shared" si="59"/>
        <v>0</v>
      </c>
      <c r="W36" s="3">
        <f t="shared" si="60"/>
        <v>0</v>
      </c>
      <c r="X36" s="3">
        <f t="shared" si="55"/>
        <v>2851.4977924940513</v>
      </c>
      <c r="Y36" s="3">
        <f t="shared" si="56"/>
        <v>1425.7488962470256</v>
      </c>
      <c r="Z36" s="3">
        <f t="shared" si="51"/>
        <v>58141425.748896249</v>
      </c>
      <c r="AA36" s="3">
        <f t="shared" si="52"/>
        <v>307.90870173786197</v>
      </c>
      <c r="AB36" s="3">
        <f t="shared" si="53"/>
        <v>57.02995584988102</v>
      </c>
      <c r="AC36" s="3">
        <f t="shared" si="54"/>
        <v>11.405991169976204</v>
      </c>
    </row>
    <row r="37" spans="1:29" x14ac:dyDescent="0.55000000000000004">
      <c r="E37">
        <v>35</v>
      </c>
      <c r="F37">
        <f t="shared" si="39"/>
        <v>103.5</v>
      </c>
      <c r="G37" s="15">
        <f t="shared" si="57"/>
        <v>0</v>
      </c>
      <c r="H37" s="14">
        <f t="shared" si="40"/>
        <v>0</v>
      </c>
      <c r="I37" s="14">
        <f t="shared" si="61"/>
        <v>0.9999499693071201</v>
      </c>
      <c r="J37" s="14">
        <f t="shared" si="41"/>
        <v>0</v>
      </c>
      <c r="K37" s="14" t="str">
        <f t="shared" si="42"/>
        <v>Eliminated</v>
      </c>
      <c r="L37" s="14">
        <f t="shared" si="43"/>
        <v>0</v>
      </c>
      <c r="M37" s="14">
        <f t="shared" si="44"/>
        <v>5.002627706129914E-5</v>
      </c>
      <c r="N37" s="3">
        <f t="shared" si="45"/>
        <v>0</v>
      </c>
      <c r="O37" s="3">
        <f t="shared" si="46"/>
        <v>0</v>
      </c>
      <c r="P37" s="38">
        <f t="shared" si="11"/>
        <v>0</v>
      </c>
      <c r="Q37" s="38">
        <f t="shared" si="47"/>
        <v>0</v>
      </c>
      <c r="R37" s="38">
        <f t="shared" si="48"/>
        <v>1710000</v>
      </c>
      <c r="S37" s="38">
        <f t="shared" si="13"/>
        <v>0</v>
      </c>
      <c r="T37" s="39">
        <f t="shared" si="14"/>
        <v>0</v>
      </c>
      <c r="U37" s="38">
        <f t="shared" si="58"/>
        <v>0</v>
      </c>
      <c r="V37" s="3">
        <f t="shared" si="59"/>
        <v>0</v>
      </c>
      <c r="W37" s="3">
        <f t="shared" si="60"/>
        <v>0</v>
      </c>
      <c r="X37" s="3">
        <f t="shared" ref="X37:X52" si="62">N37+X36</f>
        <v>2851.4977924940513</v>
      </c>
      <c r="Y37" s="3">
        <f t="shared" ref="Y37:Y52" si="63">O37+Y36</f>
        <v>1425.7488962470256</v>
      </c>
      <c r="Z37" s="3">
        <f t="shared" si="51"/>
        <v>59851425.748896249</v>
      </c>
      <c r="AA37" s="3">
        <f t="shared" si="52"/>
        <v>307.90870173786197</v>
      </c>
      <c r="AB37" s="3">
        <f t="shared" si="53"/>
        <v>57.02995584988102</v>
      </c>
      <c r="AC37" s="3">
        <f t="shared" si="54"/>
        <v>11.405991169976204</v>
      </c>
    </row>
    <row r="38" spans="1:29" x14ac:dyDescent="0.55000000000000004">
      <c r="E38">
        <v>36</v>
      </c>
      <c r="F38">
        <f t="shared" si="39"/>
        <v>106.5</v>
      </c>
      <c r="G38" s="15">
        <f t="shared" si="57"/>
        <v>0</v>
      </c>
      <c r="H38" s="14">
        <f t="shared" si="40"/>
        <v>0</v>
      </c>
      <c r="I38" s="14">
        <f t="shared" si="61"/>
        <v>0.9999499693071201</v>
      </c>
      <c r="J38" s="14">
        <f t="shared" si="41"/>
        <v>0</v>
      </c>
      <c r="K38" s="14" t="str">
        <f t="shared" si="42"/>
        <v>Eliminated</v>
      </c>
      <c r="L38" s="14">
        <f t="shared" si="43"/>
        <v>0</v>
      </c>
      <c r="M38" s="14">
        <f t="shared" si="44"/>
        <v>5.002627706129914E-5</v>
      </c>
      <c r="N38" s="3">
        <f t="shared" si="45"/>
        <v>0</v>
      </c>
      <c r="O38" s="3">
        <f t="shared" si="46"/>
        <v>0</v>
      </c>
      <c r="P38" s="38">
        <f t="shared" si="11"/>
        <v>0</v>
      </c>
      <c r="Q38" s="38">
        <f t="shared" si="47"/>
        <v>0</v>
      </c>
      <c r="R38" s="38">
        <f t="shared" si="48"/>
        <v>1710000</v>
      </c>
      <c r="S38" s="38">
        <f t="shared" si="13"/>
        <v>0</v>
      </c>
      <c r="T38" s="39">
        <f t="shared" si="14"/>
        <v>0</v>
      </c>
      <c r="U38" s="38">
        <f t="shared" si="58"/>
        <v>0</v>
      </c>
      <c r="V38" s="3">
        <f t="shared" si="59"/>
        <v>0</v>
      </c>
      <c r="W38" s="3">
        <f t="shared" si="60"/>
        <v>0</v>
      </c>
      <c r="X38" s="3">
        <f t="shared" si="62"/>
        <v>2851.4977924940513</v>
      </c>
      <c r="Y38" s="3">
        <f t="shared" si="63"/>
        <v>1425.7488962470256</v>
      </c>
      <c r="Z38" s="3">
        <f t="shared" si="51"/>
        <v>61561425.748896249</v>
      </c>
      <c r="AA38" s="3">
        <f t="shared" si="52"/>
        <v>307.90870173786197</v>
      </c>
      <c r="AB38" s="3">
        <f t="shared" si="53"/>
        <v>57.02995584988102</v>
      </c>
      <c r="AC38" s="3">
        <f t="shared" si="54"/>
        <v>11.405991169976204</v>
      </c>
    </row>
    <row r="39" spans="1:29" x14ac:dyDescent="0.55000000000000004">
      <c r="E39">
        <v>37</v>
      </c>
      <c r="F39">
        <f t="shared" si="39"/>
        <v>109.5</v>
      </c>
      <c r="G39" s="15">
        <f t="shared" si="57"/>
        <v>0</v>
      </c>
      <c r="H39" s="14">
        <f t="shared" si="40"/>
        <v>0</v>
      </c>
      <c r="I39" s="14">
        <f t="shared" si="61"/>
        <v>0.9999499693071201</v>
      </c>
      <c r="J39" s="14">
        <f t="shared" si="41"/>
        <v>0</v>
      </c>
      <c r="K39" s="14" t="str">
        <f t="shared" si="42"/>
        <v>Eliminated</v>
      </c>
      <c r="L39" s="14">
        <f t="shared" si="43"/>
        <v>0</v>
      </c>
      <c r="M39" s="14">
        <f t="shared" si="44"/>
        <v>5.002627706129914E-5</v>
      </c>
      <c r="N39" s="3">
        <f t="shared" si="45"/>
        <v>0</v>
      </c>
      <c r="O39" s="3">
        <f t="shared" si="46"/>
        <v>0</v>
      </c>
      <c r="P39" s="38">
        <f t="shared" si="11"/>
        <v>0</v>
      </c>
      <c r="Q39" s="38">
        <f t="shared" si="47"/>
        <v>0</v>
      </c>
      <c r="R39" s="38">
        <f t="shared" si="48"/>
        <v>1710000</v>
      </c>
      <c r="S39" s="38">
        <f t="shared" si="13"/>
        <v>0</v>
      </c>
      <c r="T39" s="39">
        <f t="shared" si="14"/>
        <v>0</v>
      </c>
      <c r="U39" s="38">
        <f t="shared" si="58"/>
        <v>0</v>
      </c>
      <c r="V39" s="3">
        <f t="shared" si="59"/>
        <v>0</v>
      </c>
      <c r="W39" s="3">
        <f t="shared" si="60"/>
        <v>0</v>
      </c>
      <c r="X39" s="3">
        <f t="shared" si="62"/>
        <v>2851.4977924940513</v>
      </c>
      <c r="Y39" s="3">
        <f t="shared" si="63"/>
        <v>1425.7488962470256</v>
      </c>
      <c r="Z39" s="3">
        <f t="shared" si="51"/>
        <v>63271425.748896249</v>
      </c>
      <c r="AA39" s="3">
        <f t="shared" si="52"/>
        <v>307.90870173786197</v>
      </c>
      <c r="AB39" s="3">
        <f t="shared" si="53"/>
        <v>57.02995584988102</v>
      </c>
      <c r="AC39" s="3">
        <f t="shared" si="54"/>
        <v>11.405991169976204</v>
      </c>
    </row>
    <row r="40" spans="1:29" x14ac:dyDescent="0.55000000000000004">
      <c r="A40" s="1"/>
      <c r="E40">
        <v>38</v>
      </c>
      <c r="F40">
        <f t="shared" si="39"/>
        <v>112.5</v>
      </c>
      <c r="G40" s="15">
        <f t="shared" si="57"/>
        <v>0</v>
      </c>
      <c r="H40" s="14">
        <f t="shared" si="40"/>
        <v>0</v>
      </c>
      <c r="I40" s="14">
        <f t="shared" si="61"/>
        <v>0.9999499693071201</v>
      </c>
      <c r="J40" s="14">
        <f t="shared" si="41"/>
        <v>0</v>
      </c>
      <c r="K40" s="14" t="str">
        <f t="shared" si="42"/>
        <v>Eliminated</v>
      </c>
      <c r="L40" s="14">
        <f t="shared" si="43"/>
        <v>0</v>
      </c>
      <c r="M40" s="14">
        <f t="shared" si="44"/>
        <v>5.002627706129914E-5</v>
      </c>
      <c r="N40" s="3">
        <f t="shared" si="45"/>
        <v>0</v>
      </c>
      <c r="O40" s="3">
        <f t="shared" si="46"/>
        <v>0</v>
      </c>
      <c r="P40" s="38">
        <f t="shared" si="11"/>
        <v>0</v>
      </c>
      <c r="Q40" s="38">
        <f t="shared" si="47"/>
        <v>0</v>
      </c>
      <c r="R40" s="38">
        <f t="shared" si="48"/>
        <v>1710000</v>
      </c>
      <c r="S40" s="38">
        <f t="shared" si="13"/>
        <v>0</v>
      </c>
      <c r="T40" s="39">
        <f t="shared" si="14"/>
        <v>0</v>
      </c>
      <c r="U40" s="38">
        <f t="shared" si="58"/>
        <v>0</v>
      </c>
      <c r="V40" s="3">
        <f t="shared" si="59"/>
        <v>0</v>
      </c>
      <c r="W40" s="3">
        <f t="shared" si="60"/>
        <v>0</v>
      </c>
      <c r="X40" s="3">
        <f t="shared" si="62"/>
        <v>2851.4977924940513</v>
      </c>
      <c r="Y40" s="3">
        <f t="shared" si="63"/>
        <v>1425.7488962470256</v>
      </c>
      <c r="Z40" s="3">
        <f t="shared" si="51"/>
        <v>64981425.748896249</v>
      </c>
      <c r="AA40" s="3">
        <f t="shared" si="52"/>
        <v>307.90870173786197</v>
      </c>
      <c r="AB40" s="3">
        <f t="shared" si="53"/>
        <v>57.02995584988102</v>
      </c>
      <c r="AC40" s="3">
        <f t="shared" si="54"/>
        <v>11.405991169976204</v>
      </c>
    </row>
    <row r="41" spans="1:29" x14ac:dyDescent="0.55000000000000004">
      <c r="E41">
        <v>39</v>
      </c>
      <c r="F41">
        <f t="shared" si="39"/>
        <v>115.5</v>
      </c>
      <c r="G41" s="15">
        <f t="shared" si="57"/>
        <v>0</v>
      </c>
      <c r="H41" s="14">
        <f t="shared" si="40"/>
        <v>0</v>
      </c>
      <c r="I41" s="14">
        <f t="shared" si="61"/>
        <v>0.9999499693071201</v>
      </c>
      <c r="J41" s="14">
        <f t="shared" si="41"/>
        <v>0</v>
      </c>
      <c r="K41" s="14" t="str">
        <f t="shared" si="42"/>
        <v>Eliminated</v>
      </c>
      <c r="L41" s="14">
        <f t="shared" si="43"/>
        <v>0</v>
      </c>
      <c r="M41" s="14">
        <f t="shared" si="44"/>
        <v>5.002627706129914E-5</v>
      </c>
      <c r="N41" s="3">
        <f t="shared" si="45"/>
        <v>0</v>
      </c>
      <c r="O41" s="3">
        <f t="shared" si="46"/>
        <v>0</v>
      </c>
      <c r="P41" s="38">
        <f t="shared" si="11"/>
        <v>0</v>
      </c>
      <c r="Q41" s="38">
        <f t="shared" si="47"/>
        <v>0</v>
      </c>
      <c r="R41" s="38">
        <f t="shared" si="48"/>
        <v>1710000</v>
      </c>
      <c r="S41" s="38">
        <f t="shared" si="13"/>
        <v>0</v>
      </c>
      <c r="T41" s="39">
        <f t="shared" si="14"/>
        <v>0</v>
      </c>
      <c r="U41" s="38">
        <f t="shared" si="58"/>
        <v>0</v>
      </c>
      <c r="V41" s="3">
        <f t="shared" si="59"/>
        <v>0</v>
      </c>
      <c r="W41" s="3">
        <f t="shared" si="60"/>
        <v>0</v>
      </c>
      <c r="X41" s="3">
        <f t="shared" si="62"/>
        <v>2851.4977924940513</v>
      </c>
      <c r="Y41" s="3">
        <f t="shared" si="63"/>
        <v>1425.7488962470256</v>
      </c>
      <c r="Z41" s="3">
        <f t="shared" si="51"/>
        <v>66691425.748896249</v>
      </c>
      <c r="AA41" s="3">
        <f t="shared" si="52"/>
        <v>307.90870173786197</v>
      </c>
      <c r="AB41" s="3">
        <f t="shared" si="53"/>
        <v>57.02995584988102</v>
      </c>
      <c r="AC41" s="3">
        <f t="shared" si="54"/>
        <v>11.405991169976204</v>
      </c>
    </row>
    <row r="42" spans="1:29" x14ac:dyDescent="0.55000000000000004">
      <c r="E42">
        <v>40</v>
      </c>
      <c r="F42">
        <f t="shared" si="39"/>
        <v>118.5</v>
      </c>
      <c r="G42" s="15">
        <f t="shared" si="57"/>
        <v>0</v>
      </c>
      <c r="H42" s="14">
        <f t="shared" si="40"/>
        <v>0</v>
      </c>
      <c r="I42" s="14">
        <f t="shared" si="61"/>
        <v>0.9999499693071201</v>
      </c>
      <c r="J42" s="14">
        <f t="shared" si="41"/>
        <v>0</v>
      </c>
      <c r="K42" s="14" t="str">
        <f t="shared" si="42"/>
        <v>Eliminated</v>
      </c>
      <c r="L42" s="14">
        <f t="shared" si="43"/>
        <v>0</v>
      </c>
      <c r="M42" s="14">
        <f t="shared" si="44"/>
        <v>5.002627706129914E-5</v>
      </c>
      <c r="N42" s="3">
        <f t="shared" si="45"/>
        <v>0</v>
      </c>
      <c r="O42" s="3">
        <f t="shared" si="46"/>
        <v>0</v>
      </c>
      <c r="P42" s="38">
        <f t="shared" si="11"/>
        <v>0</v>
      </c>
      <c r="Q42" s="38">
        <f t="shared" si="47"/>
        <v>0</v>
      </c>
      <c r="R42" s="38">
        <f t="shared" si="48"/>
        <v>1710000</v>
      </c>
      <c r="S42" s="38">
        <f t="shared" si="13"/>
        <v>0</v>
      </c>
      <c r="T42" s="39">
        <f t="shared" si="14"/>
        <v>0</v>
      </c>
      <c r="U42" s="38">
        <f t="shared" si="58"/>
        <v>0</v>
      </c>
      <c r="V42" s="3">
        <f t="shared" si="59"/>
        <v>0</v>
      </c>
      <c r="W42" s="3">
        <f t="shared" si="60"/>
        <v>0</v>
      </c>
      <c r="X42" s="3">
        <f t="shared" si="62"/>
        <v>2851.4977924940513</v>
      </c>
      <c r="Y42" s="3">
        <f t="shared" si="63"/>
        <v>1425.7488962470256</v>
      </c>
      <c r="Z42" s="3">
        <f t="shared" si="51"/>
        <v>68401425.748896241</v>
      </c>
      <c r="AA42" s="3">
        <f t="shared" si="52"/>
        <v>307.90870173786197</v>
      </c>
      <c r="AB42" s="3">
        <f t="shared" si="53"/>
        <v>57.02995584988102</v>
      </c>
      <c r="AC42" s="3">
        <f t="shared" si="54"/>
        <v>11.405991169976204</v>
      </c>
    </row>
    <row r="43" spans="1:29" x14ac:dyDescent="0.55000000000000004">
      <c r="E43">
        <v>41</v>
      </c>
      <c r="F43">
        <f t="shared" si="39"/>
        <v>121.5</v>
      </c>
      <c r="G43" s="15">
        <f t="shared" si="57"/>
        <v>0</v>
      </c>
      <c r="H43" s="14">
        <f t="shared" si="40"/>
        <v>0</v>
      </c>
      <c r="I43" s="14">
        <f t="shared" si="61"/>
        <v>0.9999499693071201</v>
      </c>
      <c r="J43" s="14">
        <f t="shared" si="41"/>
        <v>0</v>
      </c>
      <c r="K43" s="14" t="str">
        <f t="shared" si="42"/>
        <v>Eliminated</v>
      </c>
      <c r="L43" s="14">
        <f t="shared" si="43"/>
        <v>0</v>
      </c>
      <c r="M43" s="14">
        <f t="shared" si="44"/>
        <v>5.002627706129914E-5</v>
      </c>
      <c r="N43" s="3">
        <f t="shared" si="45"/>
        <v>0</v>
      </c>
      <c r="O43" s="3">
        <f t="shared" si="46"/>
        <v>0</v>
      </c>
      <c r="P43" s="38">
        <f t="shared" si="11"/>
        <v>0</v>
      </c>
      <c r="Q43" s="38">
        <f t="shared" si="47"/>
        <v>0</v>
      </c>
      <c r="R43" s="38">
        <f t="shared" si="48"/>
        <v>1710000</v>
      </c>
      <c r="S43" s="38">
        <f t="shared" si="13"/>
        <v>0</v>
      </c>
      <c r="T43" s="39">
        <f t="shared" si="14"/>
        <v>0</v>
      </c>
      <c r="U43" s="38">
        <f t="shared" si="58"/>
        <v>0</v>
      </c>
      <c r="V43" s="3">
        <f t="shared" si="59"/>
        <v>0</v>
      </c>
      <c r="W43" s="3">
        <f t="shared" si="60"/>
        <v>0</v>
      </c>
      <c r="X43" s="3">
        <f t="shared" si="62"/>
        <v>2851.4977924940513</v>
      </c>
      <c r="Y43" s="3">
        <f t="shared" si="63"/>
        <v>1425.7488962470256</v>
      </c>
      <c r="Z43" s="3">
        <f t="shared" si="51"/>
        <v>70111425.748896241</v>
      </c>
      <c r="AA43" s="3">
        <f t="shared" si="52"/>
        <v>307.90870173786197</v>
      </c>
      <c r="AB43" s="3">
        <f t="shared" si="53"/>
        <v>57.02995584988102</v>
      </c>
      <c r="AC43" s="3">
        <f t="shared" si="54"/>
        <v>11.405991169976204</v>
      </c>
    </row>
    <row r="44" spans="1:29" x14ac:dyDescent="0.55000000000000004">
      <c r="E44">
        <v>42</v>
      </c>
      <c r="F44">
        <f t="shared" si="39"/>
        <v>124.5</v>
      </c>
      <c r="G44" s="15">
        <f t="shared" si="57"/>
        <v>0</v>
      </c>
      <c r="H44" s="14">
        <f t="shared" si="40"/>
        <v>0</v>
      </c>
      <c r="I44" s="14">
        <f t="shared" si="61"/>
        <v>0.9999499693071201</v>
      </c>
      <c r="J44" s="14">
        <f t="shared" si="41"/>
        <v>0</v>
      </c>
      <c r="K44" s="14" t="str">
        <f t="shared" si="42"/>
        <v>Eliminated</v>
      </c>
      <c r="L44" s="14">
        <f t="shared" si="43"/>
        <v>0</v>
      </c>
      <c r="M44" s="14">
        <f t="shared" si="44"/>
        <v>5.002627706129914E-5</v>
      </c>
      <c r="N44" s="3">
        <f t="shared" si="45"/>
        <v>0</v>
      </c>
      <c r="O44" s="3">
        <f t="shared" si="46"/>
        <v>0</v>
      </c>
      <c r="P44" s="38">
        <f t="shared" si="11"/>
        <v>0</v>
      </c>
      <c r="Q44" s="38">
        <f t="shared" si="47"/>
        <v>0</v>
      </c>
      <c r="R44" s="38">
        <f t="shared" si="48"/>
        <v>1710000</v>
      </c>
      <c r="S44" s="38">
        <f t="shared" si="13"/>
        <v>0</v>
      </c>
      <c r="T44" s="39">
        <f t="shared" si="14"/>
        <v>0</v>
      </c>
      <c r="U44" s="38">
        <f t="shared" si="58"/>
        <v>0</v>
      </c>
      <c r="V44" s="3">
        <f t="shared" si="59"/>
        <v>0</v>
      </c>
      <c r="W44" s="3">
        <f t="shared" si="60"/>
        <v>0</v>
      </c>
      <c r="X44" s="3">
        <f t="shared" si="62"/>
        <v>2851.4977924940513</v>
      </c>
      <c r="Y44" s="3">
        <f t="shared" si="63"/>
        <v>1425.7488962470256</v>
      </c>
      <c r="Z44" s="3">
        <f t="shared" si="51"/>
        <v>71821425.748896241</v>
      </c>
      <c r="AA44" s="3">
        <f t="shared" si="52"/>
        <v>307.90870173786197</v>
      </c>
      <c r="AB44" s="3">
        <f t="shared" si="53"/>
        <v>57.02995584988102</v>
      </c>
      <c r="AC44" s="3">
        <f t="shared" si="54"/>
        <v>11.405991169976204</v>
      </c>
    </row>
    <row r="45" spans="1:29" x14ac:dyDescent="0.55000000000000004">
      <c r="E45">
        <v>43</v>
      </c>
      <c r="F45">
        <f t="shared" si="39"/>
        <v>127.5</v>
      </c>
      <c r="G45" s="15">
        <f t="shared" si="57"/>
        <v>0</v>
      </c>
      <c r="H45" s="14">
        <f t="shared" si="40"/>
        <v>0</v>
      </c>
      <c r="I45" s="14">
        <f t="shared" si="61"/>
        <v>0.9999499693071201</v>
      </c>
      <c r="J45" s="14">
        <f t="shared" si="41"/>
        <v>0</v>
      </c>
      <c r="K45" s="14" t="str">
        <f t="shared" si="42"/>
        <v>Eliminated</v>
      </c>
      <c r="L45" s="14">
        <f t="shared" si="43"/>
        <v>0</v>
      </c>
      <c r="M45" s="14">
        <f t="shared" si="44"/>
        <v>5.002627706129914E-5</v>
      </c>
      <c r="N45" s="3">
        <f t="shared" si="45"/>
        <v>0</v>
      </c>
      <c r="O45" s="3">
        <f t="shared" si="46"/>
        <v>0</v>
      </c>
      <c r="P45" s="38">
        <f t="shared" si="11"/>
        <v>0</v>
      </c>
      <c r="Q45" s="38">
        <f t="shared" si="47"/>
        <v>0</v>
      </c>
      <c r="R45" s="38">
        <f t="shared" si="48"/>
        <v>1710000</v>
      </c>
      <c r="S45" s="38">
        <f t="shared" si="13"/>
        <v>0</v>
      </c>
      <c r="T45" s="39">
        <f t="shared" si="14"/>
        <v>0</v>
      </c>
      <c r="U45" s="38">
        <f t="shared" si="58"/>
        <v>0</v>
      </c>
      <c r="V45" s="3">
        <f t="shared" si="59"/>
        <v>0</v>
      </c>
      <c r="W45" s="3">
        <f t="shared" si="60"/>
        <v>0</v>
      </c>
      <c r="X45" s="3">
        <f t="shared" si="62"/>
        <v>2851.4977924940513</v>
      </c>
      <c r="Y45" s="3">
        <f t="shared" si="63"/>
        <v>1425.7488962470256</v>
      </c>
      <c r="Z45" s="3">
        <f t="shared" si="51"/>
        <v>73531425.748896241</v>
      </c>
      <c r="AA45" s="3">
        <f t="shared" si="52"/>
        <v>307.90870173786197</v>
      </c>
      <c r="AB45" s="3">
        <f t="shared" si="53"/>
        <v>57.02995584988102</v>
      </c>
      <c r="AC45" s="3">
        <f t="shared" si="54"/>
        <v>11.405991169976204</v>
      </c>
    </row>
    <row r="46" spans="1:29" x14ac:dyDescent="0.55000000000000004">
      <c r="E46">
        <v>44</v>
      </c>
      <c r="F46">
        <f t="shared" si="39"/>
        <v>130.5</v>
      </c>
      <c r="G46" s="15">
        <f t="shared" si="57"/>
        <v>0</v>
      </c>
      <c r="H46" s="14">
        <f t="shared" si="40"/>
        <v>0</v>
      </c>
      <c r="I46" s="14">
        <f t="shared" si="61"/>
        <v>0.9999499693071201</v>
      </c>
      <c r="J46" s="14">
        <f t="shared" si="41"/>
        <v>0</v>
      </c>
      <c r="K46" s="14" t="str">
        <f t="shared" si="42"/>
        <v>Eliminated</v>
      </c>
      <c r="L46" s="14">
        <f t="shared" si="43"/>
        <v>0</v>
      </c>
      <c r="M46" s="14">
        <f t="shared" si="44"/>
        <v>5.002627706129914E-5</v>
      </c>
      <c r="N46" s="3">
        <f t="shared" si="45"/>
        <v>0</v>
      </c>
      <c r="O46" s="3">
        <f t="shared" si="46"/>
        <v>0</v>
      </c>
      <c r="P46" s="38">
        <f t="shared" si="11"/>
        <v>0</v>
      </c>
      <c r="Q46" s="38">
        <f t="shared" si="47"/>
        <v>0</v>
      </c>
      <c r="R46" s="38">
        <f t="shared" si="48"/>
        <v>1710000</v>
      </c>
      <c r="S46" s="38">
        <f t="shared" si="13"/>
        <v>0</v>
      </c>
      <c r="T46" s="39">
        <f t="shared" si="14"/>
        <v>0</v>
      </c>
      <c r="U46" s="38">
        <f t="shared" si="58"/>
        <v>0</v>
      </c>
      <c r="V46" s="3">
        <f t="shared" si="59"/>
        <v>0</v>
      </c>
      <c r="W46" s="3">
        <f t="shared" si="60"/>
        <v>0</v>
      </c>
      <c r="X46" s="3">
        <f t="shared" si="62"/>
        <v>2851.4977924940513</v>
      </c>
      <c r="Y46" s="3">
        <f t="shared" si="63"/>
        <v>1425.7488962470256</v>
      </c>
      <c r="Z46" s="3">
        <f t="shared" si="51"/>
        <v>75241425.748896241</v>
      </c>
      <c r="AA46" s="3">
        <f t="shared" si="52"/>
        <v>307.90870173786197</v>
      </c>
      <c r="AB46" s="3">
        <f t="shared" si="53"/>
        <v>57.02995584988102</v>
      </c>
      <c r="AC46" s="3">
        <f t="shared" si="54"/>
        <v>11.405991169976204</v>
      </c>
    </row>
    <row r="47" spans="1:29" x14ac:dyDescent="0.55000000000000004">
      <c r="E47">
        <v>45</v>
      </c>
      <c r="F47">
        <f t="shared" si="39"/>
        <v>133.5</v>
      </c>
      <c r="G47" s="15">
        <f t="shared" si="57"/>
        <v>0</v>
      </c>
      <c r="H47" s="14">
        <f t="shared" si="40"/>
        <v>0</v>
      </c>
      <c r="I47" s="14">
        <f t="shared" si="61"/>
        <v>0.9999499693071201</v>
      </c>
      <c r="J47" s="14">
        <f t="shared" si="41"/>
        <v>0</v>
      </c>
      <c r="K47" s="14" t="str">
        <f t="shared" si="42"/>
        <v>Eliminated</v>
      </c>
      <c r="L47" s="14">
        <f t="shared" si="43"/>
        <v>0</v>
      </c>
      <c r="M47" s="14">
        <f t="shared" si="44"/>
        <v>5.002627706129914E-5</v>
      </c>
      <c r="N47" s="3">
        <f t="shared" si="45"/>
        <v>0</v>
      </c>
      <c r="O47" s="3">
        <f t="shared" si="46"/>
        <v>0</v>
      </c>
      <c r="P47" s="38">
        <f t="shared" si="11"/>
        <v>0</v>
      </c>
      <c r="Q47" s="38">
        <f t="shared" si="47"/>
        <v>0</v>
      </c>
      <c r="R47" s="38">
        <f t="shared" si="48"/>
        <v>1710000</v>
      </c>
      <c r="S47" s="38">
        <f t="shared" si="13"/>
        <v>0</v>
      </c>
      <c r="T47" s="39">
        <f t="shared" si="14"/>
        <v>0</v>
      </c>
      <c r="U47" s="38">
        <f t="shared" si="58"/>
        <v>0</v>
      </c>
      <c r="V47" s="3">
        <f t="shared" si="59"/>
        <v>0</v>
      </c>
      <c r="W47" s="3">
        <f t="shared" si="60"/>
        <v>0</v>
      </c>
      <c r="X47" s="3">
        <f t="shared" si="62"/>
        <v>2851.4977924940513</v>
      </c>
      <c r="Y47" s="3">
        <f t="shared" si="63"/>
        <v>1425.7488962470256</v>
      </c>
      <c r="Z47" s="3">
        <f t="shared" si="51"/>
        <v>76951425.748896241</v>
      </c>
      <c r="AA47" s="3">
        <f t="shared" si="52"/>
        <v>307.90870173786197</v>
      </c>
      <c r="AB47" s="3">
        <f t="shared" si="53"/>
        <v>57.02995584988102</v>
      </c>
      <c r="AC47" s="3">
        <f t="shared" si="54"/>
        <v>11.405991169976204</v>
      </c>
    </row>
    <row r="48" spans="1:29" x14ac:dyDescent="0.55000000000000004">
      <c r="E48">
        <v>46</v>
      </c>
      <c r="F48">
        <f t="shared" si="39"/>
        <v>136.5</v>
      </c>
      <c r="G48" s="15">
        <f t="shared" si="57"/>
        <v>0</v>
      </c>
      <c r="H48" s="14">
        <f t="shared" si="40"/>
        <v>0</v>
      </c>
      <c r="I48" s="14">
        <f t="shared" si="61"/>
        <v>0.9999499693071201</v>
      </c>
      <c r="J48" s="14">
        <f t="shared" si="41"/>
        <v>0</v>
      </c>
      <c r="K48" s="14" t="str">
        <f t="shared" si="42"/>
        <v>Eliminated</v>
      </c>
      <c r="L48" s="14">
        <f t="shared" si="43"/>
        <v>0</v>
      </c>
      <c r="M48" s="14">
        <f t="shared" si="44"/>
        <v>5.002627706129914E-5</v>
      </c>
      <c r="N48" s="3">
        <f t="shared" si="45"/>
        <v>0</v>
      </c>
      <c r="O48" s="3">
        <f t="shared" si="46"/>
        <v>0</v>
      </c>
      <c r="P48" s="38">
        <f t="shared" si="11"/>
        <v>0</v>
      </c>
      <c r="Q48" s="38">
        <f t="shared" si="47"/>
        <v>0</v>
      </c>
      <c r="R48" s="38">
        <f t="shared" si="48"/>
        <v>1710000</v>
      </c>
      <c r="S48" s="38">
        <f t="shared" si="13"/>
        <v>0</v>
      </c>
      <c r="T48" s="39">
        <f t="shared" si="14"/>
        <v>0</v>
      </c>
      <c r="U48" s="38">
        <f t="shared" si="58"/>
        <v>0</v>
      </c>
      <c r="V48" s="3">
        <f t="shared" si="59"/>
        <v>0</v>
      </c>
      <c r="W48" s="3">
        <f t="shared" si="60"/>
        <v>0</v>
      </c>
      <c r="X48" s="3">
        <f t="shared" si="62"/>
        <v>2851.4977924940513</v>
      </c>
      <c r="Y48" s="3">
        <f t="shared" si="63"/>
        <v>1425.7488962470256</v>
      </c>
      <c r="Z48" s="3">
        <f t="shared" si="51"/>
        <v>78661425.748896241</v>
      </c>
      <c r="AA48" s="3">
        <f t="shared" si="52"/>
        <v>307.90870173786197</v>
      </c>
      <c r="AB48" s="3">
        <f t="shared" si="53"/>
        <v>57.02995584988102</v>
      </c>
      <c r="AC48" s="3">
        <f t="shared" si="54"/>
        <v>11.405991169976204</v>
      </c>
    </row>
    <row r="49" spans="1:29" x14ac:dyDescent="0.55000000000000004">
      <c r="E49">
        <v>47</v>
      </c>
      <c r="F49">
        <f t="shared" si="39"/>
        <v>139.5</v>
      </c>
      <c r="G49" s="15">
        <f t="shared" si="57"/>
        <v>0</v>
      </c>
      <c r="H49" s="14">
        <f t="shared" si="40"/>
        <v>0</v>
      </c>
      <c r="I49" s="14">
        <f t="shared" si="61"/>
        <v>0.9999499693071201</v>
      </c>
      <c r="J49" s="14">
        <f t="shared" si="41"/>
        <v>0</v>
      </c>
      <c r="K49" s="14" t="str">
        <f t="shared" si="42"/>
        <v>Eliminated</v>
      </c>
      <c r="L49" s="14">
        <f t="shared" si="43"/>
        <v>0</v>
      </c>
      <c r="M49" s="14">
        <f t="shared" si="44"/>
        <v>5.002627706129914E-5</v>
      </c>
      <c r="N49" s="3">
        <f t="shared" si="45"/>
        <v>0</v>
      </c>
      <c r="O49" s="3">
        <f t="shared" si="46"/>
        <v>0</v>
      </c>
      <c r="P49" s="38">
        <f t="shared" si="11"/>
        <v>0</v>
      </c>
      <c r="Q49" s="38">
        <f t="shared" si="47"/>
        <v>0</v>
      </c>
      <c r="R49" s="38">
        <f t="shared" si="48"/>
        <v>1710000</v>
      </c>
      <c r="S49" s="38">
        <f t="shared" si="13"/>
        <v>0</v>
      </c>
      <c r="T49" s="39">
        <f t="shared" si="14"/>
        <v>0</v>
      </c>
      <c r="U49" s="38">
        <f t="shared" si="58"/>
        <v>0</v>
      </c>
      <c r="V49" s="3">
        <f t="shared" si="59"/>
        <v>0</v>
      </c>
      <c r="W49" s="3">
        <f t="shared" si="60"/>
        <v>0</v>
      </c>
      <c r="X49" s="3">
        <f t="shared" si="62"/>
        <v>2851.4977924940513</v>
      </c>
      <c r="Y49" s="3">
        <f t="shared" si="63"/>
        <v>1425.7488962470256</v>
      </c>
      <c r="Z49" s="3">
        <f t="shared" si="51"/>
        <v>80371425.748896241</v>
      </c>
      <c r="AA49" s="3">
        <f t="shared" si="52"/>
        <v>307.90870173786197</v>
      </c>
      <c r="AB49" s="3">
        <f t="shared" si="53"/>
        <v>57.02995584988102</v>
      </c>
      <c r="AC49" s="3">
        <f t="shared" si="54"/>
        <v>11.405991169976204</v>
      </c>
    </row>
    <row r="50" spans="1:29" x14ac:dyDescent="0.55000000000000004">
      <c r="E50">
        <v>48</v>
      </c>
      <c r="F50">
        <f t="shared" si="39"/>
        <v>142.5</v>
      </c>
      <c r="G50" s="15">
        <f t="shared" si="57"/>
        <v>0</v>
      </c>
      <c r="H50" s="14">
        <f t="shared" si="40"/>
        <v>0</v>
      </c>
      <c r="I50" s="14">
        <f t="shared" si="61"/>
        <v>0.9999499693071201</v>
      </c>
      <c r="J50" s="14">
        <f t="shared" si="41"/>
        <v>0</v>
      </c>
      <c r="K50" s="14" t="str">
        <f t="shared" si="42"/>
        <v>Eliminated</v>
      </c>
      <c r="L50" s="14">
        <f t="shared" si="43"/>
        <v>0</v>
      </c>
      <c r="M50" s="14">
        <f t="shared" si="44"/>
        <v>5.002627706129914E-5</v>
      </c>
      <c r="N50" s="3">
        <f t="shared" si="45"/>
        <v>0</v>
      </c>
      <c r="O50" s="3">
        <f t="shared" si="46"/>
        <v>0</v>
      </c>
      <c r="P50" s="38">
        <f t="shared" si="11"/>
        <v>0</v>
      </c>
      <c r="Q50" s="38">
        <f t="shared" si="47"/>
        <v>0</v>
      </c>
      <c r="R50" s="38">
        <f t="shared" si="48"/>
        <v>1710000</v>
      </c>
      <c r="S50" s="38">
        <f t="shared" si="13"/>
        <v>0</v>
      </c>
      <c r="T50" s="39">
        <f t="shared" si="14"/>
        <v>0</v>
      </c>
      <c r="U50" s="38">
        <f t="shared" si="58"/>
        <v>0</v>
      </c>
      <c r="V50" s="3">
        <f t="shared" si="59"/>
        <v>0</v>
      </c>
      <c r="W50" s="3">
        <f t="shared" si="60"/>
        <v>0</v>
      </c>
      <c r="X50" s="3">
        <f t="shared" si="62"/>
        <v>2851.4977924940513</v>
      </c>
      <c r="Y50" s="3">
        <f t="shared" si="63"/>
        <v>1425.7488962470256</v>
      </c>
      <c r="Z50" s="3">
        <f t="shared" si="51"/>
        <v>82081425.748896241</v>
      </c>
      <c r="AA50" s="3">
        <f t="shared" si="52"/>
        <v>307.90870173786197</v>
      </c>
      <c r="AB50" s="3">
        <f t="shared" si="53"/>
        <v>57.02995584988102</v>
      </c>
      <c r="AC50" s="3">
        <f t="shared" si="54"/>
        <v>11.405991169976204</v>
      </c>
    </row>
    <row r="51" spans="1:29" x14ac:dyDescent="0.55000000000000004">
      <c r="E51">
        <v>49</v>
      </c>
      <c r="F51">
        <f t="shared" si="39"/>
        <v>145.5</v>
      </c>
      <c r="G51" s="15">
        <f t="shared" si="57"/>
        <v>0</v>
      </c>
      <c r="H51" s="14">
        <f t="shared" si="40"/>
        <v>0</v>
      </c>
      <c r="I51" s="14">
        <f t="shared" si="61"/>
        <v>0.9999499693071201</v>
      </c>
      <c r="J51" s="14">
        <f t="shared" si="41"/>
        <v>0</v>
      </c>
      <c r="K51" s="14" t="str">
        <f t="shared" si="42"/>
        <v>Eliminated</v>
      </c>
      <c r="L51" s="14">
        <f t="shared" si="43"/>
        <v>0</v>
      </c>
      <c r="M51" s="14">
        <f t="shared" si="44"/>
        <v>5.002627706129914E-5</v>
      </c>
      <c r="N51" s="3">
        <f t="shared" si="45"/>
        <v>0</v>
      </c>
      <c r="O51" s="3">
        <f t="shared" si="46"/>
        <v>0</v>
      </c>
      <c r="P51" s="38">
        <f t="shared" si="11"/>
        <v>0</v>
      </c>
      <c r="Q51" s="38">
        <f t="shared" si="47"/>
        <v>0</v>
      </c>
      <c r="R51" s="38">
        <f t="shared" si="48"/>
        <v>1710000</v>
      </c>
      <c r="S51" s="38">
        <f t="shared" si="13"/>
        <v>0</v>
      </c>
      <c r="T51" s="39">
        <f t="shared" si="14"/>
        <v>0</v>
      </c>
      <c r="U51" s="38">
        <f t="shared" si="58"/>
        <v>0</v>
      </c>
      <c r="V51" s="3">
        <f t="shared" si="59"/>
        <v>0</v>
      </c>
      <c r="W51" s="3">
        <f t="shared" si="60"/>
        <v>0</v>
      </c>
      <c r="X51" s="3">
        <f t="shared" si="62"/>
        <v>2851.4977924940513</v>
      </c>
      <c r="Y51" s="3">
        <f t="shared" si="63"/>
        <v>1425.7488962470256</v>
      </c>
      <c r="Z51" s="3">
        <f t="shared" si="51"/>
        <v>83791425.748896241</v>
      </c>
      <c r="AA51" s="3">
        <f t="shared" si="52"/>
        <v>307.90870173786197</v>
      </c>
      <c r="AB51" s="3">
        <f t="shared" si="53"/>
        <v>57.02995584988102</v>
      </c>
      <c r="AC51" s="3">
        <f t="shared" si="54"/>
        <v>11.405991169976204</v>
      </c>
    </row>
    <row r="52" spans="1:29" x14ac:dyDescent="0.55000000000000004">
      <c r="E52">
        <v>50</v>
      </c>
      <c r="F52">
        <f t="shared" si="39"/>
        <v>148.5</v>
      </c>
      <c r="G52" s="15">
        <f t="shared" si="57"/>
        <v>0</v>
      </c>
      <c r="H52" s="14">
        <f t="shared" si="40"/>
        <v>0</v>
      </c>
      <c r="I52" s="14">
        <f t="shared" si="61"/>
        <v>0.9999499693071201</v>
      </c>
      <c r="J52" s="14">
        <f t="shared" si="41"/>
        <v>0</v>
      </c>
      <c r="K52" s="14" t="str">
        <f t="shared" si="42"/>
        <v>Eliminated</v>
      </c>
      <c r="L52" s="14">
        <f t="shared" si="43"/>
        <v>0</v>
      </c>
      <c r="M52" s="14">
        <f t="shared" si="44"/>
        <v>5.002627706129914E-5</v>
      </c>
      <c r="N52" s="3">
        <f t="shared" si="45"/>
        <v>0</v>
      </c>
      <c r="O52" s="3">
        <f t="shared" si="46"/>
        <v>0</v>
      </c>
      <c r="P52" s="38">
        <f t="shared" si="11"/>
        <v>0</v>
      </c>
      <c r="Q52" s="38">
        <f t="shared" si="47"/>
        <v>0</v>
      </c>
      <c r="R52" s="38">
        <f t="shared" si="48"/>
        <v>1710000</v>
      </c>
      <c r="S52" s="38">
        <f t="shared" si="13"/>
        <v>0</v>
      </c>
      <c r="T52" s="39">
        <f t="shared" si="14"/>
        <v>0</v>
      </c>
      <c r="U52" s="38">
        <f t="shared" si="58"/>
        <v>0</v>
      </c>
      <c r="V52" s="3">
        <f t="shared" si="59"/>
        <v>0</v>
      </c>
      <c r="W52" s="3">
        <f t="shared" si="60"/>
        <v>0</v>
      </c>
      <c r="X52" s="3">
        <f t="shared" si="62"/>
        <v>2851.4977924940513</v>
      </c>
      <c r="Y52" s="3">
        <f t="shared" si="63"/>
        <v>1425.7488962470256</v>
      </c>
      <c r="Z52" s="3">
        <f t="shared" si="51"/>
        <v>85501425.748896241</v>
      </c>
      <c r="AA52" s="3">
        <f t="shared" si="52"/>
        <v>307.90870173786197</v>
      </c>
      <c r="AB52" s="3">
        <f t="shared" si="53"/>
        <v>57.02995584988102</v>
      </c>
      <c r="AC52" s="3">
        <f t="shared" si="54"/>
        <v>11.405991169976204</v>
      </c>
    </row>
    <row r="53" spans="1:29" x14ac:dyDescent="0.55000000000000004">
      <c r="E53" s="21" t="s">
        <v>26</v>
      </c>
      <c r="F53" s="21"/>
      <c r="G53" s="21"/>
      <c r="H53" s="21"/>
      <c r="I53" s="16">
        <f>I52</f>
        <v>0.9999499693071201</v>
      </c>
      <c r="J53" s="16">
        <f>J52</f>
        <v>0</v>
      </c>
      <c r="K53" s="16" t="str">
        <f>K52</f>
        <v>Eliminated</v>
      </c>
      <c r="L53" s="16">
        <f>L52</f>
        <v>0</v>
      </c>
      <c r="M53" s="16">
        <f>M52</f>
        <v>5.002627706129914E-5</v>
      </c>
      <c r="N53" s="12">
        <f t="shared" ref="N53:S53" si="64">SUM(N3:N52)</f>
        <v>2851.4977924940513</v>
      </c>
      <c r="O53" s="12">
        <f t="shared" si="64"/>
        <v>1425.7488962470256</v>
      </c>
      <c r="P53" s="12">
        <f t="shared" si="64"/>
        <v>285.14977924940513</v>
      </c>
      <c r="Q53" s="12">
        <f t="shared" si="64"/>
        <v>1425.7488962470256</v>
      </c>
      <c r="R53" s="12">
        <f t="shared" si="64"/>
        <v>85501425.748896241</v>
      </c>
      <c r="S53" s="12">
        <f t="shared" si="64"/>
        <v>307.90870173786197</v>
      </c>
      <c r="T53" s="12"/>
      <c r="U53" s="12">
        <f>SUM(U3:U52)</f>
        <v>57.02995584988102</v>
      </c>
      <c r="V53" s="12">
        <f>SUM(V3:V52)</f>
        <v>0</v>
      </c>
      <c r="W53" s="12">
        <f>SUM(W3:W52)</f>
        <v>11.405991169976204</v>
      </c>
      <c r="X53" s="12">
        <f t="shared" ref="X53:AB53" si="65">X52</f>
        <v>2851.4977924940513</v>
      </c>
      <c r="Y53" s="12">
        <f t="shared" si="65"/>
        <v>1425.7488962470256</v>
      </c>
      <c r="Z53" s="12">
        <f t="shared" si="65"/>
        <v>85501425.748896241</v>
      </c>
      <c r="AA53" s="12">
        <f t="shared" si="65"/>
        <v>307.90870173786197</v>
      </c>
      <c r="AB53" s="12">
        <f t="shared" si="65"/>
        <v>57.02995584988102</v>
      </c>
      <c r="AC53" s="12">
        <f>AC52</f>
        <v>11.405991169976204</v>
      </c>
    </row>
    <row r="54" spans="1:29" x14ac:dyDescent="0.55000000000000004">
      <c r="G54" s="15"/>
      <c r="H54" s="14"/>
      <c r="I54" s="14"/>
      <c r="J54" s="14"/>
      <c r="K54" s="14"/>
      <c r="L54" s="14"/>
      <c r="M54" s="14"/>
      <c r="T54" s="2"/>
      <c r="V54" s="3">
        <f>U53/(U53-V53)</f>
        <v>1</v>
      </c>
    </row>
    <row r="58" spans="1:29" x14ac:dyDescent="0.55000000000000004">
      <c r="G58" s="15"/>
      <c r="H58" s="14"/>
      <c r="I58" s="14"/>
      <c r="J58" s="14"/>
      <c r="K58" s="14"/>
      <c r="L58" s="14"/>
      <c r="M58" s="14"/>
      <c r="T58" s="2"/>
    </row>
    <row r="60" spans="1:29" x14ac:dyDescent="0.55000000000000004">
      <c r="A60" s="17" t="s">
        <v>37</v>
      </c>
    </row>
    <row r="61" spans="1:29" x14ac:dyDescent="0.55000000000000004">
      <c r="A61" t="s">
        <v>38</v>
      </c>
    </row>
    <row r="62" spans="1:29" x14ac:dyDescent="0.55000000000000004">
      <c r="A62" t="s">
        <v>39</v>
      </c>
    </row>
    <row r="63" spans="1:29" x14ac:dyDescent="0.55000000000000004">
      <c r="A63" t="s">
        <v>45</v>
      </c>
    </row>
    <row r="64" spans="1:29" x14ac:dyDescent="0.55000000000000004">
      <c r="A64" t="s">
        <v>44</v>
      </c>
    </row>
    <row r="65" spans="1:1" x14ac:dyDescent="0.55000000000000004">
      <c r="A65" s="33" t="s">
        <v>67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Succeed-full package</vt:lpstr>
      <vt:lpstr>Succeed-no contact tracing</vt:lpstr>
      <vt:lpstr>Fail-shorten lock down 3w</vt:lpstr>
      <vt:lpstr>Fail-delay lock down 3w</vt:lpstr>
      <vt:lpstr>Fail-less rigorous lock down</vt:lpstr>
      <vt:lpstr>Fail-imperfect import contain</vt:lpstr>
      <vt:lpstr>Success-delay extend lock down</vt:lpstr>
      <vt:lpstr>Succ-extend less rig lock down</vt:lpstr>
      <vt:lpstr>Succ-extend less rigLD no trace</vt:lpstr>
      <vt:lpstr>Flatten the curve-69-0</vt:lpstr>
      <vt:lpstr>Flatten the curve-68-0</vt:lpstr>
      <vt:lpstr>Flatten the curve-70-0</vt:lpstr>
      <vt:lpstr>Flatten the curve-70-100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GerryK</dc:creator>
  <cp:lastModifiedBy>GerryK</cp:lastModifiedBy>
  <dcterms:created xsi:type="dcterms:W3CDTF">2020-03-26T07:20:08Z</dcterms:created>
  <dcterms:modified xsi:type="dcterms:W3CDTF">2020-04-07T14:30:28Z</dcterms:modified>
</cp:coreProperties>
</file>